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150" windowWidth="12120" windowHeight="8640" tabRatio="806"/>
  </bookViews>
  <sheets>
    <sheet name="Frontsheet" sheetId="180" r:id="rId1"/>
    <sheet name="TitlePage" sheetId="4" r:id="rId2"/>
    <sheet name="Context" sheetId="5" r:id="rId3"/>
    <sheet name="Summary" sheetId="10" r:id="rId4"/>
    <sheet name="T1_Init_National" sheetId="165" r:id="rId5"/>
    <sheet name="T2_Prev_National" sheetId="166" r:id="rId6"/>
    <sheet name="T3_DropOff_National" sheetId="157" r:id="rId7"/>
    <sheet name="T4_TrustBFI_201314" sheetId="156" r:id="rId8"/>
    <sheet name="Data1" sheetId="167" state="hidden" r:id="rId9"/>
    <sheet name="T5_TrustBFIOT" sheetId="259" r:id="rId10"/>
    <sheet name="T6_CCGBFI_201314" sheetId="170" r:id="rId11"/>
    <sheet name="Data2" sheetId="171" state="hidden" r:id="rId12"/>
    <sheet name="T7_CCGBFIOT" sheetId="261" r:id="rId13"/>
    <sheet name="T8_LADBFI_201314OT" sheetId="262" r:id="rId14"/>
    <sheet name="T10_Prev68CCG_1314Q1" sheetId="174" r:id="rId15"/>
    <sheet name="T11_Prev68CCG_1314Q2" sheetId="175" r:id="rId16"/>
    <sheet name="T12_Prev68CCG_1314Q3" sheetId="176" r:id="rId17"/>
    <sheet name="Data3" sheetId="177" state="hidden" r:id="rId18"/>
    <sheet name="T13_Prev68CCG_1314Q4" sheetId="217" r:id="rId19"/>
    <sheet name="T14_Prev68CCG_OT" sheetId="263" r:id="rId20"/>
    <sheet name="T15_Prev68LAD_OT" sheetId="264" r:id="rId21"/>
    <sheet name="T16_CCGDropOffTrend" sheetId="265" r:id="rId22"/>
    <sheet name="Data Quality" sheetId="254" r:id="rId23"/>
    <sheet name="InitDefinitions" sheetId="35" r:id="rId24"/>
    <sheet name="Prev68Definitions" sheetId="34" r:id="rId25"/>
    <sheet name="Contacts" sheetId="36" r:id="rId26"/>
  </sheets>
  <externalReferences>
    <externalReference r:id="rId27"/>
    <externalReference r:id="rId28"/>
    <externalReference r:id="rId29"/>
    <externalReference r:id="rId30"/>
    <externalReference r:id="rId31"/>
  </externalReferences>
  <definedNames>
    <definedName name="_xlnm._FilterDatabase" localSheetId="14" hidden="1">T10_Prev68CCG_1314Q1!$Q$10:$S$34</definedName>
    <definedName name="_xlnm._FilterDatabase" localSheetId="15" hidden="1">T11_Prev68CCG_1314Q2!$A$1:$S$253</definedName>
    <definedName name="_xlnm._FilterDatabase" localSheetId="16" hidden="1">T12_Prev68CCG_1314Q3!$A$1:$S$253</definedName>
    <definedName name="_xlnm._FilterDatabase" localSheetId="18" hidden="1">T13_Prev68CCG_1314Q4!$A$1:$S$253</definedName>
    <definedName name="_xlnm._FilterDatabase" localSheetId="19" hidden="1">T14_Prev68CCG_OT!$A$5:$D$219</definedName>
    <definedName name="_xlnm._FilterDatabase" localSheetId="20" hidden="1">T15_Prev68LAD_OT!$A$5:$E$218</definedName>
    <definedName name="_xlnm._FilterDatabase" localSheetId="21" hidden="1">T16_CCGDropOffTrend!$A$1:$J$252</definedName>
    <definedName name="_xlnm._FilterDatabase" localSheetId="7" hidden="1">T4_TrustBFI_201314!$A$6:$AL$146</definedName>
    <definedName name="_xlnm._FilterDatabase" localSheetId="9" hidden="1">T5_TrustBFIOT!$A$6:$Q$147</definedName>
    <definedName name="_xlnm._FilterDatabase" localSheetId="10" hidden="1">T6_CCGBFI_201314!$A$6:$AN$247</definedName>
    <definedName name="_xlnm._FilterDatabase" localSheetId="12" hidden="1">T7_CCGBFIOT!$A$6:$O$247</definedName>
    <definedName name="_xlnm._FilterDatabase" localSheetId="13" hidden="1">T8_LADBFI_201314OT!$K$19:$N$344</definedName>
    <definedName name="all" localSheetId="19">#REF!</definedName>
    <definedName name="all" localSheetId="20">#REF!</definedName>
    <definedName name="all" localSheetId="21">#REF!</definedName>
    <definedName name="all" localSheetId="9">#REF!</definedName>
    <definedName name="all" localSheetId="12">#REF!</definedName>
    <definedName name="all" localSheetId="13">#REF!</definedName>
    <definedName name="all">#REF!</definedName>
    <definedName name="Amb" localSheetId="19">#REF!</definedName>
    <definedName name="Amb" localSheetId="20">#REF!</definedName>
    <definedName name="Amb" localSheetId="21">#REF!</definedName>
    <definedName name="Amb" localSheetId="9">#REF!</definedName>
    <definedName name="Amb" localSheetId="12">#REF!</definedName>
    <definedName name="Amb" localSheetId="13">#REF!</definedName>
    <definedName name="Amb">#REF!</definedName>
    <definedName name="array" localSheetId="19">#REF!</definedName>
    <definedName name="array" localSheetId="20">#REF!</definedName>
    <definedName name="array" localSheetId="21">#REF!</definedName>
    <definedName name="array" localSheetId="9">#REF!</definedName>
    <definedName name="array" localSheetId="12">#REF!</definedName>
    <definedName name="array" localSheetId="13">#REF!</definedName>
    <definedName name="array">#REF!</definedName>
    <definedName name="cod" localSheetId="19">#REF!</definedName>
    <definedName name="cod" localSheetId="20">#REF!</definedName>
    <definedName name="cod" localSheetId="21">#REF!</definedName>
    <definedName name="cod" localSheetId="9">#REF!</definedName>
    <definedName name="cod" localSheetId="12">#REF!</definedName>
    <definedName name="cod" localSheetId="13">#REF!</definedName>
    <definedName name="cod">#REF!</definedName>
    <definedName name="Codelist" localSheetId="19">#REF!</definedName>
    <definedName name="Codelist" localSheetId="20">#REF!</definedName>
    <definedName name="Codelist" localSheetId="21">#REF!</definedName>
    <definedName name="Codelist" localSheetId="9">#REF!</definedName>
    <definedName name="Codelist" localSheetId="12">#REF!</definedName>
    <definedName name="Codelist" localSheetId="13">#REF!</definedName>
    <definedName name="Codelist">#REF!</definedName>
    <definedName name="Conrad1" localSheetId="19">#REF!</definedName>
    <definedName name="Conrad1" localSheetId="20">#REF!</definedName>
    <definedName name="Conrad1" localSheetId="21">#REF!</definedName>
    <definedName name="Conrad1" localSheetId="9">#REF!</definedName>
    <definedName name="Conrad1" localSheetId="12">#REF!</definedName>
    <definedName name="Conrad1" localSheetId="13">#REF!</definedName>
    <definedName name="Conrad1">#REF!</definedName>
    <definedName name="Current" localSheetId="19">#REF!</definedName>
    <definedName name="Current" localSheetId="20">#REF!</definedName>
    <definedName name="Current" localSheetId="21">#REF!</definedName>
    <definedName name="Current" localSheetId="9">#REF!</definedName>
    <definedName name="Current" localSheetId="12">#REF!</definedName>
    <definedName name="Current" localSheetId="13">#REF!</definedName>
    <definedName name="Current">#REF!</definedName>
    <definedName name="DropdownList">OFFSET([1]Datafile!$Q$2,0,0,[1]Datafile!$R$1,1)</definedName>
    <definedName name="GPRecData" localSheetId="19">#REF!</definedName>
    <definedName name="GPRecData" localSheetId="20">#REF!</definedName>
    <definedName name="GPRecData" localSheetId="21">#REF!</definedName>
    <definedName name="GPRecData" localSheetId="9">#REF!</definedName>
    <definedName name="GPRecData" localSheetId="12">#REF!</definedName>
    <definedName name="GPRecData" localSheetId="13">#REF!</definedName>
    <definedName name="GPRecData">#REF!</definedName>
    <definedName name="HTML_CodePage" hidden="1">1252</definedName>
    <definedName name="HTML_Control" localSheetId="25" hidden="1">{"'Trust by name'!$A$6:$E$350","'Trust by name'!$A$1:$D$348"}</definedName>
    <definedName name="HTML_Control" localSheetId="2" hidden="1">{"'Trust by name'!$A$6:$E$350","'Trust by name'!$A$1:$D$348"}</definedName>
    <definedName name="HTML_Control" localSheetId="24" hidden="1">{"'Trust by name'!$A$6:$E$350","'Trust by name'!$A$1:$D$348"}</definedName>
    <definedName name="HTML_Control" localSheetId="3" hidden="1">{"'Trust by name'!$A$6:$E$350","'Trust by name'!$A$1:$D$348"}</definedName>
    <definedName name="HTML_Control" localSheetId="4" hidden="1">{"'Trust by name'!$A$6:$E$350","'Trust by name'!$A$1:$D$348"}</definedName>
    <definedName name="HTML_Control" localSheetId="14" hidden="1">{"'Trust by name'!$A$6:$E$350","'Trust by name'!$A$1:$D$348"}</definedName>
    <definedName name="HTML_Control" localSheetId="15" hidden="1">{"'Trust by name'!$A$6:$E$350","'Trust by name'!$A$1:$D$348"}</definedName>
    <definedName name="HTML_Control" localSheetId="16" hidden="1">{"'Trust by name'!$A$6:$E$350","'Trust by name'!$A$1:$D$348"}</definedName>
    <definedName name="HTML_Control" localSheetId="18" hidden="1">{"'Trust by name'!$A$6:$E$350","'Trust by name'!$A$1:$D$348"}</definedName>
    <definedName name="HTML_Control" localSheetId="19" hidden="1">{"'Trust by name'!$A$6:$E$350","'Trust by name'!$A$1:$D$348"}</definedName>
    <definedName name="HTML_Control" localSheetId="20" hidden="1">{"'Trust by name'!$A$6:$E$350","'Trust by name'!$A$1:$D$348"}</definedName>
    <definedName name="HTML_Control" localSheetId="21" hidden="1">{"'Trust by name'!$A$6:$E$350","'Trust by name'!$A$1:$D$348"}</definedName>
    <definedName name="HTML_Control" localSheetId="5" hidden="1">{"'Trust by name'!$A$6:$E$350","'Trust by name'!$A$1:$D$348"}</definedName>
    <definedName name="HTML_Control" localSheetId="9" hidden="1">{"'Trust by name'!$A$6:$E$350","'Trust by name'!$A$1:$D$348"}</definedName>
    <definedName name="HTML_Control" localSheetId="10" hidden="1">{"'Trust by name'!$A$6:$E$350","'Trust by name'!$A$1:$D$348"}</definedName>
    <definedName name="HTML_Control" localSheetId="12" hidden="1">{"'Trust by name'!$A$6:$E$350","'Trust by name'!$A$1:$D$348"}</definedName>
    <definedName name="HTML_Control" localSheetId="13" hidden="1">{"'Trust by name'!$A$6:$E$350","'Trust by name'!$A$1:$D$348"}</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list" localSheetId="19">#REF!</definedName>
    <definedName name="list" localSheetId="20">#REF!</definedName>
    <definedName name="list" localSheetId="21">#REF!</definedName>
    <definedName name="list" localSheetId="9">#REF!</definedName>
    <definedName name="list" localSheetId="12">#REF!</definedName>
    <definedName name="list" localSheetId="13">#REF!</definedName>
    <definedName name="list">#REF!</definedName>
    <definedName name="list1" localSheetId="19">#REF!</definedName>
    <definedName name="list1" localSheetId="20">#REF!</definedName>
    <definedName name="list1" localSheetId="21">#REF!</definedName>
    <definedName name="list1" localSheetId="9">#REF!</definedName>
    <definedName name="list1" localSheetId="12">#REF!</definedName>
    <definedName name="list1" localSheetId="13">#REF!</definedName>
    <definedName name="list1">#REF!</definedName>
    <definedName name="list2" localSheetId="19">#REF!</definedName>
    <definedName name="list2" localSheetId="20">#REF!</definedName>
    <definedName name="list2" localSheetId="21">#REF!</definedName>
    <definedName name="list2" localSheetId="9">#REF!</definedName>
    <definedName name="list2" localSheetId="12">#REF!</definedName>
    <definedName name="list2" localSheetId="13">#REF!</definedName>
    <definedName name="list2">#REF!</definedName>
    <definedName name="list3" localSheetId="19">#REF!</definedName>
    <definedName name="list3" localSheetId="20">#REF!</definedName>
    <definedName name="list3" localSheetId="21">#REF!</definedName>
    <definedName name="list3" localSheetId="9">#REF!</definedName>
    <definedName name="list3" localSheetId="12">#REF!</definedName>
    <definedName name="list3" localSheetId="13">#REF!</definedName>
    <definedName name="list3">#REF!</definedName>
    <definedName name="list4" localSheetId="19">#REF!</definedName>
    <definedName name="list4" localSheetId="20">#REF!</definedName>
    <definedName name="list4" localSheetId="21">#REF!</definedName>
    <definedName name="list4" localSheetId="9">#REF!</definedName>
    <definedName name="list4" localSheetId="12">#REF!</definedName>
    <definedName name="list4" localSheetId="13">#REF!</definedName>
    <definedName name="list4">#REF!</definedName>
    <definedName name="LISTCLOSE" localSheetId="19">#REF!</definedName>
    <definedName name="LISTCLOSE" localSheetId="20">#REF!</definedName>
    <definedName name="LISTCLOSE" localSheetId="21">#REF!</definedName>
    <definedName name="LISTCLOSE" localSheetId="9">#REF!</definedName>
    <definedName name="LISTCLOSE" localSheetId="12">#REF!</definedName>
    <definedName name="LISTCLOSE" localSheetId="13">#REF!</definedName>
    <definedName name="LISTCLOSE">#REF!</definedName>
    <definedName name="listHA" localSheetId="19">#REF!</definedName>
    <definedName name="listHA" localSheetId="20">#REF!</definedName>
    <definedName name="listHA" localSheetId="21">#REF!</definedName>
    <definedName name="listHA" localSheetId="9">#REF!</definedName>
    <definedName name="listHA" localSheetId="12">#REF!</definedName>
    <definedName name="listHA" localSheetId="13">#REF!</definedName>
    <definedName name="listHA">#REF!</definedName>
    <definedName name="LISTNEW" localSheetId="19">#REF!</definedName>
    <definedName name="LISTNEW" localSheetId="20">#REF!</definedName>
    <definedName name="LISTNEW" localSheetId="21">#REF!</definedName>
    <definedName name="LISTNEW" localSheetId="9">#REF!</definedName>
    <definedName name="LISTNEW" localSheetId="12">#REF!</definedName>
    <definedName name="LISTNEW" localSheetId="13">#REF!</definedName>
    <definedName name="LISTNEW">#REF!</definedName>
    <definedName name="out" localSheetId="19">#REF!</definedName>
    <definedName name="out" localSheetId="20">#REF!</definedName>
    <definedName name="out" localSheetId="21">#REF!</definedName>
    <definedName name="out" localSheetId="9">#REF!</definedName>
    <definedName name="out" localSheetId="12">#REF!</definedName>
    <definedName name="out" localSheetId="13">#REF!</definedName>
    <definedName name="out">#REF!</definedName>
    <definedName name="place" localSheetId="19">'[2]Sorted PCTs'!#REF!</definedName>
    <definedName name="place" localSheetId="20">'[2]Sorted PCTs'!#REF!</definedName>
    <definedName name="place" localSheetId="21">'[2]Sorted PCTs'!#REF!</definedName>
    <definedName name="place" localSheetId="9">'[2]Sorted PCTs'!#REF!</definedName>
    <definedName name="place" localSheetId="12">'[2]Sorted PCTs'!#REF!</definedName>
    <definedName name="place" localSheetId="13">'[2]Sorted PCTs'!#REF!</definedName>
    <definedName name="place">'[2]Sorted PCTs'!#REF!</definedName>
    <definedName name="_xlnm.Print_Area" localSheetId="25">Contacts!$A$1:$B$22</definedName>
    <definedName name="_xlnm.Print_Area" localSheetId="2">Context!$A$1:$D$51</definedName>
    <definedName name="_xlnm.Print_Area" localSheetId="22">'Data Quality'!$A$1:$L$31</definedName>
    <definedName name="_xlnm.Print_Area" localSheetId="0">Frontsheet!$A$1:$U$57</definedName>
    <definedName name="_xlnm.Print_Area" localSheetId="23">InitDefinitions!$A$1:$B$40</definedName>
    <definedName name="_xlnm.Print_Area" localSheetId="24">Prev68Definitions!$A$1:$E$51</definedName>
    <definedName name="_xlnm.Print_Area" localSheetId="3">Summary!$A$1:$F$67</definedName>
    <definedName name="_xlnm.Print_Area" localSheetId="14">T10_Prev68CCG_1314Q1!$A$1:$P$252</definedName>
    <definedName name="_xlnm.Print_Area" localSheetId="15">T11_Prev68CCG_1314Q2!$A$1:$P$252</definedName>
    <definedName name="_xlnm.Print_Area" localSheetId="16">T12_Prev68CCG_1314Q3!$A$1:$P$252</definedName>
    <definedName name="_xlnm.Print_Area" localSheetId="18">T13_Prev68CCG_1314Q4!$A$1:$P$252</definedName>
    <definedName name="_xlnm.Print_Area" localSheetId="19">T14_Prev68CCG_OT!$A$1:$P$253</definedName>
    <definedName name="_xlnm.Print_Area" localSheetId="20">T15_Prev68LAD_OT!$A$1:$Q$349</definedName>
    <definedName name="_xlnm.Print_Area" localSheetId="21">T16_CCGDropOffTrend!$A$1:$J$251</definedName>
    <definedName name="_xlnm.Print_Area" localSheetId="5">T2_Prev_National!$A$1:$N$38</definedName>
    <definedName name="_xlnm.Print_Area" localSheetId="6">T3_DropOff_National!$A$1:$J$40</definedName>
    <definedName name="_xlnm.Print_Area" localSheetId="7">T4_TrustBFI_201314!$A$1:$AD$151</definedName>
    <definedName name="_xlnm.Print_Area" localSheetId="9">T5_TrustBFIOT!$A$1:$I$152</definedName>
    <definedName name="_xlnm.Print_Area" localSheetId="10">T6_CCGBFI_201314!$A$1:$AF$253</definedName>
    <definedName name="_xlnm.Print_Area" localSheetId="12">T7_CCGBFIOT!$A$1:$K$253</definedName>
    <definedName name="_xlnm.Print_Area" localSheetId="13">T8_LADBFI_201314OT!$A$1:$M$350</definedName>
    <definedName name="_xlnm.Print_Area" localSheetId="1">TitlePage!$A$1:$J$58</definedName>
    <definedName name="_xlnm.Print_Titles" localSheetId="4">T1_Init_National!$1:$4</definedName>
    <definedName name="_xlnm.Print_Titles" localSheetId="14">T10_Prev68CCG_1314Q1!$1:$7</definedName>
    <definedName name="_xlnm.Print_Titles" localSheetId="15">T11_Prev68CCG_1314Q2!$1:$7</definedName>
    <definedName name="_xlnm.Print_Titles" localSheetId="16">T12_Prev68CCG_1314Q3!$1:$7</definedName>
    <definedName name="_xlnm.Print_Titles" localSheetId="18">T13_Prev68CCG_1314Q4!$1:$7</definedName>
    <definedName name="_xlnm.Print_Titles" localSheetId="19">T14_Prev68CCG_OT!$1:$8</definedName>
    <definedName name="_xlnm.Print_Titles" localSheetId="20">T15_Prev68LAD_OT!$1:$7</definedName>
    <definedName name="_xlnm.Print_Titles" localSheetId="21">T16_CCGDropOffTrend!$1:$7</definedName>
    <definedName name="_xlnm.Print_Titles" localSheetId="5">T2_Prev_National!$1:$4</definedName>
    <definedName name="_xlnm.Print_Titles" localSheetId="6">T3_DropOff_National!$1:$5</definedName>
    <definedName name="_xlnm.Print_Titles" localSheetId="7">T4_TrustBFI_201314!$1:$8</definedName>
    <definedName name="_xlnm.Print_Titles" localSheetId="9">T5_TrustBFIOT!$1:$8</definedName>
    <definedName name="_xlnm.Print_Titles" localSheetId="10">T6_CCGBFI_201314!$1:$8</definedName>
    <definedName name="_xlnm.Print_Titles" localSheetId="12">T7_CCGBFIOT!$1:$36</definedName>
    <definedName name="_xlnm.Print_Titles" localSheetId="13">T8_LADBFI_201314OT!$1:$8</definedName>
    <definedName name="Providers3">[3]Reference!$H$1:$H$152</definedName>
    <definedName name="Recover" localSheetId="22">[4]Macro1!$A$45</definedName>
    <definedName name="Recover">[5]Macro1!$A$52</definedName>
    <definedName name="returned" localSheetId="19">#REF!</definedName>
    <definedName name="returned" localSheetId="20">#REF!</definedName>
    <definedName name="returned" localSheetId="21">#REF!</definedName>
    <definedName name="returned" localSheetId="9">#REF!</definedName>
    <definedName name="returned" localSheetId="12">#REF!</definedName>
    <definedName name="returned" localSheetId="13">#REF!</definedName>
    <definedName name="returned">#REF!</definedName>
    <definedName name="SatodData" localSheetId="19">#REF!</definedName>
    <definedName name="SatodData" localSheetId="20">#REF!</definedName>
    <definedName name="SatodData" localSheetId="21">#REF!</definedName>
    <definedName name="SatodData" localSheetId="9">#REF!</definedName>
    <definedName name="SatodData" localSheetId="12">#REF!</definedName>
    <definedName name="SatodData" localSheetId="13">#REF!</definedName>
    <definedName name="SatodData">#REF!</definedName>
    <definedName name="TableName">"Dummy"</definedName>
    <definedName name="tgt" localSheetId="19">#REF!</definedName>
    <definedName name="tgt" localSheetId="20">#REF!</definedName>
    <definedName name="tgt" localSheetId="21">#REF!</definedName>
    <definedName name="tgt" localSheetId="9">#REF!</definedName>
    <definedName name="tgt" localSheetId="12">#REF!</definedName>
    <definedName name="tgt" localSheetId="13">#REF!</definedName>
    <definedName name="tgt">#REF!</definedName>
    <definedName name="XXX" localSheetId="19">#REF!</definedName>
    <definedName name="XXX" localSheetId="20">#REF!</definedName>
    <definedName name="XXX" localSheetId="21">#REF!</definedName>
    <definedName name="XXX" localSheetId="9">#REF!</definedName>
    <definedName name="XXX" localSheetId="12">#REF!</definedName>
    <definedName name="XXX" localSheetId="13">#REF!</definedName>
    <definedName name="XXX">#REF!</definedName>
  </definedNames>
  <calcPr calcId="145621"/>
</workbook>
</file>

<file path=xl/calcChain.xml><?xml version="1.0" encoding="utf-8"?>
<calcChain xmlns="http://schemas.openxmlformats.org/spreadsheetml/2006/main">
  <c r="U151" i="156" l="1"/>
  <c r="U150" i="156"/>
  <c r="V253" i="170"/>
  <c r="V252" i="170"/>
  <c r="U252" i="170"/>
  <c r="G11" i="265" l="1"/>
  <c r="G14" i="265"/>
  <c r="G17" i="265"/>
  <c r="G18" i="265"/>
  <c r="G20" i="265"/>
  <c r="G23" i="265"/>
  <c r="G25" i="265"/>
  <c r="G28" i="265"/>
  <c r="G31" i="265"/>
  <c r="G33" i="265"/>
  <c r="G36" i="265"/>
  <c r="G37" i="265"/>
  <c r="G39" i="265"/>
  <c r="G41" i="265"/>
  <c r="G42" i="265"/>
  <c r="G43" i="265"/>
  <c r="G44" i="265"/>
  <c r="G45" i="265"/>
  <c r="G46" i="265"/>
  <c r="G47" i="265"/>
  <c r="G55" i="265"/>
  <c r="G56" i="265"/>
  <c r="G58" i="265"/>
  <c r="G61" i="265"/>
  <c r="G63" i="265"/>
  <c r="G67" i="265"/>
  <c r="G68" i="265"/>
  <c r="G69" i="265"/>
  <c r="G70" i="265"/>
  <c r="G74" i="265"/>
  <c r="G75" i="265"/>
  <c r="G76" i="265"/>
  <c r="G77" i="265"/>
  <c r="G78" i="265"/>
  <c r="G79" i="265"/>
  <c r="G80" i="265"/>
  <c r="G84" i="265"/>
  <c r="G85" i="265"/>
  <c r="G93" i="265"/>
  <c r="G95" i="265"/>
  <c r="G96" i="265"/>
  <c r="G97" i="265"/>
  <c r="G98" i="265"/>
  <c r="G99" i="265"/>
  <c r="G100" i="265"/>
  <c r="G101" i="265"/>
  <c r="G103" i="265"/>
  <c r="G104" i="265"/>
  <c r="G109" i="265"/>
  <c r="G111" i="265"/>
  <c r="G112" i="265"/>
  <c r="G113" i="265"/>
  <c r="G114" i="265"/>
  <c r="G115" i="265"/>
  <c r="G116" i="265"/>
  <c r="G118" i="265"/>
  <c r="G119" i="265"/>
  <c r="G120" i="265"/>
  <c r="G121" i="265"/>
  <c r="G123" i="265"/>
  <c r="G124" i="265"/>
  <c r="G125" i="265"/>
  <c r="G126" i="265"/>
  <c r="G134" i="265"/>
  <c r="G137" i="265"/>
  <c r="G139" i="265"/>
  <c r="G140" i="265"/>
  <c r="G141" i="265"/>
  <c r="G142" i="265"/>
  <c r="G143" i="265"/>
  <c r="G147" i="265"/>
  <c r="G150" i="265"/>
  <c r="G151" i="265"/>
  <c r="G152" i="265"/>
  <c r="G153" i="265"/>
  <c r="G154" i="265"/>
  <c r="G155" i="265"/>
  <c r="G156" i="265"/>
  <c r="G157" i="265"/>
  <c r="G160" i="265"/>
  <c r="G162" i="265"/>
  <c r="G163" i="265"/>
  <c r="G164" i="265"/>
  <c r="G166" i="265"/>
  <c r="G168" i="265"/>
  <c r="G169" i="265"/>
  <c r="G171" i="265"/>
  <c r="G172" i="265"/>
  <c r="G176" i="265"/>
  <c r="G184" i="265"/>
  <c r="G186" i="265"/>
  <c r="G187" i="265"/>
  <c r="G192" i="265"/>
  <c r="G193" i="265"/>
  <c r="G194" i="265"/>
  <c r="G195" i="265"/>
  <c r="G198" i="265"/>
  <c r="G206" i="265"/>
  <c r="G207" i="265"/>
  <c r="G208" i="265"/>
  <c r="G210" i="265"/>
  <c r="G212" i="265"/>
  <c r="G214" i="265"/>
  <c r="G215" i="265"/>
  <c r="G217" i="265"/>
  <c r="G219" i="265"/>
  <c r="G222" i="265"/>
  <c r="G223" i="265"/>
  <c r="G225" i="265"/>
  <c r="G231" i="265"/>
  <c r="G234" i="265"/>
  <c r="G237" i="265"/>
  <c r="G238" i="265"/>
  <c r="G239" i="265"/>
  <c r="G242" i="265"/>
  <c r="G243" i="265"/>
  <c r="G244" i="265"/>
  <c r="G245" i="265"/>
  <c r="G246" i="265"/>
  <c r="G10" i="265"/>
  <c r="F11" i="265"/>
  <c r="F14" i="265"/>
  <c r="F17" i="265"/>
  <c r="F18" i="265"/>
  <c r="F20" i="265"/>
  <c r="F23" i="265"/>
  <c r="F24" i="265"/>
  <c r="F25" i="265"/>
  <c r="F27" i="265"/>
  <c r="F28" i="265"/>
  <c r="F31" i="265"/>
  <c r="F33" i="265"/>
  <c r="F36" i="265"/>
  <c r="F37" i="265"/>
  <c r="F38" i="265"/>
  <c r="F39" i="265"/>
  <c r="F41" i="265"/>
  <c r="F42" i="265"/>
  <c r="F43" i="265"/>
  <c r="F44" i="265"/>
  <c r="F45" i="265"/>
  <c r="F46" i="265"/>
  <c r="F47" i="265"/>
  <c r="F48" i="265"/>
  <c r="F52" i="265"/>
  <c r="F53" i="265"/>
  <c r="F58" i="265"/>
  <c r="F66" i="265"/>
  <c r="F67" i="265"/>
  <c r="F68" i="265"/>
  <c r="F69" i="265"/>
  <c r="F70" i="265"/>
  <c r="F71" i="265"/>
  <c r="F74" i="265"/>
  <c r="F75" i="265"/>
  <c r="F76" i="265"/>
  <c r="F77" i="265"/>
  <c r="F78" i="265"/>
  <c r="F79" i="265"/>
  <c r="F80" i="265"/>
  <c r="F81" i="265"/>
  <c r="F82" i="265"/>
  <c r="F84" i="265"/>
  <c r="F85" i="265"/>
  <c r="F89" i="265"/>
  <c r="F90" i="265"/>
  <c r="F93" i="265"/>
  <c r="F95" i="265"/>
  <c r="F96" i="265"/>
  <c r="F97" i="265"/>
  <c r="F99" i="265"/>
  <c r="F100" i="265"/>
  <c r="F101" i="265"/>
  <c r="F103" i="265"/>
  <c r="F104" i="265"/>
  <c r="F105" i="265"/>
  <c r="F107" i="265"/>
  <c r="F109" i="265"/>
  <c r="F111" i="265"/>
  <c r="F112" i="265"/>
  <c r="F113" i="265"/>
  <c r="F114" i="265"/>
  <c r="F116" i="265"/>
  <c r="F117" i="265"/>
  <c r="F118" i="265"/>
  <c r="F119" i="265"/>
  <c r="F120" i="265"/>
  <c r="F121" i="265"/>
  <c r="F122" i="265"/>
  <c r="F123" i="265"/>
  <c r="F124" i="265"/>
  <c r="F125" i="265"/>
  <c r="F129" i="265"/>
  <c r="F137" i="265"/>
  <c r="F138" i="265"/>
  <c r="F139" i="265"/>
  <c r="F140" i="265"/>
  <c r="F142" i="265"/>
  <c r="F143" i="265"/>
  <c r="F144" i="265"/>
  <c r="F147" i="265"/>
  <c r="F148" i="265"/>
  <c r="F150" i="265"/>
  <c r="F151" i="265"/>
  <c r="F152" i="265"/>
  <c r="F153" i="265"/>
  <c r="F154" i="265"/>
  <c r="F155" i="265"/>
  <c r="F156" i="265"/>
  <c r="F157" i="265"/>
  <c r="F160" i="265"/>
  <c r="F162" i="265"/>
  <c r="F164" i="265"/>
  <c r="F165" i="265"/>
  <c r="F166" i="265"/>
  <c r="F168" i="265"/>
  <c r="F169" i="265"/>
  <c r="F170" i="265"/>
  <c r="F171" i="265"/>
  <c r="F172" i="265"/>
  <c r="F184" i="265"/>
  <c r="F186" i="265"/>
  <c r="F187" i="265"/>
  <c r="F189" i="265"/>
  <c r="F192" i="265"/>
  <c r="F193" i="265"/>
  <c r="F194" i="265"/>
  <c r="F195" i="265"/>
  <c r="F201" i="265"/>
  <c r="F202" i="265"/>
  <c r="F205" i="265"/>
  <c r="F207" i="265"/>
  <c r="F208" i="265"/>
  <c r="F209" i="265"/>
  <c r="F210" i="265"/>
  <c r="F212" i="265"/>
  <c r="F213" i="265"/>
  <c r="F214" i="265"/>
  <c r="F215" i="265"/>
  <c r="F217" i="265"/>
  <c r="F219" i="265"/>
  <c r="F220" i="265"/>
  <c r="F221" i="265"/>
  <c r="F222" i="265"/>
  <c r="F223" i="265"/>
  <c r="F226" i="265"/>
  <c r="F234" i="265"/>
  <c r="F235" i="265"/>
  <c r="F238" i="265"/>
  <c r="F239" i="265"/>
  <c r="F243" i="265"/>
  <c r="F244" i="265"/>
  <c r="F245" i="265"/>
  <c r="F10" i="265"/>
  <c r="E11" i="265"/>
  <c r="E14" i="265"/>
  <c r="E17" i="265"/>
  <c r="E18" i="265"/>
  <c r="E20" i="265"/>
  <c r="E23" i="265"/>
  <c r="E24" i="265"/>
  <c r="E25" i="265"/>
  <c r="E27" i="265"/>
  <c r="E28" i="265"/>
  <c r="E31" i="265"/>
  <c r="E33" i="265"/>
  <c r="E36" i="265"/>
  <c r="E37" i="265"/>
  <c r="E38" i="265"/>
  <c r="E39" i="265"/>
  <c r="E41" i="265"/>
  <c r="E42" i="265"/>
  <c r="E43" i="265"/>
  <c r="E44" i="265"/>
  <c r="E45" i="265"/>
  <c r="E46" i="265"/>
  <c r="E47" i="265"/>
  <c r="E48" i="265"/>
  <c r="E52" i="265"/>
  <c r="E53" i="265"/>
  <c r="E54" i="265"/>
  <c r="E55" i="265"/>
  <c r="E56" i="265"/>
  <c r="E58" i="265"/>
  <c r="E61" i="265"/>
  <c r="E63" i="265"/>
  <c r="E64" i="265"/>
  <c r="E65" i="265"/>
  <c r="E67" i="265"/>
  <c r="E69" i="265"/>
  <c r="E71" i="265"/>
  <c r="E72" i="265"/>
  <c r="E74" i="265"/>
  <c r="E75" i="265"/>
  <c r="E76" i="265"/>
  <c r="E77" i="265"/>
  <c r="E78" i="265"/>
  <c r="E79" i="265"/>
  <c r="E80" i="265"/>
  <c r="E81" i="265"/>
  <c r="E82" i="265"/>
  <c r="E84" i="265"/>
  <c r="E85" i="265"/>
  <c r="E88" i="265"/>
  <c r="E89" i="265"/>
  <c r="E90" i="265"/>
  <c r="E93" i="265"/>
  <c r="E95" i="265"/>
  <c r="E96" i="265"/>
  <c r="E97" i="265"/>
  <c r="E98" i="265"/>
  <c r="E99" i="265"/>
  <c r="E100" i="265"/>
  <c r="E101" i="265"/>
  <c r="E103" i="265"/>
  <c r="E104" i="265"/>
  <c r="E105" i="265"/>
  <c r="E107" i="265"/>
  <c r="E109" i="265"/>
  <c r="E111" i="265"/>
  <c r="E112" i="265"/>
  <c r="E113" i="265"/>
  <c r="E114" i="265"/>
  <c r="E115" i="265"/>
  <c r="E116" i="265"/>
  <c r="E118" i="265"/>
  <c r="E119" i="265"/>
  <c r="E120" i="265"/>
  <c r="E121" i="265"/>
  <c r="E122" i="265"/>
  <c r="E123" i="265"/>
  <c r="E124" i="265"/>
  <c r="E125" i="265"/>
  <c r="E126" i="265"/>
  <c r="E129" i="265"/>
  <c r="E130" i="265"/>
  <c r="E137" i="265"/>
  <c r="E138" i="265"/>
  <c r="E139" i="265"/>
  <c r="E140" i="265"/>
  <c r="E141" i="265"/>
  <c r="E142" i="265"/>
  <c r="E143" i="265"/>
  <c r="E144" i="265"/>
  <c r="E147" i="265"/>
  <c r="E148" i="265"/>
  <c r="E150" i="265"/>
  <c r="E151" i="265"/>
  <c r="E152" i="265"/>
  <c r="E153" i="265"/>
  <c r="E155" i="265"/>
  <c r="E156" i="265"/>
  <c r="E157" i="265"/>
  <c r="E159" i="265"/>
  <c r="E160" i="265"/>
  <c r="E162" i="265"/>
  <c r="E163" i="265"/>
  <c r="E164" i="265"/>
  <c r="E165" i="265"/>
  <c r="E166" i="265"/>
  <c r="E167" i="265"/>
  <c r="E168" i="265"/>
  <c r="E169" i="265"/>
  <c r="E171" i="265"/>
  <c r="E172" i="265"/>
  <c r="E174" i="265"/>
  <c r="E175" i="265"/>
  <c r="E180" i="265"/>
  <c r="E186" i="265"/>
  <c r="E187" i="265"/>
  <c r="E189" i="265"/>
  <c r="E192" i="265"/>
  <c r="E193" i="265"/>
  <c r="E197" i="265"/>
  <c r="E201" i="265"/>
  <c r="E205" i="265"/>
  <c r="E207" i="265"/>
  <c r="E208" i="265"/>
  <c r="E209" i="265"/>
  <c r="E210" i="265"/>
  <c r="E211" i="265"/>
  <c r="E212" i="265"/>
  <c r="E214" i="265"/>
  <c r="E215" i="265"/>
  <c r="E217" i="265"/>
  <c r="E219" i="265"/>
  <c r="E221" i="265"/>
  <c r="E222" i="265"/>
  <c r="E223" i="265"/>
  <c r="E225" i="265"/>
  <c r="E226" i="265"/>
  <c r="E228" i="265"/>
  <c r="E231" i="265"/>
  <c r="E234" i="265"/>
  <c r="E235" i="265"/>
  <c r="E236" i="265"/>
  <c r="E238" i="265"/>
  <c r="E239" i="265"/>
  <c r="E243" i="265"/>
  <c r="E244" i="265"/>
  <c r="E245" i="265"/>
  <c r="P19" i="264" l="1"/>
  <c r="P20" i="264"/>
  <c r="P21" i="264"/>
  <c r="P22" i="264"/>
  <c r="P23" i="264"/>
  <c r="P24" i="264"/>
  <c r="P25" i="264"/>
  <c r="P26" i="264"/>
  <c r="P27" i="264"/>
  <c r="P28" i="264"/>
  <c r="P29" i="264"/>
  <c r="P30" i="264"/>
  <c r="P31" i="264"/>
  <c r="P32" i="264"/>
  <c r="P33" i="264"/>
  <c r="P34" i="264"/>
  <c r="P35" i="264"/>
  <c r="P36" i="264"/>
  <c r="P37" i="264"/>
  <c r="P38" i="264"/>
  <c r="P39" i="264"/>
  <c r="P40" i="264"/>
  <c r="P41" i="264"/>
  <c r="P42" i="264"/>
  <c r="P43" i="264"/>
  <c r="P44" i="264"/>
  <c r="P45" i="264"/>
  <c r="P46" i="264"/>
  <c r="P47" i="264"/>
  <c r="P48" i="264"/>
  <c r="P49" i="264"/>
  <c r="P50" i="264"/>
  <c r="P51" i="264"/>
  <c r="P52" i="264"/>
  <c r="P53" i="264"/>
  <c r="P54" i="264"/>
  <c r="P55" i="264"/>
  <c r="P56" i="264"/>
  <c r="P57" i="264"/>
  <c r="P58" i="264"/>
  <c r="P59" i="264"/>
  <c r="P60" i="264"/>
  <c r="P61" i="264"/>
  <c r="P62" i="264"/>
  <c r="P63" i="264"/>
  <c r="P64" i="264"/>
  <c r="P65" i="264"/>
  <c r="P66" i="264"/>
  <c r="P67" i="264"/>
  <c r="P68" i="264"/>
  <c r="P69" i="264"/>
  <c r="P70" i="264"/>
  <c r="P71" i="264"/>
  <c r="P72" i="264"/>
  <c r="P73" i="264"/>
  <c r="P74" i="264"/>
  <c r="P75" i="264"/>
  <c r="P76" i="264"/>
  <c r="P77" i="264"/>
  <c r="P78" i="264"/>
  <c r="P79" i="264"/>
  <c r="P80" i="264"/>
  <c r="P81" i="264"/>
  <c r="P82" i="264"/>
  <c r="P83" i="264"/>
  <c r="P84" i="264"/>
  <c r="P85" i="264"/>
  <c r="P86" i="264"/>
  <c r="P87" i="264"/>
  <c r="P88" i="264"/>
  <c r="P89" i="264"/>
  <c r="P90" i="264"/>
  <c r="P91" i="264"/>
  <c r="P92" i="264"/>
  <c r="P93" i="264"/>
  <c r="P94" i="264"/>
  <c r="P95" i="264"/>
  <c r="P96" i="264"/>
  <c r="P97" i="264"/>
  <c r="P98" i="264"/>
  <c r="P99" i="264"/>
  <c r="P100" i="264"/>
  <c r="P101" i="264"/>
  <c r="P102" i="264"/>
  <c r="P103" i="264"/>
  <c r="P104" i="264"/>
  <c r="P105" i="264"/>
  <c r="P106" i="264"/>
  <c r="P107" i="264"/>
  <c r="P108" i="264"/>
  <c r="P109" i="264"/>
  <c r="P110" i="264"/>
  <c r="P111" i="264"/>
  <c r="P112" i="264"/>
  <c r="P113" i="264"/>
  <c r="P114" i="264"/>
  <c r="P115" i="264"/>
  <c r="P116" i="264"/>
  <c r="P117" i="264"/>
  <c r="P118" i="264"/>
  <c r="P119" i="264"/>
  <c r="P120" i="264"/>
  <c r="P121" i="264"/>
  <c r="P122" i="264"/>
  <c r="P123" i="264"/>
  <c r="P124" i="264"/>
  <c r="P125" i="264"/>
  <c r="P126" i="264"/>
  <c r="P127" i="264"/>
  <c r="P128" i="264"/>
  <c r="P129" i="264"/>
  <c r="P130" i="264"/>
  <c r="P131" i="264"/>
  <c r="P132" i="264"/>
  <c r="P133" i="264"/>
  <c r="P134" i="264"/>
  <c r="P135" i="264"/>
  <c r="P136" i="264"/>
  <c r="P137" i="264"/>
  <c r="P138" i="264"/>
  <c r="P139" i="264"/>
  <c r="P140" i="264"/>
  <c r="P141" i="264"/>
  <c r="P142" i="264"/>
  <c r="P143" i="264"/>
  <c r="P144" i="264"/>
  <c r="P145" i="264"/>
  <c r="P146" i="264"/>
  <c r="P147" i="264"/>
  <c r="P148" i="264"/>
  <c r="P149" i="264"/>
  <c r="P150" i="264"/>
  <c r="P151" i="264"/>
  <c r="P152" i="264"/>
  <c r="P153" i="264"/>
  <c r="P154" i="264"/>
  <c r="P155" i="264"/>
  <c r="P156" i="264"/>
  <c r="P157" i="264"/>
  <c r="P158" i="264"/>
  <c r="P159" i="264"/>
  <c r="P160" i="264"/>
  <c r="P161" i="264"/>
  <c r="P162" i="264"/>
  <c r="P163" i="264"/>
  <c r="P164" i="264"/>
  <c r="P165" i="264"/>
  <c r="P166" i="264"/>
  <c r="P167" i="264"/>
  <c r="P168" i="264"/>
  <c r="P169" i="264"/>
  <c r="P170" i="264"/>
  <c r="P171" i="264"/>
  <c r="P172" i="264"/>
  <c r="P173" i="264"/>
  <c r="P174" i="264"/>
  <c r="P175" i="264"/>
  <c r="P176" i="264"/>
  <c r="P177" i="264"/>
  <c r="P178" i="264"/>
  <c r="P179" i="264"/>
  <c r="P180" i="264"/>
  <c r="P181" i="264"/>
  <c r="P182" i="264"/>
  <c r="P183" i="264"/>
  <c r="P184" i="264"/>
  <c r="P185" i="264"/>
  <c r="P186" i="264"/>
  <c r="P187" i="264"/>
  <c r="P188" i="264"/>
  <c r="P189" i="264"/>
  <c r="P190" i="264"/>
  <c r="P191" i="264"/>
  <c r="P192" i="264"/>
  <c r="P193" i="264"/>
  <c r="P194" i="264"/>
  <c r="P195" i="264"/>
  <c r="P196" i="264"/>
  <c r="P197" i="264"/>
  <c r="P198" i="264"/>
  <c r="P199" i="264"/>
  <c r="P200" i="264"/>
  <c r="P201" i="264"/>
  <c r="P202" i="264"/>
  <c r="P203" i="264"/>
  <c r="P204" i="264"/>
  <c r="P205" i="264"/>
  <c r="P206" i="264"/>
  <c r="P207" i="264"/>
  <c r="P208" i="264"/>
  <c r="P209" i="264"/>
  <c r="P210" i="264"/>
  <c r="P211" i="264"/>
  <c r="P212" i="264"/>
  <c r="P213" i="264"/>
  <c r="P214" i="264"/>
  <c r="P215" i="264"/>
  <c r="P216" i="264"/>
  <c r="P217" i="264"/>
  <c r="P218" i="264"/>
  <c r="P219" i="264"/>
  <c r="P220" i="264"/>
  <c r="P221" i="264"/>
  <c r="P222" i="264"/>
  <c r="P223" i="264"/>
  <c r="P224" i="264"/>
  <c r="P225" i="264"/>
  <c r="P226" i="264"/>
  <c r="P227" i="264"/>
  <c r="P228" i="264"/>
  <c r="P229" i="264"/>
  <c r="P230" i="264"/>
  <c r="P231" i="264"/>
  <c r="P232" i="264"/>
  <c r="P233" i="264"/>
  <c r="P234" i="264"/>
  <c r="P235" i="264"/>
  <c r="P236" i="264"/>
  <c r="P237" i="264"/>
  <c r="P238" i="264"/>
  <c r="P239" i="264"/>
  <c r="P240" i="264"/>
  <c r="P241" i="264"/>
  <c r="P242" i="264"/>
  <c r="P243" i="264"/>
  <c r="P244" i="264"/>
  <c r="P245" i="264"/>
  <c r="P246" i="264"/>
  <c r="P247" i="264"/>
  <c r="P248" i="264"/>
  <c r="P249" i="264"/>
  <c r="P250" i="264"/>
  <c r="P251" i="264"/>
  <c r="P252" i="264"/>
  <c r="P253" i="264"/>
  <c r="P254" i="264"/>
  <c r="P255" i="264"/>
  <c r="P256" i="264"/>
  <c r="P257" i="264"/>
  <c r="P258" i="264"/>
  <c r="P259" i="264"/>
  <c r="P260" i="264"/>
  <c r="P261" i="264"/>
  <c r="P262" i="264"/>
  <c r="P263" i="264"/>
  <c r="P264" i="264"/>
  <c r="P265" i="264"/>
  <c r="P266" i="264"/>
  <c r="P267" i="264"/>
  <c r="P268" i="264"/>
  <c r="P269" i="264"/>
  <c r="P270" i="264"/>
  <c r="P271" i="264"/>
  <c r="P272" i="264"/>
  <c r="P273" i="264"/>
  <c r="P274" i="264"/>
  <c r="P275" i="264"/>
  <c r="P276" i="264"/>
  <c r="P277" i="264"/>
  <c r="P278" i="264"/>
  <c r="P279" i="264"/>
  <c r="P280" i="264"/>
  <c r="P281" i="264"/>
  <c r="P282" i="264"/>
  <c r="P283" i="264"/>
  <c r="P284" i="264"/>
  <c r="P285" i="264"/>
  <c r="P286" i="264"/>
  <c r="P287" i="264"/>
  <c r="P288" i="264"/>
  <c r="P289" i="264"/>
  <c r="P290" i="264"/>
  <c r="P291" i="264"/>
  <c r="P292" i="264"/>
  <c r="P293" i="264"/>
  <c r="P294" i="264"/>
  <c r="P295" i="264"/>
  <c r="P296" i="264"/>
  <c r="P297" i="264"/>
  <c r="P298" i="264"/>
  <c r="P299" i="264"/>
  <c r="P300" i="264"/>
  <c r="P301" i="264"/>
  <c r="P302" i="264"/>
  <c r="P303" i="264"/>
  <c r="P304" i="264"/>
  <c r="P305" i="264"/>
  <c r="P306" i="264"/>
  <c r="P307" i="264"/>
  <c r="P308" i="264"/>
  <c r="P309" i="264"/>
  <c r="P310" i="264"/>
  <c r="P311" i="264"/>
  <c r="P312" i="264"/>
  <c r="P313" i="264"/>
  <c r="P314" i="264"/>
  <c r="P315" i="264"/>
  <c r="P316" i="264"/>
  <c r="P317" i="264"/>
  <c r="P318" i="264"/>
  <c r="P319" i="264"/>
  <c r="P320" i="264"/>
  <c r="P321" i="264"/>
  <c r="P322" i="264"/>
  <c r="P323" i="264"/>
  <c r="P324" i="264"/>
  <c r="P325" i="264"/>
  <c r="P326" i="264"/>
  <c r="P327" i="264"/>
  <c r="P328" i="264"/>
  <c r="P329" i="264"/>
  <c r="P330" i="264"/>
  <c r="P331" i="264"/>
  <c r="P332" i="264"/>
  <c r="P333" i="264"/>
  <c r="P334" i="264"/>
  <c r="P335" i="264"/>
  <c r="P336" i="264"/>
  <c r="P337" i="264"/>
  <c r="P338" i="264"/>
  <c r="P339" i="264"/>
  <c r="P340" i="264"/>
  <c r="P341" i="264"/>
  <c r="P342" i="264"/>
  <c r="P343" i="264"/>
  <c r="P18" i="264"/>
  <c r="P9" i="264"/>
  <c r="P10" i="264"/>
  <c r="P11" i="264"/>
  <c r="P12" i="264"/>
  <c r="P13" i="264"/>
  <c r="P14" i="264"/>
  <c r="P15" i="264"/>
  <c r="P16" i="264"/>
  <c r="P8" i="264"/>
  <c r="O10" i="261"/>
  <c r="O11" i="261"/>
  <c r="O12" i="261"/>
  <c r="O13" i="261"/>
  <c r="O14" i="261"/>
  <c r="O15" i="261"/>
  <c r="O16" i="261"/>
  <c r="O17" i="261"/>
  <c r="O18" i="261"/>
  <c r="O19" i="261"/>
  <c r="O20" i="261"/>
  <c r="O21" i="261"/>
  <c r="O22" i="261"/>
  <c r="O23" i="261"/>
  <c r="O24" i="261"/>
  <c r="O25" i="261"/>
  <c r="O26" i="261"/>
  <c r="O27" i="261"/>
  <c r="O28" i="261"/>
  <c r="O29" i="261"/>
  <c r="O30" i="261"/>
  <c r="O31" i="261"/>
  <c r="O32" i="261"/>
  <c r="O33" i="261"/>
  <c r="O34" i="261"/>
  <c r="O35" i="261"/>
  <c r="O36" i="261"/>
  <c r="O37" i="261"/>
  <c r="O38" i="261"/>
  <c r="O39" i="261"/>
  <c r="O40" i="261"/>
  <c r="O41" i="261"/>
  <c r="O42" i="261"/>
  <c r="O43" i="261"/>
  <c r="O44" i="261"/>
  <c r="O45" i="261"/>
  <c r="O46" i="261"/>
  <c r="O47" i="261"/>
  <c r="O48" i="261"/>
  <c r="O49" i="261"/>
  <c r="O50" i="261"/>
  <c r="O51" i="261"/>
  <c r="O52" i="261"/>
  <c r="O53" i="261"/>
  <c r="O54" i="261"/>
  <c r="O55" i="261"/>
  <c r="O56" i="261"/>
  <c r="O57" i="261"/>
  <c r="O58" i="261"/>
  <c r="O59" i="261"/>
  <c r="O60" i="261"/>
  <c r="O61" i="261"/>
  <c r="O62" i="261"/>
  <c r="O63" i="261"/>
  <c r="O64" i="261"/>
  <c r="O65" i="261"/>
  <c r="O66" i="261"/>
  <c r="O67" i="261"/>
  <c r="O68" i="261"/>
  <c r="O69" i="261"/>
  <c r="O70" i="261"/>
  <c r="O71" i="261"/>
  <c r="O72" i="261"/>
  <c r="O73" i="261"/>
  <c r="O74" i="261"/>
  <c r="O75" i="261"/>
  <c r="O76" i="261"/>
  <c r="O77" i="261"/>
  <c r="O78" i="261"/>
  <c r="O79" i="261"/>
  <c r="O80" i="261"/>
  <c r="O81" i="261"/>
  <c r="O82" i="261"/>
  <c r="O83" i="261"/>
  <c r="O84" i="261"/>
  <c r="O85" i="261"/>
  <c r="O86" i="261"/>
  <c r="O87" i="261"/>
  <c r="O88" i="261"/>
  <c r="O89" i="261"/>
  <c r="O90" i="261"/>
  <c r="O91" i="261"/>
  <c r="O92" i="261"/>
  <c r="O93" i="261"/>
  <c r="O94" i="261"/>
  <c r="O95" i="261"/>
  <c r="O96" i="261"/>
  <c r="O97" i="261"/>
  <c r="O98" i="261"/>
  <c r="O99" i="261"/>
  <c r="O100" i="261"/>
  <c r="O101" i="261"/>
  <c r="O102" i="261"/>
  <c r="O103" i="261"/>
  <c r="O104" i="261"/>
  <c r="O105" i="261"/>
  <c r="O106" i="261"/>
  <c r="O107" i="261"/>
  <c r="O108" i="261"/>
  <c r="O109" i="261"/>
  <c r="O110" i="261"/>
  <c r="O111" i="261"/>
  <c r="O112" i="261"/>
  <c r="O113" i="261"/>
  <c r="O114" i="261"/>
  <c r="O115" i="261"/>
  <c r="O116" i="261"/>
  <c r="O117" i="261"/>
  <c r="O118" i="261"/>
  <c r="O119" i="261"/>
  <c r="O120" i="261"/>
  <c r="O121" i="261"/>
  <c r="O122" i="261"/>
  <c r="O123" i="261"/>
  <c r="O124" i="261"/>
  <c r="O125" i="261"/>
  <c r="O126" i="261"/>
  <c r="O127" i="261"/>
  <c r="O128" i="261"/>
  <c r="O129" i="261"/>
  <c r="O130" i="261"/>
  <c r="O131" i="261"/>
  <c r="O132" i="261"/>
  <c r="O133" i="261"/>
  <c r="O134" i="261"/>
  <c r="O135" i="261"/>
  <c r="O136" i="261"/>
  <c r="O137" i="261"/>
  <c r="O138" i="261"/>
  <c r="O139" i="261"/>
  <c r="O140" i="261"/>
  <c r="O141" i="261"/>
  <c r="O142" i="261"/>
  <c r="O143" i="261"/>
  <c r="O144" i="261"/>
  <c r="O145" i="261"/>
  <c r="O146" i="261"/>
  <c r="O147" i="261"/>
  <c r="O148" i="261"/>
  <c r="O149" i="261"/>
  <c r="O150" i="261"/>
  <c r="O151" i="261"/>
  <c r="O152" i="261"/>
  <c r="O153" i="261"/>
  <c r="O154" i="261"/>
  <c r="O155" i="261"/>
  <c r="O156" i="261"/>
  <c r="O157" i="261"/>
  <c r="O158" i="261"/>
  <c r="O159" i="261"/>
  <c r="O160" i="261"/>
  <c r="O161" i="261"/>
  <c r="O162" i="261"/>
  <c r="O163" i="261"/>
  <c r="O164" i="261"/>
  <c r="O165" i="261"/>
  <c r="O166" i="261"/>
  <c r="O167" i="261"/>
  <c r="O168" i="261"/>
  <c r="O169" i="261"/>
  <c r="O170" i="261"/>
  <c r="O171" i="261"/>
  <c r="O172" i="261"/>
  <c r="O173" i="261"/>
  <c r="O174" i="261"/>
  <c r="O175" i="261"/>
  <c r="O176" i="261"/>
  <c r="O177" i="261"/>
  <c r="O178" i="261"/>
  <c r="O179" i="261"/>
  <c r="O180" i="261"/>
  <c r="O181" i="261"/>
  <c r="O182" i="261"/>
  <c r="O183" i="261"/>
  <c r="O184" i="261"/>
  <c r="O185" i="261"/>
  <c r="O186" i="261"/>
  <c r="O187" i="261"/>
  <c r="O188" i="261"/>
  <c r="O189" i="261"/>
  <c r="O190" i="261"/>
  <c r="O191" i="261"/>
  <c r="O192" i="261"/>
  <c r="O193" i="261"/>
  <c r="O194" i="261"/>
  <c r="O195" i="261"/>
  <c r="O196" i="261"/>
  <c r="O197" i="261"/>
  <c r="O198" i="261"/>
  <c r="O199" i="261"/>
  <c r="O200" i="261"/>
  <c r="O201" i="261"/>
  <c r="O202" i="261"/>
  <c r="O203" i="261"/>
  <c r="O204" i="261"/>
  <c r="O205" i="261"/>
  <c r="O206" i="261"/>
  <c r="O207" i="261"/>
  <c r="O208" i="261"/>
  <c r="O209" i="261"/>
  <c r="O210" i="261"/>
  <c r="O211" i="261"/>
  <c r="O212" i="261"/>
  <c r="O213" i="261"/>
  <c r="O214" i="261"/>
  <c r="O215" i="261"/>
  <c r="O216" i="261"/>
  <c r="O217" i="261"/>
  <c r="O218" i="261"/>
  <c r="O219" i="261"/>
  <c r="O220" i="261"/>
  <c r="O221" i="261"/>
  <c r="O222" i="261"/>
  <c r="O223" i="261"/>
  <c r="O224" i="261"/>
  <c r="O225" i="261"/>
  <c r="O226" i="261"/>
  <c r="O227" i="261"/>
  <c r="O228" i="261"/>
  <c r="O229" i="261"/>
  <c r="O230" i="261"/>
  <c r="O231" i="261"/>
  <c r="O232" i="261"/>
  <c r="O233" i="261"/>
  <c r="O234" i="261"/>
  <c r="O235" i="261"/>
  <c r="O236" i="261"/>
  <c r="O237" i="261"/>
  <c r="O238" i="261"/>
  <c r="O239" i="261"/>
  <c r="O240" i="261"/>
  <c r="O241" i="261"/>
  <c r="O242" i="261"/>
  <c r="O243" i="261"/>
  <c r="O244" i="261"/>
  <c r="O245" i="261"/>
  <c r="O246" i="261"/>
  <c r="O247" i="261"/>
  <c r="I247" i="261"/>
  <c r="I246" i="261"/>
  <c r="I245" i="261"/>
  <c r="I244" i="261"/>
  <c r="I243" i="261"/>
  <c r="I242" i="261"/>
  <c r="I241" i="261"/>
  <c r="I240" i="261"/>
  <c r="I239" i="261"/>
  <c r="I238" i="261"/>
  <c r="I237" i="261"/>
  <c r="I236" i="261"/>
  <c r="I235" i="261"/>
  <c r="I234" i="261"/>
  <c r="I233" i="261"/>
  <c r="I232" i="261"/>
  <c r="I231" i="261"/>
  <c r="I230" i="261"/>
  <c r="I229" i="261"/>
  <c r="I228" i="261"/>
  <c r="I227" i="261"/>
  <c r="I226" i="261"/>
  <c r="I225" i="261"/>
  <c r="I224" i="261"/>
  <c r="I223" i="261"/>
  <c r="I222" i="261"/>
  <c r="I221" i="261"/>
  <c r="I220" i="261"/>
  <c r="I219" i="261"/>
  <c r="I218" i="261"/>
  <c r="I217" i="261"/>
  <c r="I216" i="261"/>
  <c r="I215" i="261"/>
  <c r="I214" i="261"/>
  <c r="I213" i="261"/>
  <c r="I212" i="261"/>
  <c r="I211" i="261"/>
  <c r="I210" i="261"/>
  <c r="I209" i="261"/>
  <c r="I208" i="261"/>
  <c r="I207" i="261"/>
  <c r="I206" i="261"/>
  <c r="I205" i="261"/>
  <c r="I204" i="261"/>
  <c r="I203" i="261"/>
  <c r="I202" i="261"/>
  <c r="I201" i="261"/>
  <c r="I200" i="261"/>
  <c r="I199" i="261"/>
  <c r="I198" i="261"/>
  <c r="I197" i="261"/>
  <c r="I196" i="261"/>
  <c r="I195" i="261"/>
  <c r="I194" i="261"/>
  <c r="I193" i="261"/>
  <c r="I192" i="261"/>
  <c r="I191" i="261"/>
  <c r="I190" i="261"/>
  <c r="I189" i="261"/>
  <c r="I188" i="261"/>
  <c r="I187" i="261"/>
  <c r="I186" i="261"/>
  <c r="I185" i="261"/>
  <c r="I184" i="261"/>
  <c r="I183" i="261"/>
  <c r="I182" i="261"/>
  <c r="I181" i="261"/>
  <c r="I180" i="261"/>
  <c r="I179" i="261"/>
  <c r="I178" i="261"/>
  <c r="I177" i="261"/>
  <c r="I176" i="261"/>
  <c r="I175" i="261"/>
  <c r="I174" i="261"/>
  <c r="I173" i="261"/>
  <c r="I172" i="261"/>
  <c r="I171" i="261"/>
  <c r="I170" i="261"/>
  <c r="I169" i="261"/>
  <c r="I168" i="261"/>
  <c r="I167" i="261"/>
  <c r="I166" i="261"/>
  <c r="I165" i="261"/>
  <c r="I164" i="261"/>
  <c r="I163" i="261"/>
  <c r="I162" i="261"/>
  <c r="I161" i="261"/>
  <c r="I160" i="261"/>
  <c r="I159" i="261"/>
  <c r="I158" i="261"/>
  <c r="I157" i="261"/>
  <c r="I156" i="261"/>
  <c r="I155" i="261"/>
  <c r="I154" i="261"/>
  <c r="I153" i="261"/>
  <c r="I152" i="261"/>
  <c r="I151" i="261"/>
  <c r="I150" i="261"/>
  <c r="I149" i="261"/>
  <c r="I148" i="261"/>
  <c r="I147" i="261"/>
  <c r="I146" i="261"/>
  <c r="I145" i="261"/>
  <c r="I144" i="261"/>
  <c r="I143" i="261"/>
  <c r="I142" i="261"/>
  <c r="I141" i="261"/>
  <c r="I140" i="261"/>
  <c r="I139" i="261"/>
  <c r="I138" i="261"/>
  <c r="I137" i="261"/>
  <c r="I136" i="261"/>
  <c r="I135" i="261"/>
  <c r="I134" i="261"/>
  <c r="I133" i="261"/>
  <c r="I132" i="261"/>
  <c r="I131" i="261"/>
  <c r="I130" i="261"/>
  <c r="I129" i="261"/>
  <c r="I128" i="261"/>
  <c r="I127" i="261"/>
  <c r="I126" i="261"/>
  <c r="I125" i="261"/>
  <c r="I124" i="261"/>
  <c r="I123" i="261"/>
  <c r="I122" i="261"/>
  <c r="I121" i="261"/>
  <c r="I120" i="261"/>
  <c r="I119" i="261"/>
  <c r="I118" i="261"/>
  <c r="I117" i="261"/>
  <c r="I116" i="261"/>
  <c r="I115" i="261"/>
  <c r="I114" i="261"/>
  <c r="I113" i="261"/>
  <c r="I112" i="261"/>
  <c r="I111" i="261"/>
  <c r="I110" i="261"/>
  <c r="I109" i="261"/>
  <c r="I108" i="261"/>
  <c r="I107" i="261"/>
  <c r="I106" i="261"/>
  <c r="I105" i="261"/>
  <c r="I104" i="261"/>
  <c r="I103" i="261"/>
  <c r="I102" i="261"/>
  <c r="I101" i="261"/>
  <c r="I100" i="261"/>
  <c r="I99" i="261"/>
  <c r="I98" i="261"/>
  <c r="I97" i="261"/>
  <c r="I96" i="261"/>
  <c r="I95" i="261"/>
  <c r="I94" i="261"/>
  <c r="I93" i="261"/>
  <c r="I92" i="261"/>
  <c r="I91" i="261"/>
  <c r="I90" i="261"/>
  <c r="I89" i="261"/>
  <c r="I88" i="261"/>
  <c r="I87" i="261"/>
  <c r="I86" i="261"/>
  <c r="I85" i="261"/>
  <c r="I84" i="261"/>
  <c r="I83" i="261"/>
  <c r="I82" i="261"/>
  <c r="I81" i="261"/>
  <c r="I80" i="261"/>
  <c r="I79" i="261"/>
  <c r="I78" i="261"/>
  <c r="I77" i="261"/>
  <c r="I76" i="261"/>
  <c r="I75" i="261"/>
  <c r="I74" i="261"/>
  <c r="I73" i="261"/>
  <c r="I72" i="261"/>
  <c r="I71" i="261"/>
  <c r="I70" i="261"/>
  <c r="I69" i="261"/>
  <c r="I68" i="261"/>
  <c r="I67" i="261"/>
  <c r="I66" i="261"/>
  <c r="I65" i="261"/>
  <c r="I64" i="261"/>
  <c r="I63" i="261"/>
  <c r="I62" i="261"/>
  <c r="I61" i="261"/>
  <c r="I60" i="261"/>
  <c r="I59" i="261"/>
  <c r="I58" i="261"/>
  <c r="I57" i="261"/>
  <c r="I56" i="261"/>
  <c r="I55" i="261"/>
  <c r="I54" i="261"/>
  <c r="I53" i="261"/>
  <c r="I52" i="261"/>
  <c r="I51" i="261"/>
  <c r="I50" i="261"/>
  <c r="I49" i="261"/>
  <c r="I48" i="261"/>
  <c r="I47" i="261"/>
  <c r="I46" i="261"/>
  <c r="I45" i="261"/>
  <c r="I44" i="261"/>
  <c r="I43" i="261"/>
  <c r="I42" i="261"/>
  <c r="I41" i="261"/>
  <c r="I40" i="261"/>
  <c r="I39" i="261"/>
  <c r="I38" i="261"/>
  <c r="I37" i="261"/>
  <c r="I35" i="261"/>
  <c r="I34" i="261"/>
  <c r="I33" i="261"/>
  <c r="I32" i="261"/>
  <c r="I31" i="261"/>
  <c r="I30" i="261"/>
  <c r="I29" i="261"/>
  <c r="I28" i="261"/>
  <c r="I27" i="261"/>
  <c r="I26" i="261"/>
  <c r="I25" i="261"/>
  <c r="I24" i="261"/>
  <c r="I23" i="261"/>
  <c r="I22" i="261"/>
  <c r="I21" i="261"/>
  <c r="I20" i="261"/>
  <c r="I19" i="261"/>
  <c r="I18" i="261"/>
  <c r="I17" i="261"/>
  <c r="I16" i="261"/>
  <c r="I15" i="261"/>
  <c r="I14" i="261"/>
  <c r="I13" i="261"/>
  <c r="I12" i="261"/>
  <c r="I11" i="261"/>
  <c r="I9" i="261"/>
  <c r="F247" i="261"/>
  <c r="F246" i="261"/>
  <c r="F245" i="261"/>
  <c r="F244" i="261"/>
  <c r="F243" i="261"/>
  <c r="F242" i="261"/>
  <c r="F241" i="261"/>
  <c r="F240" i="261"/>
  <c r="F239" i="261"/>
  <c r="F238" i="261"/>
  <c r="F237" i="261"/>
  <c r="F236" i="261"/>
  <c r="F235" i="261"/>
  <c r="F234" i="261"/>
  <c r="F233" i="261"/>
  <c r="F232" i="261"/>
  <c r="F231" i="261"/>
  <c r="F230" i="261"/>
  <c r="F229" i="261"/>
  <c r="F228" i="261"/>
  <c r="F227" i="261"/>
  <c r="F226" i="261"/>
  <c r="F225" i="261"/>
  <c r="F224" i="261"/>
  <c r="F223" i="261"/>
  <c r="F222" i="261"/>
  <c r="F221" i="261"/>
  <c r="F220" i="261"/>
  <c r="F219" i="261"/>
  <c r="F218" i="261"/>
  <c r="F217" i="261"/>
  <c r="F216" i="261"/>
  <c r="F215" i="261"/>
  <c r="F214" i="261"/>
  <c r="F213" i="261"/>
  <c r="F212" i="261"/>
  <c r="F211" i="261"/>
  <c r="F210" i="261"/>
  <c r="F209" i="261"/>
  <c r="F208" i="261"/>
  <c r="F207" i="261"/>
  <c r="F206" i="261"/>
  <c r="F205" i="261"/>
  <c r="F204" i="261"/>
  <c r="F203" i="261"/>
  <c r="F202" i="261"/>
  <c r="F201" i="261"/>
  <c r="F200" i="261"/>
  <c r="F199" i="261"/>
  <c r="F198" i="261"/>
  <c r="F197" i="261"/>
  <c r="F196" i="261"/>
  <c r="F195" i="261"/>
  <c r="F194" i="261"/>
  <c r="F193" i="261"/>
  <c r="F192" i="261"/>
  <c r="F191" i="261"/>
  <c r="F190" i="261"/>
  <c r="F189" i="261"/>
  <c r="F188" i="261"/>
  <c r="F187" i="261"/>
  <c r="F186" i="261"/>
  <c r="F185" i="261"/>
  <c r="F184" i="261"/>
  <c r="F183" i="261"/>
  <c r="F182" i="261"/>
  <c r="F181" i="261"/>
  <c r="F180" i="261"/>
  <c r="F179" i="261"/>
  <c r="F178" i="261"/>
  <c r="F177" i="261"/>
  <c r="F176" i="261"/>
  <c r="F175" i="261"/>
  <c r="F174" i="261"/>
  <c r="F173" i="261"/>
  <c r="F172" i="261"/>
  <c r="F171" i="261"/>
  <c r="F170" i="261"/>
  <c r="F169" i="261"/>
  <c r="F168" i="261"/>
  <c r="F167" i="261"/>
  <c r="F166" i="261"/>
  <c r="F165" i="261"/>
  <c r="F164" i="261"/>
  <c r="F163" i="261"/>
  <c r="F162" i="261"/>
  <c r="F161" i="261"/>
  <c r="F160" i="261"/>
  <c r="F159" i="261"/>
  <c r="F158" i="261"/>
  <c r="F157" i="261"/>
  <c r="F156" i="261"/>
  <c r="F155" i="261"/>
  <c r="F154" i="261"/>
  <c r="F153" i="261"/>
  <c r="F152" i="261"/>
  <c r="F151" i="261"/>
  <c r="F150" i="261"/>
  <c r="F149" i="261"/>
  <c r="F148" i="261"/>
  <c r="F147" i="261"/>
  <c r="F146" i="261"/>
  <c r="F145" i="261"/>
  <c r="F144" i="261"/>
  <c r="F143" i="261"/>
  <c r="F142" i="261"/>
  <c r="F141" i="261"/>
  <c r="F140" i="261"/>
  <c r="F139" i="261"/>
  <c r="F138" i="261"/>
  <c r="F137" i="261"/>
  <c r="F136" i="261"/>
  <c r="F135" i="261"/>
  <c r="F134" i="261"/>
  <c r="F133" i="261"/>
  <c r="F132" i="261"/>
  <c r="F131" i="261"/>
  <c r="F130" i="261"/>
  <c r="F129" i="261"/>
  <c r="F128" i="261"/>
  <c r="F127" i="261"/>
  <c r="F126" i="261"/>
  <c r="F125" i="261"/>
  <c r="F124" i="261"/>
  <c r="F123" i="261"/>
  <c r="F122" i="261"/>
  <c r="F121" i="261"/>
  <c r="F120" i="261"/>
  <c r="F119" i="261"/>
  <c r="F118" i="261"/>
  <c r="F117" i="261"/>
  <c r="F116" i="261"/>
  <c r="F115" i="261"/>
  <c r="F114" i="261"/>
  <c r="F113" i="261"/>
  <c r="F112" i="261"/>
  <c r="F111" i="261"/>
  <c r="F110" i="261"/>
  <c r="F109" i="261"/>
  <c r="F108" i="261"/>
  <c r="F107" i="261"/>
  <c r="F106" i="261"/>
  <c r="F105" i="261"/>
  <c r="F104" i="261"/>
  <c r="F103" i="261"/>
  <c r="F102" i="261"/>
  <c r="F101" i="261"/>
  <c r="F100" i="261"/>
  <c r="F99" i="261"/>
  <c r="F98" i="261"/>
  <c r="F97" i="261"/>
  <c r="F96" i="261"/>
  <c r="F95" i="261"/>
  <c r="F94" i="261"/>
  <c r="F93" i="261"/>
  <c r="F92" i="261"/>
  <c r="F91" i="261"/>
  <c r="F90" i="261"/>
  <c r="F89" i="261"/>
  <c r="F88" i="261"/>
  <c r="F87" i="261"/>
  <c r="F86" i="261"/>
  <c r="F85" i="261"/>
  <c r="F84" i="261"/>
  <c r="F83" i="261"/>
  <c r="F82" i="261"/>
  <c r="F81" i="261"/>
  <c r="F80" i="261"/>
  <c r="F79" i="261"/>
  <c r="F78" i="261"/>
  <c r="F77" i="261"/>
  <c r="F76" i="261"/>
  <c r="F75" i="261"/>
  <c r="F74" i="261"/>
  <c r="F73" i="261"/>
  <c r="F72" i="261"/>
  <c r="F71" i="261"/>
  <c r="F70" i="261"/>
  <c r="F69" i="261"/>
  <c r="F68" i="261"/>
  <c r="F67" i="261"/>
  <c r="F66" i="261"/>
  <c r="F65" i="261"/>
  <c r="F64" i="261"/>
  <c r="F63" i="261"/>
  <c r="F62" i="261"/>
  <c r="F61" i="261"/>
  <c r="F60" i="261"/>
  <c r="F59" i="261"/>
  <c r="F58" i="261"/>
  <c r="F57" i="261"/>
  <c r="F56" i="261"/>
  <c r="F55" i="261"/>
  <c r="F54" i="261"/>
  <c r="F53" i="261"/>
  <c r="F52" i="261"/>
  <c r="F51" i="261"/>
  <c r="F50" i="261"/>
  <c r="F49" i="261"/>
  <c r="F48" i="261"/>
  <c r="F47" i="261"/>
  <c r="F46" i="261"/>
  <c r="F45" i="261"/>
  <c r="F44" i="261"/>
  <c r="F43" i="261"/>
  <c r="F42" i="261"/>
  <c r="F41" i="261"/>
  <c r="F40" i="261"/>
  <c r="F39" i="261"/>
  <c r="F38" i="261"/>
  <c r="F37" i="261"/>
  <c r="F35" i="261"/>
  <c r="F34" i="261"/>
  <c r="F33" i="261"/>
  <c r="F32" i="261"/>
  <c r="F31" i="261"/>
  <c r="F30" i="261"/>
  <c r="F29" i="261"/>
  <c r="F28" i="261"/>
  <c r="F27" i="261"/>
  <c r="F26" i="261"/>
  <c r="F25" i="261"/>
  <c r="F24" i="261"/>
  <c r="F23" i="261"/>
  <c r="F22" i="261"/>
  <c r="F21" i="261"/>
  <c r="F20" i="261"/>
  <c r="F19" i="261"/>
  <c r="F18" i="261"/>
  <c r="F17" i="261"/>
  <c r="F16" i="261"/>
  <c r="F15" i="261"/>
  <c r="F14" i="261"/>
  <c r="F13" i="261"/>
  <c r="F12" i="261"/>
  <c r="F11" i="261"/>
  <c r="F9" i="261"/>
  <c r="E247" i="261"/>
  <c r="E246" i="261"/>
  <c r="E245" i="261"/>
  <c r="E244" i="261"/>
  <c r="E243" i="261"/>
  <c r="E242" i="261"/>
  <c r="E241" i="261"/>
  <c r="E240" i="261"/>
  <c r="E239" i="261"/>
  <c r="E238" i="261"/>
  <c r="E237" i="261"/>
  <c r="E236" i="261"/>
  <c r="E235" i="261"/>
  <c r="E234" i="261"/>
  <c r="E233" i="261"/>
  <c r="E232" i="261"/>
  <c r="E231" i="261"/>
  <c r="E230" i="261"/>
  <c r="E229" i="261"/>
  <c r="E228" i="261"/>
  <c r="E227" i="261"/>
  <c r="E226" i="261"/>
  <c r="E225" i="261"/>
  <c r="E224" i="261"/>
  <c r="E223" i="261"/>
  <c r="E222" i="261"/>
  <c r="E221" i="261"/>
  <c r="E220" i="261"/>
  <c r="E219" i="261"/>
  <c r="E218" i="261"/>
  <c r="E217" i="261"/>
  <c r="E216" i="261"/>
  <c r="E215" i="261"/>
  <c r="E214" i="261"/>
  <c r="E213" i="261"/>
  <c r="E212" i="261"/>
  <c r="E211" i="261"/>
  <c r="E210" i="261"/>
  <c r="E209" i="261"/>
  <c r="E208" i="261"/>
  <c r="E207" i="261"/>
  <c r="E206" i="261"/>
  <c r="E205" i="261"/>
  <c r="E204" i="261"/>
  <c r="E203" i="261"/>
  <c r="E202" i="261"/>
  <c r="E201" i="261"/>
  <c r="E200" i="261"/>
  <c r="E199" i="261"/>
  <c r="E198" i="261"/>
  <c r="E197" i="261"/>
  <c r="E196" i="261"/>
  <c r="E195" i="261"/>
  <c r="E194" i="261"/>
  <c r="E193" i="261"/>
  <c r="E192" i="261"/>
  <c r="E191" i="261"/>
  <c r="E190" i="261"/>
  <c r="E189" i="261"/>
  <c r="E188" i="261"/>
  <c r="E187" i="261"/>
  <c r="E186" i="261"/>
  <c r="E185" i="261"/>
  <c r="E184" i="261"/>
  <c r="E183" i="261"/>
  <c r="E182" i="261"/>
  <c r="E181" i="261"/>
  <c r="E180" i="261"/>
  <c r="E179" i="261"/>
  <c r="E178" i="261"/>
  <c r="E177" i="261"/>
  <c r="E176" i="261"/>
  <c r="E175" i="261"/>
  <c r="E174" i="261"/>
  <c r="E173" i="261"/>
  <c r="E172" i="261"/>
  <c r="E171" i="261"/>
  <c r="E170" i="261"/>
  <c r="E169" i="261"/>
  <c r="E168" i="261"/>
  <c r="E167" i="261"/>
  <c r="E166" i="261"/>
  <c r="E165" i="261"/>
  <c r="E164" i="261"/>
  <c r="E163" i="261"/>
  <c r="E162" i="261"/>
  <c r="E161" i="261"/>
  <c r="E160" i="261"/>
  <c r="E159" i="261"/>
  <c r="E158" i="261"/>
  <c r="E157" i="261"/>
  <c r="E156" i="261"/>
  <c r="E155" i="261"/>
  <c r="E154" i="261"/>
  <c r="E153" i="261"/>
  <c r="E152" i="261"/>
  <c r="E151" i="261"/>
  <c r="E150" i="261"/>
  <c r="E149" i="261"/>
  <c r="E148" i="261"/>
  <c r="E147" i="261"/>
  <c r="E146" i="261"/>
  <c r="E145" i="261"/>
  <c r="E144" i="261"/>
  <c r="E143" i="261"/>
  <c r="E142" i="261"/>
  <c r="E141" i="261"/>
  <c r="E140" i="261"/>
  <c r="E139" i="261"/>
  <c r="E138" i="261"/>
  <c r="E137" i="261"/>
  <c r="E136" i="261"/>
  <c r="E135" i="261"/>
  <c r="E134" i="261"/>
  <c r="E133" i="261"/>
  <c r="E132" i="261"/>
  <c r="E131" i="261"/>
  <c r="E130" i="261"/>
  <c r="E129" i="261"/>
  <c r="E128" i="261"/>
  <c r="E127" i="261"/>
  <c r="E126" i="261"/>
  <c r="E125" i="261"/>
  <c r="E124" i="261"/>
  <c r="E123" i="261"/>
  <c r="E122" i="261"/>
  <c r="E121" i="261"/>
  <c r="E120" i="261"/>
  <c r="E119" i="261"/>
  <c r="E118" i="261"/>
  <c r="E117" i="261"/>
  <c r="E116" i="261"/>
  <c r="E115" i="261"/>
  <c r="E114" i="261"/>
  <c r="E113" i="261"/>
  <c r="E112" i="261"/>
  <c r="E111" i="261"/>
  <c r="E110" i="261"/>
  <c r="E109" i="261"/>
  <c r="E108" i="261"/>
  <c r="E107" i="261"/>
  <c r="E106" i="261"/>
  <c r="E105" i="261"/>
  <c r="E104" i="261"/>
  <c r="E103" i="261"/>
  <c r="E102" i="261"/>
  <c r="E101" i="261"/>
  <c r="E100" i="261"/>
  <c r="E99" i="261"/>
  <c r="E98" i="261"/>
  <c r="E97" i="261"/>
  <c r="E96" i="261"/>
  <c r="E95" i="261"/>
  <c r="E94" i="261"/>
  <c r="E93" i="261"/>
  <c r="E92" i="261"/>
  <c r="E91" i="261"/>
  <c r="E90" i="261"/>
  <c r="E89" i="261"/>
  <c r="E88" i="261"/>
  <c r="E87" i="261"/>
  <c r="E86" i="261"/>
  <c r="E85" i="261"/>
  <c r="E84" i="261"/>
  <c r="E83" i="261"/>
  <c r="E82" i="261"/>
  <c r="E81" i="261"/>
  <c r="E80" i="261"/>
  <c r="E79" i="261"/>
  <c r="E78" i="261"/>
  <c r="E77" i="261"/>
  <c r="E76" i="261"/>
  <c r="E75" i="261"/>
  <c r="E74" i="261"/>
  <c r="E73" i="261"/>
  <c r="E72" i="261"/>
  <c r="E71" i="261"/>
  <c r="E70" i="261"/>
  <c r="E69" i="261"/>
  <c r="E68" i="261"/>
  <c r="E67" i="261"/>
  <c r="E66" i="261"/>
  <c r="E65" i="261"/>
  <c r="E64" i="261"/>
  <c r="E63" i="261"/>
  <c r="E62" i="261"/>
  <c r="E61" i="261"/>
  <c r="E60" i="261"/>
  <c r="E59" i="261"/>
  <c r="E58" i="261"/>
  <c r="E57" i="261"/>
  <c r="E56" i="261"/>
  <c r="E55" i="261"/>
  <c r="E54" i="261"/>
  <c r="E53" i="261"/>
  <c r="E52" i="261"/>
  <c r="E51" i="261"/>
  <c r="E50" i="261"/>
  <c r="E49" i="261"/>
  <c r="E48" i="261"/>
  <c r="E47" i="261"/>
  <c r="E46" i="261"/>
  <c r="E45" i="261"/>
  <c r="E44" i="261"/>
  <c r="E43" i="261"/>
  <c r="E42" i="261"/>
  <c r="E41" i="261"/>
  <c r="E40" i="261"/>
  <c r="E39" i="261"/>
  <c r="E38" i="261"/>
  <c r="E37" i="261"/>
  <c r="E35" i="261"/>
  <c r="E34" i="261"/>
  <c r="E33" i="261"/>
  <c r="E32" i="261"/>
  <c r="E31" i="261"/>
  <c r="E30" i="261"/>
  <c r="E29" i="261"/>
  <c r="E28" i="261"/>
  <c r="E27" i="261"/>
  <c r="E26" i="261"/>
  <c r="E25" i="261"/>
  <c r="E24" i="261"/>
  <c r="E23" i="261"/>
  <c r="E22" i="261"/>
  <c r="E21" i="261"/>
  <c r="E20" i="261"/>
  <c r="E19" i="261"/>
  <c r="E18" i="261"/>
  <c r="E17" i="261"/>
  <c r="E16" i="261"/>
  <c r="E15" i="261"/>
  <c r="E14" i="261"/>
  <c r="E13" i="261"/>
  <c r="E12" i="261"/>
  <c r="E11" i="261"/>
  <c r="E9" i="261"/>
  <c r="D247" i="261"/>
  <c r="D246" i="261"/>
  <c r="D245" i="261"/>
  <c r="D244" i="261"/>
  <c r="D243" i="261"/>
  <c r="D242" i="261"/>
  <c r="D241" i="261"/>
  <c r="D240" i="261"/>
  <c r="D239" i="261"/>
  <c r="D238" i="261"/>
  <c r="D237" i="261"/>
  <c r="D236" i="261"/>
  <c r="D235" i="261"/>
  <c r="D234" i="261"/>
  <c r="D233" i="261"/>
  <c r="D232" i="261"/>
  <c r="D231" i="261"/>
  <c r="D230" i="261"/>
  <c r="D229" i="261"/>
  <c r="D228" i="261"/>
  <c r="D227" i="261"/>
  <c r="D226" i="261"/>
  <c r="D225" i="261"/>
  <c r="D224" i="261"/>
  <c r="D223" i="261"/>
  <c r="D222" i="261"/>
  <c r="D221" i="261"/>
  <c r="D220" i="261"/>
  <c r="D219" i="261"/>
  <c r="D218" i="261"/>
  <c r="D217" i="261"/>
  <c r="D216" i="261"/>
  <c r="D215" i="261"/>
  <c r="D214" i="261"/>
  <c r="D213" i="261"/>
  <c r="D212" i="261"/>
  <c r="D211" i="261"/>
  <c r="D210" i="261"/>
  <c r="D209" i="261"/>
  <c r="D208" i="261"/>
  <c r="D207" i="261"/>
  <c r="D206" i="261"/>
  <c r="D205" i="261"/>
  <c r="D204" i="261"/>
  <c r="D203" i="261"/>
  <c r="D202" i="261"/>
  <c r="D201" i="261"/>
  <c r="D200" i="261"/>
  <c r="D199" i="261"/>
  <c r="D198" i="261"/>
  <c r="D197" i="261"/>
  <c r="D196" i="261"/>
  <c r="D195" i="261"/>
  <c r="D194" i="261"/>
  <c r="D193" i="261"/>
  <c r="D192" i="261"/>
  <c r="D191" i="261"/>
  <c r="D190" i="261"/>
  <c r="D189" i="261"/>
  <c r="D188" i="261"/>
  <c r="D187" i="261"/>
  <c r="D186" i="261"/>
  <c r="D185" i="261"/>
  <c r="D184" i="261"/>
  <c r="D183" i="261"/>
  <c r="D182" i="261"/>
  <c r="D181" i="261"/>
  <c r="D180" i="261"/>
  <c r="D179" i="261"/>
  <c r="D178" i="261"/>
  <c r="D177" i="261"/>
  <c r="D176" i="261"/>
  <c r="D175" i="261"/>
  <c r="D174" i="261"/>
  <c r="D173" i="261"/>
  <c r="D172" i="261"/>
  <c r="D171" i="261"/>
  <c r="D170" i="261"/>
  <c r="D169" i="261"/>
  <c r="D168" i="261"/>
  <c r="D167" i="261"/>
  <c r="D166" i="261"/>
  <c r="D165" i="261"/>
  <c r="D164" i="261"/>
  <c r="D163" i="261"/>
  <c r="D162" i="261"/>
  <c r="D161" i="261"/>
  <c r="D160" i="261"/>
  <c r="D159" i="261"/>
  <c r="D158" i="261"/>
  <c r="D157" i="261"/>
  <c r="D156" i="261"/>
  <c r="D155" i="261"/>
  <c r="D154" i="261"/>
  <c r="D153" i="261"/>
  <c r="D152" i="261"/>
  <c r="D151" i="261"/>
  <c r="D150" i="261"/>
  <c r="D149" i="261"/>
  <c r="D148" i="261"/>
  <c r="D147" i="261"/>
  <c r="D146" i="261"/>
  <c r="D145" i="261"/>
  <c r="D144" i="261"/>
  <c r="D143" i="261"/>
  <c r="D142" i="261"/>
  <c r="D141" i="261"/>
  <c r="D140" i="261"/>
  <c r="D139" i="261"/>
  <c r="D138" i="261"/>
  <c r="D137" i="261"/>
  <c r="D136" i="261"/>
  <c r="D135" i="261"/>
  <c r="D134" i="261"/>
  <c r="D133" i="261"/>
  <c r="D132" i="261"/>
  <c r="D131" i="261"/>
  <c r="D130" i="261"/>
  <c r="D129" i="261"/>
  <c r="D128" i="261"/>
  <c r="D127" i="261"/>
  <c r="D126" i="261"/>
  <c r="D125" i="261"/>
  <c r="D124" i="261"/>
  <c r="D123" i="261"/>
  <c r="D122" i="261"/>
  <c r="D121" i="261"/>
  <c r="D120" i="261"/>
  <c r="D119" i="261"/>
  <c r="D118" i="261"/>
  <c r="D117" i="261"/>
  <c r="D116" i="261"/>
  <c r="D115" i="261"/>
  <c r="D114" i="261"/>
  <c r="D113" i="261"/>
  <c r="D112" i="261"/>
  <c r="D111" i="261"/>
  <c r="D110" i="261"/>
  <c r="D109" i="261"/>
  <c r="D108" i="261"/>
  <c r="D107" i="261"/>
  <c r="D106" i="261"/>
  <c r="D105" i="261"/>
  <c r="D104" i="261"/>
  <c r="D103" i="261"/>
  <c r="D102" i="261"/>
  <c r="D101" i="261"/>
  <c r="D100" i="261"/>
  <c r="D99" i="261"/>
  <c r="D98" i="261"/>
  <c r="D97" i="261"/>
  <c r="D96" i="261"/>
  <c r="D95" i="261"/>
  <c r="D94" i="261"/>
  <c r="D93" i="261"/>
  <c r="D92" i="261"/>
  <c r="D91" i="261"/>
  <c r="D90" i="261"/>
  <c r="D89" i="261"/>
  <c r="D88" i="261"/>
  <c r="D87" i="261"/>
  <c r="D86" i="261"/>
  <c r="D85" i="261"/>
  <c r="D84" i="261"/>
  <c r="D83" i="261"/>
  <c r="D82" i="261"/>
  <c r="D81" i="261"/>
  <c r="D80" i="261"/>
  <c r="D79" i="261"/>
  <c r="D78" i="261"/>
  <c r="D77" i="261"/>
  <c r="D76" i="261"/>
  <c r="D75" i="261"/>
  <c r="D74" i="261"/>
  <c r="D73" i="261"/>
  <c r="D72" i="261"/>
  <c r="D71" i="261"/>
  <c r="D70" i="261"/>
  <c r="D69" i="261"/>
  <c r="D68" i="261"/>
  <c r="D67" i="261"/>
  <c r="D66" i="261"/>
  <c r="D65" i="261"/>
  <c r="D64" i="261"/>
  <c r="D63" i="261"/>
  <c r="D62" i="261"/>
  <c r="D61" i="261"/>
  <c r="D60" i="261"/>
  <c r="D59" i="261"/>
  <c r="D58" i="261"/>
  <c r="D57" i="261"/>
  <c r="D56" i="261"/>
  <c r="D55" i="261"/>
  <c r="D54" i="261"/>
  <c r="D53" i="261"/>
  <c r="D52" i="261"/>
  <c r="D51" i="261"/>
  <c r="D50" i="261"/>
  <c r="D49" i="261"/>
  <c r="D48" i="261"/>
  <c r="D47" i="261"/>
  <c r="D46" i="261"/>
  <c r="D45" i="261"/>
  <c r="D44" i="261"/>
  <c r="D43" i="261"/>
  <c r="D42" i="261"/>
  <c r="D41" i="261"/>
  <c r="D40" i="261"/>
  <c r="D39" i="261"/>
  <c r="D38" i="261"/>
  <c r="D37" i="261"/>
  <c r="D35" i="261"/>
  <c r="D34" i="261"/>
  <c r="D33" i="261"/>
  <c r="D32" i="261"/>
  <c r="D31" i="261"/>
  <c r="D30" i="261"/>
  <c r="D29" i="261"/>
  <c r="D28" i="261"/>
  <c r="D27" i="261"/>
  <c r="D26" i="261"/>
  <c r="D25" i="261"/>
  <c r="D24" i="261"/>
  <c r="D23" i="261"/>
  <c r="D22" i="261"/>
  <c r="D21" i="261"/>
  <c r="D20" i="261"/>
  <c r="D19" i="261"/>
  <c r="D18" i="261"/>
  <c r="D17" i="261"/>
  <c r="D16" i="261"/>
  <c r="D15" i="261"/>
  <c r="D14" i="261"/>
  <c r="D13" i="261"/>
  <c r="D12" i="261"/>
  <c r="D11" i="261"/>
  <c r="D9" i="261"/>
  <c r="E247" i="263"/>
  <c r="E246" i="263"/>
  <c r="E245" i="263"/>
  <c r="E244" i="263"/>
  <c r="E243" i="263"/>
  <c r="E242" i="263"/>
  <c r="E241" i="263"/>
  <c r="E240" i="263"/>
  <c r="E239" i="263"/>
  <c r="E238" i="263"/>
  <c r="E237" i="263"/>
  <c r="E236" i="263"/>
  <c r="E235" i="263"/>
  <c r="E234" i="263"/>
  <c r="E233" i="263"/>
  <c r="E232" i="263"/>
  <c r="E231" i="263"/>
  <c r="E230" i="263"/>
  <c r="E229" i="263"/>
  <c r="E228" i="263"/>
  <c r="E227" i="263"/>
  <c r="E226" i="263"/>
  <c r="E225" i="263"/>
  <c r="E224" i="263"/>
  <c r="E223" i="263"/>
  <c r="E222" i="263"/>
  <c r="E221" i="263"/>
  <c r="E220" i="263"/>
  <c r="E219" i="263"/>
  <c r="E218" i="263"/>
  <c r="E217" i="263"/>
  <c r="E216" i="263"/>
  <c r="E215" i="263"/>
  <c r="E214" i="263"/>
  <c r="E213" i="263"/>
  <c r="E212" i="263"/>
  <c r="E211" i="263"/>
  <c r="E210" i="263"/>
  <c r="E209" i="263"/>
  <c r="E208" i="263"/>
  <c r="E207" i="263"/>
  <c r="E206" i="263"/>
  <c r="E205" i="263"/>
  <c r="E204" i="263"/>
  <c r="E203" i="263"/>
  <c r="E202" i="263"/>
  <c r="E201" i="263"/>
  <c r="E200" i="263"/>
  <c r="E199" i="263"/>
  <c r="E198" i="263"/>
  <c r="E197" i="263"/>
  <c r="E196" i="263"/>
  <c r="E195" i="263"/>
  <c r="E194" i="263"/>
  <c r="E193" i="263"/>
  <c r="E192" i="263"/>
  <c r="E191" i="263"/>
  <c r="E190" i="263"/>
  <c r="E189" i="263"/>
  <c r="E188" i="263"/>
  <c r="E187" i="263"/>
  <c r="E186" i="263"/>
  <c r="E185" i="263"/>
  <c r="E184" i="263"/>
  <c r="E183" i="263"/>
  <c r="E182" i="263"/>
  <c r="E181" i="263"/>
  <c r="E180" i="263"/>
  <c r="E179" i="263"/>
  <c r="E178" i="263"/>
  <c r="E177" i="263"/>
  <c r="E176" i="263"/>
  <c r="E175" i="263"/>
  <c r="E174" i="263"/>
  <c r="E173" i="263"/>
  <c r="E172" i="263"/>
  <c r="E171" i="263"/>
  <c r="E170" i="263"/>
  <c r="E169" i="263"/>
  <c r="E168" i="263"/>
  <c r="E167" i="263"/>
  <c r="E166" i="263"/>
  <c r="E165" i="263"/>
  <c r="E164" i="263"/>
  <c r="E163" i="263"/>
  <c r="E162" i="263"/>
  <c r="E161" i="263"/>
  <c r="E160" i="263"/>
  <c r="E159" i="263"/>
  <c r="E158" i="263"/>
  <c r="E157" i="263"/>
  <c r="E156" i="263"/>
  <c r="E155" i="263"/>
  <c r="E154" i="263"/>
  <c r="E153" i="263"/>
  <c r="E152" i="263"/>
  <c r="E151" i="263"/>
  <c r="E150" i="263"/>
  <c r="E149" i="263"/>
  <c r="E148" i="263"/>
  <c r="E147" i="263"/>
  <c r="E146" i="263"/>
  <c r="E145" i="263"/>
  <c r="E144" i="263"/>
  <c r="E143" i="263"/>
  <c r="E142" i="263"/>
  <c r="E141" i="263"/>
  <c r="E140" i="263"/>
  <c r="E139" i="263"/>
  <c r="E138" i="263"/>
  <c r="E137" i="263"/>
  <c r="E136" i="263"/>
  <c r="E135" i="263"/>
  <c r="E134" i="263"/>
  <c r="E133" i="263"/>
  <c r="E132" i="263"/>
  <c r="E131" i="263"/>
  <c r="E130" i="263"/>
  <c r="E129" i="263"/>
  <c r="E128" i="263"/>
  <c r="E127" i="263"/>
  <c r="E126" i="263"/>
  <c r="E125" i="263"/>
  <c r="E124" i="263"/>
  <c r="E123" i="263"/>
  <c r="E122" i="263"/>
  <c r="E121" i="263"/>
  <c r="E120" i="263"/>
  <c r="E119" i="263"/>
  <c r="E118" i="263"/>
  <c r="E117" i="263"/>
  <c r="E116" i="263"/>
  <c r="E115" i="263"/>
  <c r="E114" i="263"/>
  <c r="E113" i="263"/>
  <c r="E112" i="263"/>
  <c r="E111" i="263"/>
  <c r="E110" i="263"/>
  <c r="E109" i="263"/>
  <c r="E108" i="263"/>
  <c r="E107" i="263"/>
  <c r="E106" i="263"/>
  <c r="E105" i="263"/>
  <c r="E104" i="263"/>
  <c r="E103" i="263"/>
  <c r="E102" i="263"/>
  <c r="E101" i="263"/>
  <c r="E100" i="263"/>
  <c r="E99" i="263"/>
  <c r="E98" i="263"/>
  <c r="E97" i="263"/>
  <c r="E96" i="263"/>
  <c r="E95" i="263"/>
  <c r="E94" i="263"/>
  <c r="E93" i="263"/>
  <c r="E92" i="263"/>
  <c r="E91" i="263"/>
  <c r="E90" i="263"/>
  <c r="E89" i="263"/>
  <c r="E88" i="263"/>
  <c r="E87" i="263"/>
  <c r="E86" i="263"/>
  <c r="E85" i="263"/>
  <c r="E84" i="263"/>
  <c r="E83" i="263"/>
  <c r="E82" i="263"/>
  <c r="E81" i="263"/>
  <c r="E80" i="263"/>
  <c r="E79" i="263"/>
  <c r="E78" i="263"/>
  <c r="E77" i="263"/>
  <c r="E76" i="263"/>
  <c r="E75" i="263"/>
  <c r="E74" i="263"/>
  <c r="E73" i="263"/>
  <c r="E72" i="263"/>
  <c r="E71" i="263"/>
  <c r="E70" i="263"/>
  <c r="E69" i="263"/>
  <c r="E68" i="263"/>
  <c r="E67" i="263"/>
  <c r="E66" i="263"/>
  <c r="E65" i="263"/>
  <c r="E64" i="263"/>
  <c r="E63" i="263"/>
  <c r="E62" i="263"/>
  <c r="E61" i="263"/>
  <c r="E60" i="263"/>
  <c r="E59" i="263"/>
  <c r="E58" i="263"/>
  <c r="E57" i="263"/>
  <c r="E56" i="263"/>
  <c r="E55" i="263"/>
  <c r="E54" i="263"/>
  <c r="E53" i="263"/>
  <c r="E52" i="263"/>
  <c r="E51" i="263"/>
  <c r="E50" i="263"/>
  <c r="E49" i="263"/>
  <c r="E48" i="263"/>
  <c r="E47" i="263"/>
  <c r="E46" i="263"/>
  <c r="E45" i="263"/>
  <c r="E44" i="263"/>
  <c r="E43" i="263"/>
  <c r="E42" i="263"/>
  <c r="E41" i="263"/>
  <c r="E40" i="263"/>
  <c r="E39" i="263"/>
  <c r="E38" i="263"/>
  <c r="E37" i="263"/>
  <c r="E35" i="263"/>
  <c r="E34" i="263"/>
  <c r="E33" i="263"/>
  <c r="E32" i="263"/>
  <c r="E31" i="263"/>
  <c r="E30" i="263"/>
  <c r="E29" i="263"/>
  <c r="E28" i="263"/>
  <c r="E27" i="263"/>
  <c r="E26" i="263"/>
  <c r="E25" i="263"/>
  <c r="E24" i="263"/>
  <c r="E23" i="263"/>
  <c r="E22" i="263"/>
  <c r="E21" i="263"/>
  <c r="E20" i="263"/>
  <c r="E19" i="263"/>
  <c r="E18" i="263"/>
  <c r="E17" i="263"/>
  <c r="E16" i="263"/>
  <c r="E15" i="263"/>
  <c r="E14" i="263"/>
  <c r="E13" i="263"/>
  <c r="E12" i="263"/>
  <c r="E11" i="263"/>
  <c r="D247" i="263"/>
  <c r="D246" i="263"/>
  <c r="D245" i="263"/>
  <c r="D244" i="263"/>
  <c r="D243" i="263"/>
  <c r="D242" i="263"/>
  <c r="D241" i="263"/>
  <c r="D240" i="263"/>
  <c r="D239" i="263"/>
  <c r="D238" i="263"/>
  <c r="D237" i="263"/>
  <c r="D236" i="263"/>
  <c r="D235" i="263"/>
  <c r="D234" i="263"/>
  <c r="D233" i="263"/>
  <c r="D232" i="263"/>
  <c r="D231" i="263"/>
  <c r="D230" i="263"/>
  <c r="D229" i="263"/>
  <c r="D228" i="263"/>
  <c r="D227" i="263"/>
  <c r="D226" i="263"/>
  <c r="D225" i="263"/>
  <c r="D224" i="263"/>
  <c r="D223" i="263"/>
  <c r="D222" i="263"/>
  <c r="D221" i="263"/>
  <c r="D220" i="263"/>
  <c r="D219" i="263"/>
  <c r="D218" i="263"/>
  <c r="D217" i="263"/>
  <c r="D216" i="263"/>
  <c r="D215" i="263"/>
  <c r="D214" i="263"/>
  <c r="D213" i="263"/>
  <c r="D212" i="263"/>
  <c r="D211" i="263"/>
  <c r="D210" i="263"/>
  <c r="D209" i="263"/>
  <c r="D208" i="263"/>
  <c r="D207" i="263"/>
  <c r="D206" i="263"/>
  <c r="D205" i="263"/>
  <c r="D204" i="263"/>
  <c r="D203" i="263"/>
  <c r="D202" i="263"/>
  <c r="D201" i="263"/>
  <c r="D200" i="263"/>
  <c r="D199" i="263"/>
  <c r="D198" i="263"/>
  <c r="D197" i="263"/>
  <c r="D196" i="263"/>
  <c r="D195" i="263"/>
  <c r="D194" i="263"/>
  <c r="D193" i="263"/>
  <c r="D192" i="263"/>
  <c r="D191" i="263"/>
  <c r="D190" i="263"/>
  <c r="D189" i="263"/>
  <c r="D188" i="263"/>
  <c r="D187" i="263"/>
  <c r="D186" i="263"/>
  <c r="D185" i="263"/>
  <c r="D184" i="263"/>
  <c r="D183" i="263"/>
  <c r="D182" i="263"/>
  <c r="D181" i="263"/>
  <c r="D180" i="263"/>
  <c r="D179" i="263"/>
  <c r="D178" i="263"/>
  <c r="D177" i="263"/>
  <c r="D176" i="263"/>
  <c r="D175" i="263"/>
  <c r="D174" i="263"/>
  <c r="D173" i="263"/>
  <c r="D172" i="263"/>
  <c r="D171" i="263"/>
  <c r="D170" i="263"/>
  <c r="D169" i="263"/>
  <c r="D168" i="263"/>
  <c r="D167" i="263"/>
  <c r="D166" i="263"/>
  <c r="D165" i="263"/>
  <c r="D164" i="263"/>
  <c r="D163" i="263"/>
  <c r="D162" i="263"/>
  <c r="D161" i="263"/>
  <c r="D160" i="263"/>
  <c r="D159" i="263"/>
  <c r="D158" i="263"/>
  <c r="D157" i="263"/>
  <c r="D156" i="263"/>
  <c r="D155" i="263"/>
  <c r="D154" i="263"/>
  <c r="D153" i="263"/>
  <c r="D152" i="263"/>
  <c r="D151" i="263"/>
  <c r="D150" i="263"/>
  <c r="D149" i="263"/>
  <c r="D148" i="263"/>
  <c r="D147" i="263"/>
  <c r="D146" i="263"/>
  <c r="D145" i="263"/>
  <c r="D144" i="263"/>
  <c r="D143" i="263"/>
  <c r="D142" i="263"/>
  <c r="D141" i="263"/>
  <c r="D140" i="263"/>
  <c r="D139" i="263"/>
  <c r="D138" i="263"/>
  <c r="D137" i="263"/>
  <c r="D136" i="263"/>
  <c r="D135" i="263"/>
  <c r="D134" i="263"/>
  <c r="D133" i="263"/>
  <c r="D132" i="263"/>
  <c r="D131" i="263"/>
  <c r="D130" i="263"/>
  <c r="D129" i="263"/>
  <c r="D128" i="263"/>
  <c r="D127" i="263"/>
  <c r="D126" i="263"/>
  <c r="D125" i="263"/>
  <c r="D124" i="263"/>
  <c r="D123" i="263"/>
  <c r="D122" i="263"/>
  <c r="D121" i="263"/>
  <c r="D120" i="263"/>
  <c r="D119" i="263"/>
  <c r="D118" i="263"/>
  <c r="D117" i="263"/>
  <c r="D116" i="263"/>
  <c r="D115" i="263"/>
  <c r="D114" i="263"/>
  <c r="D113" i="263"/>
  <c r="D112" i="263"/>
  <c r="D111" i="263"/>
  <c r="D110" i="263"/>
  <c r="D109" i="263"/>
  <c r="D108" i="263"/>
  <c r="D107" i="263"/>
  <c r="D106" i="263"/>
  <c r="D105" i="263"/>
  <c r="D104" i="263"/>
  <c r="D103" i="263"/>
  <c r="D102" i="263"/>
  <c r="D101" i="263"/>
  <c r="D100" i="263"/>
  <c r="D99" i="263"/>
  <c r="D98" i="263"/>
  <c r="D97" i="263"/>
  <c r="D96" i="263"/>
  <c r="D95" i="263"/>
  <c r="D94" i="263"/>
  <c r="D93" i="263"/>
  <c r="D92" i="263"/>
  <c r="D91" i="263"/>
  <c r="D90" i="263"/>
  <c r="D89" i="263"/>
  <c r="D88" i="263"/>
  <c r="D87" i="263"/>
  <c r="D86" i="263"/>
  <c r="D85" i="263"/>
  <c r="D84" i="263"/>
  <c r="D83" i="263"/>
  <c r="D82" i="263"/>
  <c r="D81" i="263"/>
  <c r="D80" i="263"/>
  <c r="D79" i="263"/>
  <c r="D78" i="263"/>
  <c r="D77" i="263"/>
  <c r="D76" i="263"/>
  <c r="D75" i="263"/>
  <c r="D74" i="263"/>
  <c r="D73" i="263"/>
  <c r="D72" i="263"/>
  <c r="D71" i="263"/>
  <c r="D70" i="263"/>
  <c r="D69" i="263"/>
  <c r="D68" i="263"/>
  <c r="D67" i="263"/>
  <c r="D66" i="263"/>
  <c r="D65" i="263"/>
  <c r="D64" i="263"/>
  <c r="D63" i="263"/>
  <c r="D62" i="263"/>
  <c r="D61" i="263"/>
  <c r="D60" i="263"/>
  <c r="D59" i="263"/>
  <c r="D58" i="263"/>
  <c r="D57" i="263"/>
  <c r="D56" i="263"/>
  <c r="D55" i="263"/>
  <c r="D54" i="263"/>
  <c r="D53" i="263"/>
  <c r="D52" i="263"/>
  <c r="D51" i="263"/>
  <c r="D50" i="263"/>
  <c r="D49" i="263"/>
  <c r="D48" i="263"/>
  <c r="D47" i="263"/>
  <c r="D46" i="263"/>
  <c r="D45" i="263"/>
  <c r="D44" i="263"/>
  <c r="D43" i="263"/>
  <c r="D42" i="263"/>
  <c r="D41" i="263"/>
  <c r="D40" i="263"/>
  <c r="D39" i="263"/>
  <c r="D38" i="263"/>
  <c r="D37" i="263"/>
  <c r="D35" i="263"/>
  <c r="D34" i="263"/>
  <c r="D33" i="263"/>
  <c r="D32" i="263"/>
  <c r="D31" i="263"/>
  <c r="D30" i="263"/>
  <c r="D29" i="263"/>
  <c r="D28" i="263"/>
  <c r="D27" i="263"/>
  <c r="D26" i="263"/>
  <c r="D25" i="263"/>
  <c r="D24" i="263"/>
  <c r="D23" i="263"/>
  <c r="D22" i="263"/>
  <c r="D21" i="263"/>
  <c r="D20" i="263"/>
  <c r="D19" i="263"/>
  <c r="D18" i="263"/>
  <c r="D17" i="263"/>
  <c r="D16" i="263"/>
  <c r="D15" i="263"/>
  <c r="D14" i="263"/>
  <c r="D13" i="263"/>
  <c r="D12" i="263"/>
  <c r="D11" i="263"/>
  <c r="D9" i="263"/>
  <c r="E9" i="263"/>
  <c r="M36" i="174"/>
  <c r="K36" i="174"/>
  <c r="I36" i="174"/>
  <c r="F36" i="174" l="1"/>
  <c r="Y9" i="170" l="1"/>
  <c r="Y11" i="170"/>
  <c r="Y12" i="170"/>
  <c r="Y13" i="170"/>
  <c r="Y14" i="170"/>
  <c r="Y15" i="170"/>
  <c r="Y16" i="170"/>
  <c r="Y17" i="170"/>
  <c r="Y18" i="170"/>
  <c r="Y19" i="170"/>
  <c r="Y20" i="170"/>
  <c r="Y21" i="170"/>
  <c r="Y22" i="170"/>
  <c r="Y23" i="170"/>
  <c r="Y24" i="170"/>
  <c r="Y25" i="170"/>
  <c r="Y26" i="170"/>
  <c r="Y27" i="170"/>
  <c r="Y28" i="170"/>
  <c r="Y29" i="170"/>
  <c r="Y30" i="170"/>
  <c r="Y31" i="170"/>
  <c r="Y32" i="170"/>
  <c r="Y33" i="170"/>
  <c r="Y34" i="170"/>
  <c r="Y35" i="170"/>
  <c r="AK10" i="170"/>
  <c r="AL10" i="170"/>
  <c r="AM10" i="170"/>
  <c r="AN10" i="170"/>
  <c r="AK36" i="170"/>
  <c r="AL36" i="170"/>
  <c r="AM36" i="170"/>
  <c r="AN36" i="170"/>
  <c r="K99" i="259"/>
  <c r="K101" i="259"/>
  <c r="K114" i="259"/>
  <c r="AL100" i="156"/>
  <c r="AL113" i="156"/>
  <c r="AK14" i="156"/>
  <c r="AK100" i="156"/>
  <c r="AK108" i="156"/>
  <c r="AK113" i="156"/>
  <c r="AK122" i="156"/>
  <c r="AJ14" i="156"/>
  <c r="AJ100" i="156"/>
  <c r="AJ108" i="156"/>
  <c r="AJ113" i="156"/>
  <c r="AJ122" i="156"/>
  <c r="AI14" i="156"/>
  <c r="AI100" i="156"/>
  <c r="AI108" i="156"/>
  <c r="AI113" i="156"/>
  <c r="AI122" i="156"/>
  <c r="I104" i="156"/>
  <c r="J104" i="156" s="1"/>
  <c r="N104" i="156"/>
  <c r="Q104" i="156"/>
  <c r="R104" i="156" s="1"/>
  <c r="U104" i="156"/>
  <c r="V104" i="156" s="1"/>
  <c r="X104" i="156"/>
  <c r="AI104" i="156" s="1"/>
  <c r="Z104" i="156"/>
  <c r="AJ104" i="156" s="1"/>
  <c r="AB104" i="156"/>
  <c r="AK104" i="156" s="1"/>
  <c r="AD104" i="156"/>
  <c r="AL104" i="156" s="1"/>
  <c r="E19" i="166"/>
  <c r="G19" i="157"/>
  <c r="F19" i="157"/>
  <c r="J23" i="165"/>
  <c r="J21" i="165"/>
  <c r="G343" i="264" l="1"/>
  <c r="H343" i="264" s="1"/>
  <c r="F343" i="264"/>
  <c r="H342" i="264"/>
  <c r="G342" i="264"/>
  <c r="F342" i="264"/>
  <c r="G341" i="264"/>
  <c r="H341" i="264" s="1"/>
  <c r="F341" i="264"/>
  <c r="H340" i="264"/>
  <c r="F340" i="264"/>
  <c r="H339" i="264"/>
  <c r="F339" i="264"/>
  <c r="G338" i="264"/>
  <c r="H338" i="264" s="1"/>
  <c r="F338" i="264"/>
  <c r="H337" i="264"/>
  <c r="F337" i="264"/>
  <c r="H336" i="264"/>
  <c r="F336" i="264"/>
  <c r="G335" i="264"/>
  <c r="H335" i="264" s="1"/>
  <c r="F335" i="264"/>
  <c r="H334" i="264"/>
  <c r="G334" i="264"/>
  <c r="F334" i="264"/>
  <c r="H333" i="264"/>
  <c r="F333" i="264"/>
  <c r="G332" i="264"/>
  <c r="H332" i="264" s="1"/>
  <c r="F332" i="264"/>
  <c r="H331" i="264"/>
  <c r="G331" i="264"/>
  <c r="F331" i="264"/>
  <c r="H330" i="264"/>
  <c r="F330" i="264"/>
  <c r="G329" i="264"/>
  <c r="H329" i="264" s="1"/>
  <c r="F329" i="264"/>
  <c r="H328" i="264"/>
  <c r="G328" i="264"/>
  <c r="F328" i="264"/>
  <c r="H327" i="264"/>
  <c r="F327" i="264"/>
  <c r="G326" i="264"/>
  <c r="H326" i="264" s="1"/>
  <c r="F326" i="264"/>
  <c r="H325" i="264"/>
  <c r="G325" i="264"/>
  <c r="F325" i="264"/>
  <c r="G324" i="264"/>
  <c r="H324" i="264" s="1"/>
  <c r="F324" i="264"/>
  <c r="G323" i="264"/>
  <c r="H323" i="264" s="1"/>
  <c r="F323" i="264"/>
  <c r="G322" i="264"/>
  <c r="H322" i="264" s="1"/>
  <c r="F322" i="264"/>
  <c r="H321" i="264"/>
  <c r="F321" i="264"/>
  <c r="H320" i="264"/>
  <c r="F320" i="264"/>
  <c r="H319" i="264"/>
  <c r="F319" i="264"/>
  <c r="G318" i="264"/>
  <c r="H318" i="264" s="1"/>
  <c r="F318" i="264"/>
  <c r="H317" i="264"/>
  <c r="F317" i="264"/>
  <c r="H316" i="264"/>
  <c r="F316" i="264"/>
  <c r="H315" i="264"/>
  <c r="F315" i="264"/>
  <c r="H314" i="264"/>
  <c r="F314" i="264"/>
  <c r="G313" i="264"/>
  <c r="H313" i="264" s="1"/>
  <c r="F313" i="264"/>
  <c r="H312" i="264"/>
  <c r="F312" i="264"/>
  <c r="G311" i="264"/>
  <c r="H311" i="264" s="1"/>
  <c r="F311" i="264"/>
  <c r="G310" i="264"/>
  <c r="H310" i="264" s="1"/>
  <c r="F310" i="264"/>
  <c r="H309" i="264"/>
  <c r="G309" i="264"/>
  <c r="F309" i="264"/>
  <c r="H308" i="264"/>
  <c r="F308" i="264"/>
  <c r="G307" i="264"/>
  <c r="H307" i="264" s="1"/>
  <c r="F307" i="264"/>
  <c r="H306" i="264"/>
  <c r="F306" i="264"/>
  <c r="H305" i="264"/>
  <c r="F305" i="264"/>
  <c r="H304" i="264"/>
  <c r="F304" i="264"/>
  <c r="G303" i="264"/>
  <c r="H303" i="264" s="1"/>
  <c r="F303" i="264"/>
  <c r="H302" i="264"/>
  <c r="F302" i="264"/>
  <c r="G301" i="264"/>
  <c r="H301" i="264" s="1"/>
  <c r="F301" i="264"/>
  <c r="G300" i="264"/>
  <c r="H300" i="264" s="1"/>
  <c r="F300" i="264"/>
  <c r="H299" i="264"/>
  <c r="F299" i="264"/>
  <c r="H298" i="264"/>
  <c r="F298" i="264"/>
  <c r="H297" i="264"/>
  <c r="F297" i="264"/>
  <c r="G296" i="264"/>
  <c r="H296" i="264" s="1"/>
  <c r="F296" i="264"/>
  <c r="H295" i="264"/>
  <c r="F295" i="264"/>
  <c r="H294" i="264"/>
  <c r="F294" i="264"/>
  <c r="H293" i="264"/>
  <c r="F293" i="264"/>
  <c r="H292" i="264"/>
  <c r="G292" i="264"/>
  <c r="F292" i="264"/>
  <c r="H291" i="264"/>
  <c r="F291" i="264"/>
  <c r="H290" i="264"/>
  <c r="F290" i="264"/>
  <c r="G289" i="264"/>
  <c r="H289" i="264" s="1"/>
  <c r="F289" i="264"/>
  <c r="G288" i="264"/>
  <c r="H288" i="264" s="1"/>
  <c r="F288" i="264"/>
  <c r="H287" i="264"/>
  <c r="F287" i="264"/>
  <c r="G286" i="264"/>
  <c r="H286" i="264" s="1"/>
  <c r="F286" i="264"/>
  <c r="H285" i="264"/>
  <c r="F285" i="264"/>
  <c r="H284" i="264"/>
  <c r="F284" i="264"/>
  <c r="H283" i="264"/>
  <c r="F283" i="264"/>
  <c r="H282" i="264"/>
  <c r="F282" i="264"/>
  <c r="G281" i="264"/>
  <c r="H281" i="264" s="1"/>
  <c r="F281" i="264"/>
  <c r="H280" i="264"/>
  <c r="F280" i="264"/>
  <c r="H279" i="264"/>
  <c r="F279" i="264"/>
  <c r="G278" i="264"/>
  <c r="H278" i="264" s="1"/>
  <c r="F278" i="264"/>
  <c r="H277" i="264"/>
  <c r="F277" i="264"/>
  <c r="H276" i="264"/>
  <c r="F276" i="264"/>
  <c r="H275" i="264"/>
  <c r="G275" i="264"/>
  <c r="F275" i="264"/>
  <c r="G274" i="264"/>
  <c r="H274" i="264" s="1"/>
  <c r="F274" i="264"/>
  <c r="H273" i="264"/>
  <c r="F273" i="264"/>
  <c r="H272" i="264"/>
  <c r="G272" i="264"/>
  <c r="F272" i="264"/>
  <c r="H271" i="264"/>
  <c r="F271" i="264"/>
  <c r="H270" i="264"/>
  <c r="F270" i="264"/>
  <c r="H269" i="264"/>
  <c r="F269" i="264"/>
  <c r="H268" i="264"/>
  <c r="F268" i="264"/>
  <c r="G267" i="264"/>
  <c r="H267" i="264" s="1"/>
  <c r="F267" i="264"/>
  <c r="H266" i="264"/>
  <c r="F266" i="264"/>
  <c r="H265" i="264"/>
  <c r="G265" i="264"/>
  <c r="F265" i="264"/>
  <c r="H264" i="264"/>
  <c r="F264" i="264"/>
  <c r="G263" i="264"/>
  <c r="H263" i="264" s="1"/>
  <c r="F263" i="264"/>
  <c r="H262" i="264"/>
  <c r="F262" i="264"/>
  <c r="H261" i="264"/>
  <c r="F261" i="264"/>
  <c r="H260" i="264"/>
  <c r="G260" i="264"/>
  <c r="F260" i="264"/>
  <c r="G259" i="264"/>
  <c r="H259" i="264" s="1"/>
  <c r="F259" i="264"/>
  <c r="G258" i="264"/>
  <c r="H258" i="264" s="1"/>
  <c r="F258" i="264"/>
  <c r="G257" i="264"/>
  <c r="H257" i="264" s="1"/>
  <c r="F257" i="264"/>
  <c r="H256" i="264"/>
  <c r="G256" i="264"/>
  <c r="F256" i="264"/>
  <c r="H255" i="264"/>
  <c r="F255" i="264"/>
  <c r="G254" i="264"/>
  <c r="H254" i="264" s="1"/>
  <c r="F254" i="264"/>
  <c r="H253" i="264"/>
  <c r="F253" i="264"/>
  <c r="H252" i="264"/>
  <c r="F252" i="264"/>
  <c r="H251" i="264"/>
  <c r="F251" i="264"/>
  <c r="H250" i="264"/>
  <c r="F250" i="264"/>
  <c r="H249" i="264"/>
  <c r="F249" i="264"/>
  <c r="G248" i="264"/>
  <c r="H248" i="264" s="1"/>
  <c r="F248" i="264"/>
  <c r="H247" i="264"/>
  <c r="F247" i="264"/>
  <c r="H246" i="264"/>
  <c r="F246" i="264"/>
  <c r="H245" i="264"/>
  <c r="F245" i="264"/>
  <c r="G244" i="264"/>
  <c r="H244" i="264" s="1"/>
  <c r="F244" i="264"/>
  <c r="H243" i="264"/>
  <c r="F243" i="264"/>
  <c r="H242" i="264"/>
  <c r="F242" i="264"/>
  <c r="H241" i="264"/>
  <c r="F241" i="264"/>
  <c r="H240" i="264"/>
  <c r="F240" i="264"/>
  <c r="H239" i="264"/>
  <c r="F239" i="264"/>
  <c r="H238" i="264"/>
  <c r="G238" i="264"/>
  <c r="F238" i="264"/>
  <c r="H237" i="264"/>
  <c r="F237" i="264"/>
  <c r="H236" i="264"/>
  <c r="F236" i="264"/>
  <c r="H235" i="264"/>
  <c r="F235" i="264"/>
  <c r="H234" i="264"/>
  <c r="F234" i="264"/>
  <c r="H233" i="264"/>
  <c r="F233" i="264"/>
  <c r="H232" i="264"/>
  <c r="F232" i="264"/>
  <c r="H231" i="264"/>
  <c r="F231" i="264"/>
  <c r="H230" i="264"/>
  <c r="F230" i="264"/>
  <c r="H229" i="264"/>
  <c r="F229" i="264"/>
  <c r="H228" i="264"/>
  <c r="F228" i="264"/>
  <c r="G227" i="264"/>
  <c r="H227" i="264" s="1"/>
  <c r="F227" i="264"/>
  <c r="H226" i="264"/>
  <c r="F226" i="264"/>
  <c r="H225" i="264"/>
  <c r="F225" i="264"/>
  <c r="H224" i="264"/>
  <c r="F224" i="264"/>
  <c r="H223" i="264"/>
  <c r="G223" i="264"/>
  <c r="F223" i="264"/>
  <c r="H222" i="264"/>
  <c r="F222" i="264"/>
  <c r="H221" i="264"/>
  <c r="F221" i="264"/>
  <c r="H220" i="264"/>
  <c r="F220" i="264"/>
  <c r="H219" i="264"/>
  <c r="F219" i="264"/>
  <c r="H218" i="264"/>
  <c r="F218" i="264"/>
  <c r="H217" i="264"/>
  <c r="F217" i="264"/>
  <c r="H216" i="264"/>
  <c r="F216" i="264"/>
  <c r="H215" i="264"/>
  <c r="F215" i="264"/>
  <c r="G214" i="264"/>
  <c r="H214" i="264" s="1"/>
  <c r="F214" i="264"/>
  <c r="G213" i="264"/>
  <c r="H213" i="264" s="1"/>
  <c r="F213" i="264"/>
  <c r="H212" i="264"/>
  <c r="F212" i="264"/>
  <c r="H211" i="264"/>
  <c r="F211" i="264"/>
  <c r="H210" i="264"/>
  <c r="F210" i="264"/>
  <c r="H209" i="264"/>
  <c r="F209" i="264"/>
  <c r="H208" i="264"/>
  <c r="F208" i="264"/>
  <c r="H207" i="264"/>
  <c r="F207" i="264"/>
  <c r="H206" i="264"/>
  <c r="F206" i="264"/>
  <c r="H205" i="264"/>
  <c r="F205" i="264"/>
  <c r="H204" i="264"/>
  <c r="F204" i="264"/>
  <c r="G203" i="264"/>
  <c r="H203" i="264" s="1"/>
  <c r="F203" i="264"/>
  <c r="G202" i="264"/>
  <c r="H202" i="264" s="1"/>
  <c r="F202" i="264"/>
  <c r="H201" i="264"/>
  <c r="F201" i="264"/>
  <c r="G200" i="264"/>
  <c r="H200" i="264" s="1"/>
  <c r="F200" i="264"/>
  <c r="H199" i="264"/>
  <c r="F199" i="264"/>
  <c r="H198" i="264"/>
  <c r="F198" i="264"/>
  <c r="H197" i="264"/>
  <c r="F197" i="264"/>
  <c r="H196" i="264"/>
  <c r="F196" i="264"/>
  <c r="H195" i="264"/>
  <c r="F195" i="264"/>
  <c r="H194" i="264"/>
  <c r="F194" i="264"/>
  <c r="H193" i="264"/>
  <c r="F193" i="264"/>
  <c r="H192" i="264"/>
  <c r="F192" i="264"/>
  <c r="G191" i="264"/>
  <c r="H191" i="264" s="1"/>
  <c r="F191" i="264"/>
  <c r="H190" i="264"/>
  <c r="F190" i="264"/>
  <c r="H189" i="264"/>
  <c r="F189" i="264"/>
  <c r="H188" i="264"/>
  <c r="F188" i="264"/>
  <c r="H187" i="264"/>
  <c r="F187" i="264"/>
  <c r="H186" i="264"/>
  <c r="F186" i="264"/>
  <c r="G185" i="264"/>
  <c r="H185" i="264" s="1"/>
  <c r="F185" i="264"/>
  <c r="H184" i="264"/>
  <c r="F184" i="264"/>
  <c r="H183" i="264"/>
  <c r="F183" i="264"/>
  <c r="G182" i="264"/>
  <c r="H182" i="264" s="1"/>
  <c r="F182" i="264"/>
  <c r="H181" i="264"/>
  <c r="F181" i="264"/>
  <c r="G180" i="264"/>
  <c r="H180" i="264" s="1"/>
  <c r="F180" i="264"/>
  <c r="H179" i="264"/>
  <c r="F179" i="264"/>
  <c r="H178" i="264"/>
  <c r="F178" i="264"/>
  <c r="G177" i="264"/>
  <c r="H177" i="264" s="1"/>
  <c r="F177" i="264"/>
  <c r="G176" i="264"/>
  <c r="H176" i="264" s="1"/>
  <c r="F176" i="264"/>
  <c r="H175" i="264"/>
  <c r="F175" i="264"/>
  <c r="H174" i="264"/>
  <c r="F174" i="264"/>
  <c r="H173" i="264"/>
  <c r="F173" i="264"/>
  <c r="G172" i="264"/>
  <c r="H172" i="264" s="1"/>
  <c r="F172" i="264"/>
  <c r="H171" i="264"/>
  <c r="F171" i="264"/>
  <c r="G170" i="264"/>
  <c r="H170" i="264" s="1"/>
  <c r="F170" i="264"/>
  <c r="H169" i="264"/>
  <c r="F169" i="264"/>
  <c r="H168" i="264"/>
  <c r="F168" i="264"/>
  <c r="H167" i="264"/>
  <c r="F167" i="264"/>
  <c r="H166" i="264"/>
  <c r="F166" i="264"/>
  <c r="H165" i="264"/>
  <c r="F165" i="264"/>
  <c r="H164" i="264"/>
  <c r="F164" i="264"/>
  <c r="H163" i="264"/>
  <c r="F163" i="264"/>
  <c r="H162" i="264"/>
  <c r="G162" i="264"/>
  <c r="F162" i="264"/>
  <c r="H161" i="264"/>
  <c r="F161" i="264"/>
  <c r="H160" i="264"/>
  <c r="F160" i="264"/>
  <c r="H159" i="264"/>
  <c r="F159" i="264"/>
  <c r="H158" i="264"/>
  <c r="F158" i="264"/>
  <c r="H157" i="264"/>
  <c r="F157" i="264"/>
  <c r="H156" i="264"/>
  <c r="F156" i="264"/>
  <c r="G155" i="264"/>
  <c r="H155" i="264" s="1"/>
  <c r="F155" i="264"/>
  <c r="G154" i="264"/>
  <c r="H154" i="264" s="1"/>
  <c r="F154" i="264"/>
  <c r="G153" i="264"/>
  <c r="H153" i="264" s="1"/>
  <c r="F153" i="264"/>
  <c r="H152" i="264"/>
  <c r="F152" i="264"/>
  <c r="G151" i="264"/>
  <c r="H151" i="264" s="1"/>
  <c r="F151" i="264"/>
  <c r="H150" i="264"/>
  <c r="F150" i="264"/>
  <c r="H149" i="264"/>
  <c r="F149" i="264"/>
  <c r="H148" i="264"/>
  <c r="F148" i="264"/>
  <c r="H147" i="264"/>
  <c r="F147" i="264"/>
  <c r="G146" i="264"/>
  <c r="H146" i="264" s="1"/>
  <c r="F146" i="264"/>
  <c r="H145" i="264"/>
  <c r="G145" i="264"/>
  <c r="F145" i="264"/>
  <c r="H144" i="264"/>
  <c r="F144" i="264"/>
  <c r="G143" i="264"/>
  <c r="H143" i="264" s="1"/>
  <c r="F143" i="264"/>
  <c r="H142" i="264"/>
  <c r="F142" i="264"/>
  <c r="G141" i="264"/>
  <c r="H141" i="264" s="1"/>
  <c r="F141" i="264"/>
  <c r="G140" i="264"/>
  <c r="H140" i="264" s="1"/>
  <c r="F140" i="264"/>
  <c r="H139" i="264"/>
  <c r="F139" i="264"/>
  <c r="H138" i="264"/>
  <c r="F138" i="264"/>
  <c r="H137" i="264"/>
  <c r="F137" i="264"/>
  <c r="G136" i="264"/>
  <c r="H136" i="264" s="1"/>
  <c r="F136" i="264"/>
  <c r="H135" i="264"/>
  <c r="F135" i="264"/>
  <c r="G134" i="264"/>
  <c r="H134" i="264" s="1"/>
  <c r="F134" i="264"/>
  <c r="H133" i="264"/>
  <c r="F133" i="264"/>
  <c r="H132" i="264"/>
  <c r="F132" i="264"/>
  <c r="H131" i="264"/>
  <c r="F131" i="264"/>
  <c r="H130" i="264"/>
  <c r="G130" i="264"/>
  <c r="F130" i="264"/>
  <c r="H129" i="264"/>
  <c r="F129" i="264"/>
  <c r="H128" i="264"/>
  <c r="F128" i="264"/>
  <c r="H127" i="264"/>
  <c r="F127" i="264"/>
  <c r="G126" i="264"/>
  <c r="H126" i="264" s="1"/>
  <c r="F126" i="264"/>
  <c r="H125" i="264"/>
  <c r="G125" i="264"/>
  <c r="F125" i="264"/>
  <c r="H124" i="264"/>
  <c r="F124" i="264"/>
  <c r="G123" i="264"/>
  <c r="H123" i="264" s="1"/>
  <c r="F123" i="264"/>
  <c r="H122" i="264"/>
  <c r="G122" i="264"/>
  <c r="F122" i="264"/>
  <c r="G121" i="264"/>
  <c r="H121" i="264" s="1"/>
  <c r="F121" i="264"/>
  <c r="G120" i="264"/>
  <c r="H120" i="264" s="1"/>
  <c r="F120" i="264"/>
  <c r="H119" i="264"/>
  <c r="F119" i="264"/>
  <c r="G118" i="264"/>
  <c r="H118" i="264" s="1"/>
  <c r="F118" i="264"/>
  <c r="G117" i="264"/>
  <c r="H117" i="264" s="1"/>
  <c r="F117" i="264"/>
  <c r="H116" i="264"/>
  <c r="F116" i="264"/>
  <c r="G115" i="264"/>
  <c r="H115" i="264" s="1"/>
  <c r="F115" i="264"/>
  <c r="G114" i="264"/>
  <c r="H114" i="264" s="1"/>
  <c r="F114" i="264"/>
  <c r="G113" i="264"/>
  <c r="H113" i="264" s="1"/>
  <c r="F113" i="264"/>
  <c r="H112" i="264"/>
  <c r="G112" i="264"/>
  <c r="F112" i="264"/>
  <c r="G111" i="264"/>
  <c r="H111" i="264" s="1"/>
  <c r="F111" i="264"/>
  <c r="H110" i="264"/>
  <c r="F110" i="264"/>
  <c r="H109" i="264"/>
  <c r="G109" i="264"/>
  <c r="F109" i="264"/>
  <c r="H108" i="264"/>
  <c r="F108" i="264"/>
  <c r="G107" i="264"/>
  <c r="H107" i="264" s="1"/>
  <c r="F107" i="264"/>
  <c r="H106" i="264"/>
  <c r="F106" i="264"/>
  <c r="G105" i="264"/>
  <c r="H105" i="264" s="1"/>
  <c r="F105" i="264"/>
  <c r="H104" i="264"/>
  <c r="F104" i="264"/>
  <c r="G103" i="264"/>
  <c r="H103" i="264" s="1"/>
  <c r="F103" i="264"/>
  <c r="G102" i="264"/>
  <c r="H102" i="264" s="1"/>
  <c r="F102" i="264"/>
  <c r="H101" i="264"/>
  <c r="F101" i="264"/>
  <c r="H100" i="264"/>
  <c r="F100" i="264"/>
  <c r="H99" i="264"/>
  <c r="F99" i="264"/>
  <c r="G98" i="264"/>
  <c r="H98" i="264" s="1"/>
  <c r="F98" i="264"/>
  <c r="G97" i="264"/>
  <c r="H97" i="264" s="1"/>
  <c r="F97" i="264"/>
  <c r="G96" i="264"/>
  <c r="H96" i="264" s="1"/>
  <c r="F96" i="264"/>
  <c r="H95" i="264"/>
  <c r="G95" i="264"/>
  <c r="F95" i="264"/>
  <c r="G94" i="264"/>
  <c r="H94" i="264" s="1"/>
  <c r="F94" i="264"/>
  <c r="G93" i="264"/>
  <c r="H93" i="264" s="1"/>
  <c r="F93" i="264"/>
  <c r="G92" i="264"/>
  <c r="H92" i="264" s="1"/>
  <c r="F92" i="264"/>
  <c r="H91" i="264"/>
  <c r="G91" i="264"/>
  <c r="F91" i="264"/>
  <c r="G90" i="264"/>
  <c r="H90" i="264" s="1"/>
  <c r="F90" i="264"/>
  <c r="H89" i="264"/>
  <c r="F89" i="264"/>
  <c r="H88" i="264"/>
  <c r="G88" i="264"/>
  <c r="F88" i="264"/>
  <c r="G87" i="264"/>
  <c r="H87" i="264" s="1"/>
  <c r="F87" i="264"/>
  <c r="H86" i="264"/>
  <c r="F86" i="264"/>
  <c r="H85" i="264"/>
  <c r="F85" i="264"/>
  <c r="H84" i="264"/>
  <c r="F84" i="264"/>
  <c r="H83" i="264"/>
  <c r="F83" i="264"/>
  <c r="H82" i="264"/>
  <c r="F82" i="264"/>
  <c r="H81" i="264"/>
  <c r="F81" i="264"/>
  <c r="G80" i="264"/>
  <c r="H80" i="264" s="1"/>
  <c r="F80" i="264"/>
  <c r="G79" i="264"/>
  <c r="H79" i="264" s="1"/>
  <c r="F79" i="264"/>
  <c r="H78" i="264"/>
  <c r="G78" i="264"/>
  <c r="F78" i="264"/>
  <c r="G77" i="264"/>
  <c r="H77" i="264" s="1"/>
  <c r="F77" i="264"/>
  <c r="H76" i="264"/>
  <c r="F76" i="264"/>
  <c r="H75" i="264"/>
  <c r="F75" i="264"/>
  <c r="G74" i="264"/>
  <c r="H74" i="264" s="1"/>
  <c r="F74" i="264"/>
  <c r="H73" i="264"/>
  <c r="F73" i="264"/>
  <c r="H72" i="264"/>
  <c r="F72" i="264"/>
  <c r="G71" i="264"/>
  <c r="H71" i="264" s="1"/>
  <c r="F71" i="264"/>
  <c r="H70" i="264"/>
  <c r="G70" i="264"/>
  <c r="F70" i="264"/>
  <c r="G69" i="264"/>
  <c r="H69" i="264" s="1"/>
  <c r="F69" i="264"/>
  <c r="H68" i="264"/>
  <c r="F68" i="264"/>
  <c r="H67" i="264"/>
  <c r="G67" i="264"/>
  <c r="F67" i="264"/>
  <c r="G66" i="264"/>
  <c r="H66" i="264" s="1"/>
  <c r="F66" i="264"/>
  <c r="H65" i="264"/>
  <c r="F65" i="264"/>
  <c r="H64" i="264"/>
  <c r="G64" i="264"/>
  <c r="F64" i="264"/>
  <c r="H63" i="264"/>
  <c r="F63" i="264"/>
  <c r="H62" i="264"/>
  <c r="F62" i="264"/>
  <c r="H61" i="264"/>
  <c r="F61" i="264"/>
  <c r="H60" i="264"/>
  <c r="F60" i="264"/>
  <c r="G59" i="264"/>
  <c r="H59" i="264" s="1"/>
  <c r="F59" i="264"/>
  <c r="H58" i="264"/>
  <c r="F58" i="264"/>
  <c r="H57" i="264"/>
  <c r="G57" i="264"/>
  <c r="F57" i="264"/>
  <c r="G56" i="264"/>
  <c r="H56" i="264" s="1"/>
  <c r="F56" i="264"/>
  <c r="H55" i="264"/>
  <c r="F55" i="264"/>
  <c r="H54" i="264"/>
  <c r="F54" i="264"/>
  <c r="H53" i="264"/>
  <c r="F53" i="264"/>
  <c r="H52" i="264"/>
  <c r="F52" i="264"/>
  <c r="H51" i="264"/>
  <c r="F51" i="264"/>
  <c r="H50" i="264"/>
  <c r="G50" i="264"/>
  <c r="F50" i="264"/>
  <c r="H49" i="264"/>
  <c r="F49" i="264"/>
  <c r="G48" i="264"/>
  <c r="H48" i="264" s="1"/>
  <c r="F48" i="264"/>
  <c r="H47" i="264"/>
  <c r="F47" i="264"/>
  <c r="G46" i="264"/>
  <c r="H46" i="264" s="1"/>
  <c r="F46" i="264"/>
  <c r="H45" i="264"/>
  <c r="F45" i="264"/>
  <c r="G44" i="264"/>
  <c r="H44" i="264" s="1"/>
  <c r="F44" i="264"/>
  <c r="H43" i="264"/>
  <c r="F43" i="264"/>
  <c r="H42" i="264"/>
  <c r="F42" i="264"/>
  <c r="G41" i="264"/>
  <c r="H41" i="264" s="1"/>
  <c r="F41" i="264"/>
  <c r="G40" i="264"/>
  <c r="H40" i="264" s="1"/>
  <c r="F40" i="264"/>
  <c r="H39" i="264"/>
  <c r="F39" i="264"/>
  <c r="G38" i="264"/>
  <c r="H38" i="264" s="1"/>
  <c r="F38" i="264"/>
  <c r="H37" i="264"/>
  <c r="F37" i="264"/>
  <c r="G36" i="264"/>
  <c r="H36" i="264" s="1"/>
  <c r="F36" i="264"/>
  <c r="H35" i="264"/>
  <c r="F35" i="264"/>
  <c r="H34" i="264"/>
  <c r="G34" i="264"/>
  <c r="F34" i="264"/>
  <c r="H33" i="264"/>
  <c r="F33" i="264"/>
  <c r="H32" i="264"/>
  <c r="F32" i="264"/>
  <c r="H31" i="264"/>
  <c r="F31" i="264"/>
  <c r="G30" i="264"/>
  <c r="H30" i="264" s="1"/>
  <c r="F30" i="264"/>
  <c r="H29" i="264"/>
  <c r="G29" i="264"/>
  <c r="F29" i="264"/>
  <c r="G28" i="264"/>
  <c r="H28" i="264" s="1"/>
  <c r="F28" i="264"/>
  <c r="G27" i="264"/>
  <c r="H27" i="264" s="1"/>
  <c r="F27" i="264"/>
  <c r="H26" i="264"/>
  <c r="F26" i="264"/>
  <c r="G25" i="264"/>
  <c r="H25" i="264" s="1"/>
  <c r="F25" i="264"/>
  <c r="G24" i="264"/>
  <c r="H24" i="264" s="1"/>
  <c r="F24" i="264"/>
  <c r="G23" i="264"/>
  <c r="H23" i="264" s="1"/>
  <c r="F23" i="264"/>
  <c r="H22" i="264"/>
  <c r="F22" i="264"/>
  <c r="H21" i="264"/>
  <c r="F21" i="264"/>
  <c r="H20" i="264"/>
  <c r="G20" i="264"/>
  <c r="F20" i="264"/>
  <c r="G19" i="264"/>
  <c r="H19" i="264" s="1"/>
  <c r="F19" i="264"/>
  <c r="G18" i="264"/>
  <c r="H18" i="264" s="1"/>
  <c r="F18" i="264"/>
  <c r="G16" i="264"/>
  <c r="H16" i="264" s="1"/>
  <c r="F16" i="264"/>
  <c r="H15" i="264"/>
  <c r="F15" i="264"/>
  <c r="H14" i="264"/>
  <c r="F14" i="264"/>
  <c r="H13" i="264"/>
  <c r="F13" i="264"/>
  <c r="H12" i="264"/>
  <c r="F12" i="264"/>
  <c r="H11" i="264"/>
  <c r="G11" i="264"/>
  <c r="F11" i="264"/>
  <c r="H10" i="264"/>
  <c r="F10" i="264"/>
  <c r="H9" i="264"/>
  <c r="F9" i="264"/>
  <c r="H8" i="264"/>
  <c r="F8" i="264"/>
  <c r="Q10" i="263"/>
  <c r="Q11" i="263"/>
  <c r="Q12" i="263"/>
  <c r="Q13" i="263"/>
  <c r="Q14" i="263"/>
  <c r="Q15" i="263"/>
  <c r="Q16" i="263"/>
  <c r="Q17" i="263"/>
  <c r="Q18" i="263"/>
  <c r="Q19" i="263"/>
  <c r="Q20" i="263"/>
  <c r="Q21" i="263"/>
  <c r="Q22" i="263"/>
  <c r="Q23" i="263"/>
  <c r="Q24" i="263"/>
  <c r="Q25" i="263"/>
  <c r="Q26" i="263"/>
  <c r="Q27" i="263"/>
  <c r="Q28" i="263"/>
  <c r="Q29" i="263"/>
  <c r="Q30" i="263"/>
  <c r="Q31" i="263"/>
  <c r="Q32" i="263"/>
  <c r="Q33" i="263"/>
  <c r="Q34" i="263"/>
  <c r="Q35" i="263"/>
  <c r="Q36" i="263"/>
  <c r="Q37" i="263"/>
  <c r="Q38" i="263"/>
  <c r="Q39" i="263"/>
  <c r="Q40" i="263"/>
  <c r="Q41" i="263"/>
  <c r="Q42" i="263"/>
  <c r="Q43" i="263"/>
  <c r="Q44" i="263"/>
  <c r="Q45" i="263"/>
  <c r="Q46" i="263"/>
  <c r="Q47" i="263"/>
  <c r="Q48" i="263"/>
  <c r="Q49" i="263"/>
  <c r="Q50" i="263"/>
  <c r="Q51" i="263"/>
  <c r="Q52" i="263"/>
  <c r="Q53" i="263"/>
  <c r="Q54" i="263"/>
  <c r="Q55" i="263"/>
  <c r="Q56" i="263"/>
  <c r="Q57" i="263"/>
  <c r="Q58" i="263"/>
  <c r="Q59" i="263"/>
  <c r="Q60" i="263"/>
  <c r="Q61" i="263"/>
  <c r="Q62" i="263"/>
  <c r="Q63" i="263"/>
  <c r="Q64" i="263"/>
  <c r="Q65" i="263"/>
  <c r="Q66" i="263"/>
  <c r="Q67" i="263"/>
  <c r="Q68" i="263"/>
  <c r="Q69" i="263"/>
  <c r="Q70" i="263"/>
  <c r="Q71" i="263"/>
  <c r="Q72" i="263"/>
  <c r="Q73" i="263"/>
  <c r="Q74" i="263"/>
  <c r="Q75" i="263"/>
  <c r="Q76" i="263"/>
  <c r="Q77" i="263"/>
  <c r="Q78" i="263"/>
  <c r="Q79" i="263"/>
  <c r="Q80" i="263"/>
  <c r="Q81" i="263"/>
  <c r="Q82" i="263"/>
  <c r="Q83" i="263"/>
  <c r="Q84" i="263"/>
  <c r="Q85" i="263"/>
  <c r="Q86" i="263"/>
  <c r="Q87" i="263"/>
  <c r="Q88" i="263"/>
  <c r="Q89" i="263"/>
  <c r="Q90" i="263"/>
  <c r="Q91" i="263"/>
  <c r="Q92" i="263"/>
  <c r="Q93" i="263"/>
  <c r="Q94" i="263"/>
  <c r="Q95" i="263"/>
  <c r="Q96" i="263"/>
  <c r="Q97" i="263"/>
  <c r="Q98" i="263"/>
  <c r="Q99" i="263"/>
  <c r="Q100" i="263"/>
  <c r="Q101" i="263"/>
  <c r="Q102" i="263"/>
  <c r="Q103" i="263"/>
  <c r="Q104" i="263"/>
  <c r="Q105" i="263"/>
  <c r="Q106" i="263"/>
  <c r="Q107" i="263"/>
  <c r="Q108" i="263"/>
  <c r="Q109" i="263"/>
  <c r="Q110" i="263"/>
  <c r="Q111" i="263"/>
  <c r="Q112" i="263"/>
  <c r="Q113" i="263"/>
  <c r="Q114" i="263"/>
  <c r="Q115" i="263"/>
  <c r="Q116" i="263"/>
  <c r="Q117" i="263"/>
  <c r="Q118" i="263"/>
  <c r="Q119" i="263"/>
  <c r="Q120" i="263"/>
  <c r="Q121" i="263"/>
  <c r="Q122" i="263"/>
  <c r="Q123" i="263"/>
  <c r="Q124" i="263"/>
  <c r="Q125" i="263"/>
  <c r="Q126" i="263"/>
  <c r="Q127" i="263"/>
  <c r="Q128" i="263"/>
  <c r="Q129" i="263"/>
  <c r="Q130" i="263"/>
  <c r="Q131" i="263"/>
  <c r="Q132" i="263"/>
  <c r="Q133" i="263"/>
  <c r="Q134" i="263"/>
  <c r="Q135" i="263"/>
  <c r="Q136" i="263"/>
  <c r="Q137" i="263"/>
  <c r="Q138" i="263"/>
  <c r="Q139" i="263"/>
  <c r="Q140" i="263"/>
  <c r="Q141" i="263"/>
  <c r="Q142" i="263"/>
  <c r="Q143" i="263"/>
  <c r="Q144" i="263"/>
  <c r="Q145" i="263"/>
  <c r="Q146" i="263"/>
  <c r="Q147" i="263"/>
  <c r="Q148" i="263"/>
  <c r="Q149" i="263"/>
  <c r="Q150" i="263"/>
  <c r="Q151" i="263"/>
  <c r="Q152" i="263"/>
  <c r="Q153" i="263"/>
  <c r="Q154" i="263"/>
  <c r="Q155" i="263"/>
  <c r="Q156" i="263"/>
  <c r="Q157" i="263"/>
  <c r="Q158" i="263"/>
  <c r="Q159" i="263"/>
  <c r="Q160" i="263"/>
  <c r="Q161" i="263"/>
  <c r="Q162" i="263"/>
  <c r="Q163" i="263"/>
  <c r="Q164" i="263"/>
  <c r="Q165" i="263"/>
  <c r="Q166" i="263"/>
  <c r="Q167" i="263"/>
  <c r="Q168" i="263"/>
  <c r="Q169" i="263"/>
  <c r="Q170" i="263"/>
  <c r="Q171" i="263"/>
  <c r="Q172" i="263"/>
  <c r="Q173" i="263"/>
  <c r="Q174" i="263"/>
  <c r="Q175" i="263"/>
  <c r="Q176" i="263"/>
  <c r="Q177" i="263"/>
  <c r="Q178" i="263"/>
  <c r="Q179" i="263"/>
  <c r="Q180" i="263"/>
  <c r="Q181" i="263"/>
  <c r="Q182" i="263"/>
  <c r="Q183" i="263"/>
  <c r="Q184" i="263"/>
  <c r="Q185" i="263"/>
  <c r="Q186" i="263"/>
  <c r="Q187" i="263"/>
  <c r="Q188" i="263"/>
  <c r="Q189" i="263"/>
  <c r="Q190" i="263"/>
  <c r="Q191" i="263"/>
  <c r="Q192" i="263"/>
  <c r="Q193" i="263"/>
  <c r="Q194" i="263"/>
  <c r="Q195" i="263"/>
  <c r="Q196" i="263"/>
  <c r="Q197" i="263"/>
  <c r="Q198" i="263"/>
  <c r="Q199" i="263"/>
  <c r="Q200" i="263"/>
  <c r="Q201" i="263"/>
  <c r="Q202" i="263"/>
  <c r="Q203" i="263"/>
  <c r="Q204" i="263"/>
  <c r="Q205" i="263"/>
  <c r="Q206" i="263"/>
  <c r="Q207" i="263"/>
  <c r="Q208" i="263"/>
  <c r="Q209" i="263"/>
  <c r="Q210" i="263"/>
  <c r="Q211" i="263"/>
  <c r="Q212" i="263"/>
  <c r="Q213" i="263"/>
  <c r="Q214" i="263"/>
  <c r="Q215" i="263"/>
  <c r="Q216" i="263"/>
  <c r="Q217" i="263"/>
  <c r="Q218" i="263"/>
  <c r="Q219" i="263"/>
  <c r="Q220" i="263"/>
  <c r="Q221" i="263"/>
  <c r="Q222" i="263"/>
  <c r="Q223" i="263"/>
  <c r="Q224" i="263"/>
  <c r="Q225" i="263"/>
  <c r="Q226" i="263"/>
  <c r="Q227" i="263"/>
  <c r="Q228" i="263"/>
  <c r="Q229" i="263"/>
  <c r="Q230" i="263"/>
  <c r="Q231" i="263"/>
  <c r="Q232" i="263"/>
  <c r="Q233" i="263"/>
  <c r="Q234" i="263"/>
  <c r="Q235" i="263"/>
  <c r="Q236" i="263"/>
  <c r="Q237" i="263"/>
  <c r="Q238" i="263"/>
  <c r="Q239" i="263"/>
  <c r="Q240" i="263"/>
  <c r="Q241" i="263"/>
  <c r="Q242" i="263"/>
  <c r="Q243" i="263"/>
  <c r="Q244" i="263"/>
  <c r="Q245" i="263"/>
  <c r="Q246" i="263"/>
  <c r="Q247" i="263"/>
  <c r="Q9" i="263"/>
  <c r="G247" i="263"/>
  <c r="F246" i="263"/>
  <c r="G245" i="263"/>
  <c r="G244" i="263"/>
  <c r="G243" i="263"/>
  <c r="G242" i="263"/>
  <c r="G241" i="263"/>
  <c r="G240" i="263"/>
  <c r="G239" i="263"/>
  <c r="G238" i="263"/>
  <c r="G237" i="263"/>
  <c r="F236" i="263"/>
  <c r="F235" i="263"/>
  <c r="G234" i="263"/>
  <c r="G233" i="263"/>
  <c r="F232" i="263"/>
  <c r="G231" i="263"/>
  <c r="G230" i="263"/>
  <c r="G229" i="263"/>
  <c r="G228" i="263"/>
  <c r="G227" i="263"/>
  <c r="G226" i="263"/>
  <c r="G225" i="263"/>
  <c r="G224" i="263"/>
  <c r="F223" i="263"/>
  <c r="F222" i="263"/>
  <c r="G221" i="263"/>
  <c r="G220" i="263"/>
  <c r="G219" i="263"/>
  <c r="G218" i="263"/>
  <c r="G217" i="263"/>
  <c r="G216" i="263"/>
  <c r="F215" i="263"/>
  <c r="G214" i="263"/>
  <c r="F213" i="263"/>
  <c r="G212" i="263"/>
  <c r="F211" i="263"/>
  <c r="G210" i="263"/>
  <c r="F209" i="263"/>
  <c r="F208" i="263"/>
  <c r="G207" i="263"/>
  <c r="G206" i="263"/>
  <c r="G205" i="263"/>
  <c r="G204" i="263"/>
  <c r="G203" i="263"/>
  <c r="F202" i="263"/>
  <c r="G201" i="263"/>
  <c r="G200" i="263"/>
  <c r="G199" i="263"/>
  <c r="G198" i="263"/>
  <c r="G197" i="263"/>
  <c r="G196" i="263"/>
  <c r="G195" i="263"/>
  <c r="F194" i="263"/>
  <c r="G193" i="263"/>
  <c r="G192" i="263"/>
  <c r="G191" i="263"/>
  <c r="F190" i="263"/>
  <c r="G189" i="263"/>
  <c r="F188" i="263"/>
  <c r="G187" i="263"/>
  <c r="G186" i="263"/>
  <c r="G185" i="263"/>
  <c r="G184" i="263"/>
  <c r="G183" i="263"/>
  <c r="G182" i="263"/>
  <c r="G181" i="263"/>
  <c r="G180" i="263"/>
  <c r="G179" i="263"/>
  <c r="G178" i="263"/>
  <c r="G177" i="263"/>
  <c r="G176" i="263"/>
  <c r="G175" i="263"/>
  <c r="G174" i="263"/>
  <c r="F173" i="263"/>
  <c r="F172" i="263"/>
  <c r="F171" i="263"/>
  <c r="F170" i="263"/>
  <c r="G169" i="263"/>
  <c r="G168" i="263"/>
  <c r="F167" i="263"/>
  <c r="F166" i="263"/>
  <c r="F165" i="263"/>
  <c r="G164" i="263"/>
  <c r="G163" i="263"/>
  <c r="G162" i="263"/>
  <c r="F161" i="263"/>
  <c r="G160" i="263"/>
  <c r="G159" i="263"/>
  <c r="G158" i="263"/>
  <c r="G157" i="263"/>
  <c r="F156" i="263"/>
  <c r="F155" i="263"/>
  <c r="F154" i="263"/>
  <c r="F153" i="263"/>
  <c r="F152" i="263"/>
  <c r="F151" i="263"/>
  <c r="G150" i="263"/>
  <c r="F149" i="263"/>
  <c r="F148" i="263"/>
  <c r="G147" i="263"/>
  <c r="G146" i="263"/>
  <c r="G145" i="263"/>
  <c r="F144" i="263"/>
  <c r="F143" i="263"/>
  <c r="F142" i="263"/>
  <c r="G141" i="263"/>
  <c r="F140" i="263"/>
  <c r="G139" i="263"/>
  <c r="G138" i="263"/>
  <c r="G137" i="263"/>
  <c r="G136" i="263"/>
  <c r="G135" i="263"/>
  <c r="G134" i="263"/>
  <c r="G133" i="263"/>
  <c r="G132" i="263"/>
  <c r="G131" i="263"/>
  <c r="G130" i="263"/>
  <c r="G129" i="263"/>
  <c r="G128" i="263"/>
  <c r="F127" i="263"/>
  <c r="G126" i="263"/>
  <c r="F125" i="263"/>
  <c r="F124" i="263"/>
  <c r="F123" i="263"/>
  <c r="F122" i="263"/>
  <c r="F121" i="263"/>
  <c r="G120" i="263"/>
  <c r="F119" i="263"/>
  <c r="G118" i="263"/>
  <c r="F117" i="263"/>
  <c r="F116" i="263"/>
  <c r="G115" i="263"/>
  <c r="F114" i="263"/>
  <c r="F113" i="263"/>
  <c r="G112" i="263"/>
  <c r="G111" i="263"/>
  <c r="G110" i="263"/>
  <c r="G109" i="263"/>
  <c r="G108" i="263"/>
  <c r="G107" i="263"/>
  <c r="G106" i="263"/>
  <c r="F105" i="263"/>
  <c r="F104" i="263"/>
  <c r="G103" i="263"/>
  <c r="F102" i="263"/>
  <c r="F101" i="263"/>
  <c r="F100" i="263"/>
  <c r="F99" i="263"/>
  <c r="F98" i="263"/>
  <c r="G97" i="263"/>
  <c r="G96" i="263"/>
  <c r="G95" i="263"/>
  <c r="G94" i="263"/>
  <c r="G93" i="263"/>
  <c r="G92" i="263"/>
  <c r="F91" i="263"/>
  <c r="F90" i="263"/>
  <c r="G89" i="263"/>
  <c r="G88" i="263"/>
  <c r="G87" i="263"/>
  <c r="F86" i="263"/>
  <c r="F85" i="263"/>
  <c r="G84" i="263"/>
  <c r="G83" i="263"/>
  <c r="G82" i="263"/>
  <c r="F81" i="263"/>
  <c r="F80" i="263"/>
  <c r="F79" i="263"/>
  <c r="F78" i="263"/>
  <c r="G77" i="263"/>
  <c r="F76" i="263"/>
  <c r="F75" i="263"/>
  <c r="G74" i="263"/>
  <c r="G73" i="263"/>
  <c r="F72" i="263"/>
  <c r="F71" i="263"/>
  <c r="G70" i="263"/>
  <c r="F69" i="263"/>
  <c r="F68" i="263"/>
  <c r="G67" i="263"/>
  <c r="G66" i="263"/>
  <c r="G65" i="263"/>
  <c r="G64" i="263"/>
  <c r="G63" i="263"/>
  <c r="F62" i="263"/>
  <c r="G61" i="263"/>
  <c r="G60" i="263"/>
  <c r="F59" i="263"/>
  <c r="G58" i="263"/>
  <c r="G57" i="263"/>
  <c r="G56" i="263"/>
  <c r="G55" i="263"/>
  <c r="F54" i="263"/>
  <c r="F53" i="263"/>
  <c r="G52" i="263"/>
  <c r="G51" i="263"/>
  <c r="G50" i="263"/>
  <c r="F49" i="263"/>
  <c r="F48" i="263"/>
  <c r="F47" i="263"/>
  <c r="F46" i="263"/>
  <c r="F45" i="263"/>
  <c r="F44" i="263"/>
  <c r="G43" i="263"/>
  <c r="F42" i="263"/>
  <c r="G41" i="263"/>
  <c r="F40" i="263"/>
  <c r="F39" i="263"/>
  <c r="G38" i="263"/>
  <c r="F37" i="263"/>
  <c r="G35" i="263"/>
  <c r="F34" i="263"/>
  <c r="G33" i="263"/>
  <c r="G32" i="263"/>
  <c r="G31" i="263"/>
  <c r="G30" i="263"/>
  <c r="F29" i="263"/>
  <c r="F28" i="263"/>
  <c r="G27" i="263"/>
  <c r="F26" i="263"/>
  <c r="G25" i="263"/>
  <c r="F24" i="263"/>
  <c r="G23" i="263"/>
  <c r="G22" i="263"/>
  <c r="G21" i="263"/>
  <c r="G20" i="263"/>
  <c r="F19" i="263"/>
  <c r="G18" i="263"/>
  <c r="G17" i="263"/>
  <c r="G16" i="263"/>
  <c r="F15" i="263"/>
  <c r="G14" i="263"/>
  <c r="G13" i="263"/>
  <c r="F12" i="263"/>
  <c r="F11" i="263"/>
  <c r="G9" i="263"/>
  <c r="L10" i="262"/>
  <c r="L14" i="262"/>
  <c r="L9" i="262"/>
  <c r="L12" i="262"/>
  <c r="L13" i="262"/>
  <c r="L16" i="262"/>
  <c r="L17" i="262"/>
  <c r="H12" i="262"/>
  <c r="H13" i="262"/>
  <c r="H16" i="262"/>
  <c r="H17" i="262"/>
  <c r="H10" i="262"/>
  <c r="H11" i="262"/>
  <c r="H14" i="262"/>
  <c r="H9" i="262"/>
  <c r="L15" i="262"/>
  <c r="L11" i="262"/>
  <c r="H112" i="262"/>
  <c r="H116" i="262"/>
  <c r="H135" i="262"/>
  <c r="H144" i="262"/>
  <c r="H168" i="262"/>
  <c r="H176" i="262"/>
  <c r="H180" i="262"/>
  <c r="H182" i="262"/>
  <c r="H183" i="262"/>
  <c r="H184" i="262"/>
  <c r="H188" i="262"/>
  <c r="H190" i="262"/>
  <c r="H191" i="262"/>
  <c r="H192" i="262"/>
  <c r="H195" i="262"/>
  <c r="H198" i="262"/>
  <c r="H204" i="262"/>
  <c r="H206" i="262"/>
  <c r="H211" i="262"/>
  <c r="H214" i="262"/>
  <c r="H216" i="262"/>
  <c r="H219" i="262"/>
  <c r="H220" i="262"/>
  <c r="H222" i="262"/>
  <c r="H224" i="262"/>
  <c r="H227" i="262"/>
  <c r="H228" i="262"/>
  <c r="H230" i="262"/>
  <c r="H235" i="262"/>
  <c r="H243" i="262"/>
  <c r="H246" i="262"/>
  <c r="H248" i="262"/>
  <c r="H259" i="262"/>
  <c r="H260" i="262"/>
  <c r="H262" i="262"/>
  <c r="H270" i="262"/>
  <c r="H272" i="262"/>
  <c r="H275" i="262"/>
  <c r="H276" i="262"/>
  <c r="H278" i="262"/>
  <c r="H286" i="262"/>
  <c r="H287" i="262"/>
  <c r="H291" i="262"/>
  <c r="H294" i="262"/>
  <c r="H295" i="262"/>
  <c r="H299" i="262"/>
  <c r="H302" i="262"/>
  <c r="H303" i="262"/>
  <c r="H308" i="262"/>
  <c r="H310" i="262"/>
  <c r="H311" i="262"/>
  <c r="H319" i="262"/>
  <c r="H323" i="262"/>
  <c r="H324" i="262"/>
  <c r="H326" i="262"/>
  <c r="H332" i="262"/>
  <c r="H334" i="262"/>
  <c r="H335" i="262"/>
  <c r="H339" i="262"/>
  <c r="H340" i="262"/>
  <c r="H342" i="262"/>
  <c r="H343" i="262"/>
  <c r="H19" i="262"/>
  <c r="L19" i="262"/>
  <c r="H23" i="262"/>
  <c r="H24" i="262"/>
  <c r="L29" i="262"/>
  <c r="H31" i="262"/>
  <c r="H32" i="262"/>
  <c r="H40" i="262"/>
  <c r="H43" i="262"/>
  <c r="L45" i="262"/>
  <c r="H48" i="262"/>
  <c r="H56" i="262"/>
  <c r="H59" i="262"/>
  <c r="L61" i="262"/>
  <c r="H64" i="262"/>
  <c r="H72" i="262"/>
  <c r="L77" i="262"/>
  <c r="H80" i="262"/>
  <c r="H91" i="262"/>
  <c r="L93" i="262"/>
  <c r="H96" i="262"/>
  <c r="H104" i="262"/>
  <c r="L109" i="262"/>
  <c r="H115" i="262"/>
  <c r="H120" i="262"/>
  <c r="H123" i="262"/>
  <c r="L125" i="262"/>
  <c r="H136" i="262"/>
  <c r="L141" i="262"/>
  <c r="H152" i="262"/>
  <c r="H155" i="262"/>
  <c r="H160" i="262"/>
  <c r="H163" i="262"/>
  <c r="H171" i="262"/>
  <c r="H179" i="262"/>
  <c r="L181" i="262"/>
  <c r="L189" i="262"/>
  <c r="L191" i="262"/>
  <c r="H199" i="262"/>
  <c r="H207" i="262"/>
  <c r="L209" i="262"/>
  <c r="L213" i="262"/>
  <c r="H223" i="262"/>
  <c r="L225" i="262"/>
  <c r="H239" i="262"/>
  <c r="L241" i="262"/>
  <c r="L245" i="262"/>
  <c r="H247" i="262"/>
  <c r="L253" i="262"/>
  <c r="H256" i="262"/>
  <c r="L257" i="262"/>
  <c r="H264" i="262"/>
  <c r="L269" i="262"/>
  <c r="H271" i="262"/>
  <c r="L273" i="262"/>
  <c r="L277" i="262"/>
  <c r="H280" i="262"/>
  <c r="L285" i="262"/>
  <c r="H288" i="262"/>
  <c r="L289" i="262"/>
  <c r="H296" i="262"/>
  <c r="L301" i="262"/>
  <c r="H304" i="262"/>
  <c r="L305" i="262"/>
  <c r="L309" i="262"/>
  <c r="L317" i="262"/>
  <c r="L319" i="262"/>
  <c r="L321" i="262"/>
  <c r="L322" i="262"/>
  <c r="L323" i="262"/>
  <c r="L324" i="262"/>
  <c r="L330" i="262"/>
  <c r="L332" i="262"/>
  <c r="L334" i="262"/>
  <c r="L336" i="262"/>
  <c r="L338" i="262"/>
  <c r="L340" i="262"/>
  <c r="L342" i="262"/>
  <c r="L344" i="262"/>
  <c r="H201" i="262" l="1"/>
  <c r="H165" i="262"/>
  <c r="L328" i="262"/>
  <c r="L320" i="262"/>
  <c r="H321" i="262"/>
  <c r="H289" i="262"/>
  <c r="H249" i="262"/>
  <c r="H209" i="262"/>
  <c r="H178" i="262"/>
  <c r="H173" i="262"/>
  <c r="H157" i="262"/>
  <c r="H140" i="262"/>
  <c r="H127" i="262"/>
  <c r="H108" i="262"/>
  <c r="H100" i="262"/>
  <c r="H92" i="262"/>
  <c r="H84" i="262"/>
  <c r="H60" i="262"/>
  <c r="H52" i="262"/>
  <c r="H36" i="262"/>
  <c r="H28" i="262"/>
  <c r="H20" i="262"/>
  <c r="L343" i="262"/>
  <c r="L339" i="262"/>
  <c r="L335" i="262"/>
  <c r="L331" i="262"/>
  <c r="L135" i="262"/>
  <c r="L123" i="262"/>
  <c r="L107" i="262"/>
  <c r="H265" i="262"/>
  <c r="H257" i="262"/>
  <c r="H225" i="262"/>
  <c r="L147" i="262"/>
  <c r="H147" i="262"/>
  <c r="L99" i="262"/>
  <c r="H99" i="262"/>
  <c r="L67" i="262"/>
  <c r="H67" i="262"/>
  <c r="L51" i="262"/>
  <c r="H51" i="262"/>
  <c r="L35" i="262"/>
  <c r="H35" i="262"/>
  <c r="H344" i="262"/>
  <c r="H341" i="262"/>
  <c r="H333" i="262"/>
  <c r="H325" i="262"/>
  <c r="H322" i="262"/>
  <c r="H317" i="262"/>
  <c r="H314" i="262"/>
  <c r="H306" i="262"/>
  <c r="H301" i="262"/>
  <c r="H298" i="262"/>
  <c r="H290" i="262"/>
  <c r="H285" i="262"/>
  <c r="H282" i="262"/>
  <c r="H277" i="262"/>
  <c r="H269" i="262"/>
  <c r="H266" i="262"/>
  <c r="H258" i="262"/>
  <c r="H253" i="262"/>
  <c r="H245" i="262"/>
  <c r="H242" i="262"/>
  <c r="H234" i="262"/>
  <c r="H229" i="262"/>
  <c r="H226" i="262"/>
  <c r="H221" i="262"/>
  <c r="H205" i="262"/>
  <c r="H197" i="262"/>
  <c r="H189" i="262"/>
  <c r="H186" i="262"/>
  <c r="H162" i="262"/>
  <c r="H151" i="262"/>
  <c r="H132" i="262"/>
  <c r="H130" i="262"/>
  <c r="H119" i="262"/>
  <c r="L326" i="262"/>
  <c r="L318" i="262"/>
  <c r="H329" i="262"/>
  <c r="H297" i="262"/>
  <c r="H241" i="262"/>
  <c r="H217" i="262"/>
  <c r="H172" i="262"/>
  <c r="H156" i="262"/>
  <c r="H154" i="262"/>
  <c r="H143" i="262"/>
  <c r="H141" i="262"/>
  <c r="H124" i="262"/>
  <c r="H122" i="262"/>
  <c r="H111" i="262"/>
  <c r="H103" i="262"/>
  <c r="H95" i="262"/>
  <c r="H79" i="262"/>
  <c r="H71" i="262"/>
  <c r="H63" i="262"/>
  <c r="H55" i="262"/>
  <c r="H39" i="262"/>
  <c r="H33" i="262"/>
  <c r="H27" i="262"/>
  <c r="L341" i="262"/>
  <c r="L337" i="262"/>
  <c r="L333" i="262"/>
  <c r="L293" i="262"/>
  <c r="L261" i="262"/>
  <c r="L229" i="262"/>
  <c r="L197" i="262"/>
  <c r="L157" i="262"/>
  <c r="H101" i="262"/>
  <c r="H98" i="262"/>
  <c r="H93" i="262"/>
  <c r="H90" i="262"/>
  <c r="H82" i="262"/>
  <c r="H74" i="262"/>
  <c r="H69" i="262"/>
  <c r="H61" i="262"/>
  <c r="H58" i="262"/>
  <c r="H53" i="262"/>
  <c r="H50" i="262"/>
  <c r="H45" i="262"/>
  <c r="H42" i="262"/>
  <c r="H37" i="262"/>
  <c r="H34" i="262"/>
  <c r="L325" i="262"/>
  <c r="L313" i="262"/>
  <c r="L306" i="262"/>
  <c r="L303" i="262"/>
  <c r="L299" i="262"/>
  <c r="L281" i="262"/>
  <c r="L274" i="262"/>
  <c r="L271" i="262"/>
  <c r="L267" i="262"/>
  <c r="L249" i="262"/>
  <c r="L242" i="262"/>
  <c r="L239" i="262"/>
  <c r="L235" i="262"/>
  <c r="L221" i="262"/>
  <c r="L217" i="262"/>
  <c r="L210" i="262"/>
  <c r="L207" i="262"/>
  <c r="L203" i="262"/>
  <c r="L192" i="262"/>
  <c r="L186" i="262"/>
  <c r="L182" i="262"/>
  <c r="L179" i="262"/>
  <c r="L175" i="262"/>
  <c r="L171" i="262"/>
  <c r="L167" i="262"/>
  <c r="L148" i="262"/>
  <c r="L145" i="262"/>
  <c r="L138" i="262"/>
  <c r="L131" i="262"/>
  <c r="L117" i="262"/>
  <c r="L113" i="262"/>
  <c r="L103" i="262"/>
  <c r="L84" i="262"/>
  <c r="L69" i="262"/>
  <c r="L65" i="262"/>
  <c r="L43" i="262"/>
  <c r="L39" i="262"/>
  <c r="L20" i="262"/>
  <c r="H29" i="262"/>
  <c r="H26" i="262"/>
  <c r="H21" i="262"/>
  <c r="L327" i="262"/>
  <c r="L316" i="262"/>
  <c r="L312" i="262"/>
  <c r="L302" i="262"/>
  <c r="L284" i="262"/>
  <c r="L280" i="262"/>
  <c r="L270" i="262"/>
  <c r="L252" i="262"/>
  <c r="L248" i="262"/>
  <c r="L238" i="262"/>
  <c r="L220" i="262"/>
  <c r="L216" i="262"/>
  <c r="L206" i="262"/>
  <c r="L195" i="262"/>
  <c r="L185" i="262"/>
  <c r="L178" i="262"/>
  <c r="L174" i="262"/>
  <c r="L151" i="262"/>
  <c r="L144" i="262"/>
  <c r="L130" i="262"/>
  <c r="L126" i="262"/>
  <c r="L120" i="262"/>
  <c r="L116" i="262"/>
  <c r="L91" i="262"/>
  <c r="L87" i="262"/>
  <c r="L83" i="262"/>
  <c r="L68" i="262"/>
  <c r="L53" i="262"/>
  <c r="L49" i="262"/>
  <c r="L27" i="262"/>
  <c r="L23" i="262"/>
  <c r="H174" i="262"/>
  <c r="H169" i="262"/>
  <c r="H166" i="262"/>
  <c r="H158" i="262"/>
  <c r="H153" i="262"/>
  <c r="H137" i="262"/>
  <c r="H134" i="262"/>
  <c r="H129" i="262"/>
  <c r="H126" i="262"/>
  <c r="H118" i="262"/>
  <c r="H113" i="262"/>
  <c r="H105" i="262"/>
  <c r="H102" i="262"/>
  <c r="H94" i="262"/>
  <c r="H89" i="262"/>
  <c r="H86" i="262"/>
  <c r="H81" i="262"/>
  <c r="H78" i="262"/>
  <c r="H73" i="262"/>
  <c r="H65" i="262"/>
  <c r="H62" i="262"/>
  <c r="H57" i="262"/>
  <c r="H54" i="262"/>
  <c r="H49" i="262"/>
  <c r="H46" i="262"/>
  <c r="H41" i="262"/>
  <c r="H38" i="262"/>
  <c r="L329" i="262"/>
  <c r="L315" i="262"/>
  <c r="L297" i="262"/>
  <c r="L290" i="262"/>
  <c r="L287" i="262"/>
  <c r="L283" i="262"/>
  <c r="L265" i="262"/>
  <c r="L258" i="262"/>
  <c r="L255" i="262"/>
  <c r="L251" i="262"/>
  <c r="L237" i="262"/>
  <c r="L233" i="262"/>
  <c r="L226" i="262"/>
  <c r="L223" i="262"/>
  <c r="L219" i="262"/>
  <c r="L205" i="262"/>
  <c r="L201" i="262"/>
  <c r="L194" i="262"/>
  <c r="L173" i="262"/>
  <c r="L165" i="262"/>
  <c r="L161" i="262"/>
  <c r="L154" i="262"/>
  <c r="L150" i="262"/>
  <c r="L143" i="262"/>
  <c r="L133" i="262"/>
  <c r="L129" i="262"/>
  <c r="L119" i="262"/>
  <c r="L115" i="262"/>
  <c r="L101" i="262"/>
  <c r="L97" i="262"/>
  <c r="L75" i="262"/>
  <c r="L71" i="262"/>
  <c r="L52" i="262"/>
  <c r="L37" i="262"/>
  <c r="L33" i="262"/>
  <c r="H30" i="262"/>
  <c r="H25" i="262"/>
  <c r="H22" i="262"/>
  <c r="L300" i="262"/>
  <c r="L296" i="262"/>
  <c r="L286" i="262"/>
  <c r="L268" i="262"/>
  <c r="L264" i="262"/>
  <c r="L254" i="262"/>
  <c r="L236" i="262"/>
  <c r="L232" i="262"/>
  <c r="L222" i="262"/>
  <c r="L204" i="262"/>
  <c r="L200" i="262"/>
  <c r="L193" i="262"/>
  <c r="L172" i="262"/>
  <c r="L168" i="262"/>
  <c r="L164" i="262"/>
  <c r="L160" i="262"/>
  <c r="L153" i="262"/>
  <c r="L149" i="262"/>
  <c r="L142" i="262"/>
  <c r="L139" i="262"/>
  <c r="L132" i="262"/>
  <c r="L114" i="262"/>
  <c r="L110" i="262"/>
  <c r="L104" i="262"/>
  <c r="L100" i="262"/>
  <c r="L85" i="262"/>
  <c r="L81" i="262"/>
  <c r="L59" i="262"/>
  <c r="L55" i="262"/>
  <c r="L36" i="262"/>
  <c r="L21" i="262"/>
  <c r="L98" i="262"/>
  <c r="L94" i="262"/>
  <c r="L88" i="262"/>
  <c r="L82" i="262"/>
  <c r="L78" i="262"/>
  <c r="L72" i="262"/>
  <c r="L66" i="262"/>
  <c r="L62" i="262"/>
  <c r="L56" i="262"/>
  <c r="L50" i="262"/>
  <c r="L46" i="262"/>
  <c r="L40" i="262"/>
  <c r="L34" i="262"/>
  <c r="L30" i="262"/>
  <c r="L24" i="262"/>
  <c r="L314" i="262"/>
  <c r="L311" i="262"/>
  <c r="L308" i="262"/>
  <c r="L298" i="262"/>
  <c r="L295" i="262"/>
  <c r="L292" i="262"/>
  <c r="L282" i="262"/>
  <c r="L279" i="262"/>
  <c r="L276" i="262"/>
  <c r="L266" i="262"/>
  <c r="L263" i="262"/>
  <c r="L260" i="262"/>
  <c r="L250" i="262"/>
  <c r="L247" i="262"/>
  <c r="L244" i="262"/>
  <c r="L234" i="262"/>
  <c r="L231" i="262"/>
  <c r="L228" i="262"/>
  <c r="L218" i="262"/>
  <c r="L215" i="262"/>
  <c r="L212" i="262"/>
  <c r="L202" i="262"/>
  <c r="L199" i="262"/>
  <c r="L196" i="262"/>
  <c r="L188" i="262"/>
  <c r="L184" i="262"/>
  <c r="L177" i="262"/>
  <c r="L170" i="262"/>
  <c r="L166" i="262"/>
  <c r="L163" i="262"/>
  <c r="L159" i="262"/>
  <c r="L156" i="262"/>
  <c r="L152" i="262"/>
  <c r="L137" i="262"/>
  <c r="L134" i="262"/>
  <c r="L128" i="262"/>
  <c r="L122" i="262"/>
  <c r="L118" i="262"/>
  <c r="L112" i="262"/>
  <c r="L106" i="262"/>
  <c r="L102" i="262"/>
  <c r="L96" i="262"/>
  <c r="L90" i="262"/>
  <c r="L86" i="262"/>
  <c r="L80" i="262"/>
  <c r="L74" i="262"/>
  <c r="L70" i="262"/>
  <c r="L64" i="262"/>
  <c r="L58" i="262"/>
  <c r="L54" i="262"/>
  <c r="L48" i="262"/>
  <c r="L42" i="262"/>
  <c r="L38" i="262"/>
  <c r="L32" i="262"/>
  <c r="L26" i="262"/>
  <c r="L22" i="262"/>
  <c r="L310" i="262"/>
  <c r="L307" i="262"/>
  <c r="L304" i="262"/>
  <c r="L294" i="262"/>
  <c r="L291" i="262"/>
  <c r="L288" i="262"/>
  <c r="L278" i="262"/>
  <c r="L275" i="262"/>
  <c r="L272" i="262"/>
  <c r="L262" i="262"/>
  <c r="L259" i="262"/>
  <c r="L256" i="262"/>
  <c r="L246" i="262"/>
  <c r="L243" i="262"/>
  <c r="L240" i="262"/>
  <c r="L230" i="262"/>
  <c r="L227" i="262"/>
  <c r="L224" i="262"/>
  <c r="L214" i="262"/>
  <c r="L211" i="262"/>
  <c r="L208" i="262"/>
  <c r="L198" i="262"/>
  <c r="L190" i="262"/>
  <c r="L187" i="262"/>
  <c r="L183" i="262"/>
  <c r="L180" i="262"/>
  <c r="L176" i="262"/>
  <c r="L169" i="262"/>
  <c r="L162" i="262"/>
  <c r="L158" i="262"/>
  <c r="L155" i="262"/>
  <c r="L146" i="262"/>
  <c r="L140" i="262"/>
  <c r="L136" i="262"/>
  <c r="L127" i="262"/>
  <c r="L124" i="262"/>
  <c r="L121" i="262"/>
  <c r="L111" i="262"/>
  <c r="L108" i="262"/>
  <c r="L105" i="262"/>
  <c r="L95" i="262"/>
  <c r="L92" i="262"/>
  <c r="L89" i="262"/>
  <c r="L79" i="262"/>
  <c r="L76" i="262"/>
  <c r="L73" i="262"/>
  <c r="L63" i="262"/>
  <c r="L60" i="262"/>
  <c r="L57" i="262"/>
  <c r="L47" i="262"/>
  <c r="L44" i="262"/>
  <c r="L41" i="262"/>
  <c r="L31" i="262"/>
  <c r="L28" i="262"/>
  <c r="L25" i="262"/>
  <c r="I344" i="262" l="1"/>
  <c r="I343" i="262"/>
  <c r="I342" i="262"/>
  <c r="I341" i="262"/>
  <c r="I340" i="262"/>
  <c r="I339" i="262"/>
  <c r="I338" i="262"/>
  <c r="I337" i="262"/>
  <c r="I336" i="262"/>
  <c r="I335" i="262"/>
  <c r="I334" i="262"/>
  <c r="I333" i="262"/>
  <c r="I332" i="262"/>
  <c r="I331" i="262"/>
  <c r="I330" i="262"/>
  <c r="I329" i="262"/>
  <c r="I328" i="262"/>
  <c r="I327" i="262"/>
  <c r="I326" i="262"/>
  <c r="I325" i="262"/>
  <c r="I324" i="262"/>
  <c r="I323" i="262"/>
  <c r="I322" i="262"/>
  <c r="I321" i="262"/>
  <c r="I320" i="262"/>
  <c r="I319" i="262"/>
  <c r="I318" i="262"/>
  <c r="I317" i="262"/>
  <c r="I316" i="262"/>
  <c r="I315" i="262"/>
  <c r="I314" i="262"/>
  <c r="I313" i="262"/>
  <c r="I312" i="262"/>
  <c r="I311" i="262"/>
  <c r="I310" i="262"/>
  <c r="I309" i="262"/>
  <c r="I308" i="262"/>
  <c r="I307" i="262"/>
  <c r="I306" i="262"/>
  <c r="I305" i="262"/>
  <c r="I304" i="262"/>
  <c r="I303" i="262"/>
  <c r="I302" i="262"/>
  <c r="I301" i="262"/>
  <c r="I300" i="262"/>
  <c r="I299" i="262"/>
  <c r="I298" i="262"/>
  <c r="I297" i="262"/>
  <c r="I296" i="262"/>
  <c r="I295" i="262"/>
  <c r="I294" i="262"/>
  <c r="I293" i="262"/>
  <c r="I292" i="262"/>
  <c r="I291" i="262"/>
  <c r="I290" i="262"/>
  <c r="I289" i="262"/>
  <c r="I288" i="262"/>
  <c r="I287" i="262"/>
  <c r="I286" i="262"/>
  <c r="I285" i="262"/>
  <c r="I284" i="262"/>
  <c r="I283" i="262"/>
  <c r="I282" i="262"/>
  <c r="I281" i="262"/>
  <c r="I280" i="262"/>
  <c r="I279" i="262"/>
  <c r="I278" i="262"/>
  <c r="I277" i="262"/>
  <c r="I276" i="262"/>
  <c r="I275" i="262"/>
  <c r="I274" i="262"/>
  <c r="I273" i="262"/>
  <c r="I272" i="262"/>
  <c r="I271" i="262"/>
  <c r="I270" i="262"/>
  <c r="I269" i="262"/>
  <c r="I268" i="262"/>
  <c r="I267" i="262"/>
  <c r="I266" i="262"/>
  <c r="I265" i="262"/>
  <c r="I264" i="262"/>
  <c r="I263" i="262"/>
  <c r="I262" i="262"/>
  <c r="I261" i="262"/>
  <c r="I260" i="262"/>
  <c r="I259" i="262"/>
  <c r="I258" i="262"/>
  <c r="I257" i="262"/>
  <c r="I256" i="262"/>
  <c r="I255" i="262"/>
  <c r="I254" i="262"/>
  <c r="I253" i="262"/>
  <c r="I252" i="262"/>
  <c r="I251" i="262"/>
  <c r="I250" i="262"/>
  <c r="I249" i="262"/>
  <c r="I248" i="262"/>
  <c r="I247" i="262"/>
  <c r="I246" i="262"/>
  <c r="I245" i="262"/>
  <c r="I244" i="262"/>
  <c r="I243" i="262"/>
  <c r="I242" i="262"/>
  <c r="I241" i="262"/>
  <c r="I240" i="262"/>
  <c r="I239" i="262"/>
  <c r="I238" i="262"/>
  <c r="I237" i="262"/>
  <c r="I236" i="262"/>
  <c r="I235" i="262"/>
  <c r="I234" i="262"/>
  <c r="I233" i="262"/>
  <c r="I232" i="262"/>
  <c r="I231" i="262"/>
  <c r="I230" i="262"/>
  <c r="I229" i="262"/>
  <c r="I228" i="262"/>
  <c r="I227" i="262"/>
  <c r="I226" i="262"/>
  <c r="I225" i="262"/>
  <c r="I224" i="262"/>
  <c r="I223" i="262"/>
  <c r="I222" i="262"/>
  <c r="I221" i="262"/>
  <c r="I220" i="262"/>
  <c r="I219" i="262"/>
  <c r="I218" i="262"/>
  <c r="I217" i="262"/>
  <c r="I216" i="262"/>
  <c r="I215" i="262"/>
  <c r="I214" i="262"/>
  <c r="I213" i="262"/>
  <c r="I212" i="262"/>
  <c r="I211" i="262"/>
  <c r="I210" i="262"/>
  <c r="I209" i="262"/>
  <c r="I208" i="262"/>
  <c r="I207" i="262"/>
  <c r="I206" i="262"/>
  <c r="I205" i="262"/>
  <c r="I204" i="262"/>
  <c r="I203" i="262"/>
  <c r="I202" i="262"/>
  <c r="I201" i="262"/>
  <c r="I200" i="262"/>
  <c r="I199" i="262"/>
  <c r="I198" i="262"/>
  <c r="I197" i="262"/>
  <c r="I196" i="262"/>
  <c r="I195" i="262"/>
  <c r="I194" i="262"/>
  <c r="I193" i="262"/>
  <c r="I192" i="262"/>
  <c r="I191" i="262"/>
  <c r="I190" i="262"/>
  <c r="I189" i="262"/>
  <c r="I188" i="262"/>
  <c r="I187" i="262"/>
  <c r="I186" i="262"/>
  <c r="I185" i="262"/>
  <c r="I184" i="262"/>
  <c r="I183" i="262"/>
  <c r="I182" i="262"/>
  <c r="I181" i="262"/>
  <c r="I180" i="262"/>
  <c r="I179" i="262"/>
  <c r="I178" i="262"/>
  <c r="I177" i="262"/>
  <c r="I176" i="262"/>
  <c r="I175" i="262"/>
  <c r="I174" i="262"/>
  <c r="I173" i="262"/>
  <c r="I172" i="262"/>
  <c r="I171" i="262"/>
  <c r="I170" i="262"/>
  <c r="I169" i="262"/>
  <c r="I168" i="262"/>
  <c r="I167" i="262"/>
  <c r="I166" i="262"/>
  <c r="I165" i="262"/>
  <c r="I164" i="262"/>
  <c r="I163" i="262"/>
  <c r="I162" i="262"/>
  <c r="I161" i="262"/>
  <c r="I160" i="262"/>
  <c r="I159" i="262"/>
  <c r="I158" i="262"/>
  <c r="I157" i="262"/>
  <c r="I156" i="262"/>
  <c r="I155" i="262"/>
  <c r="I154" i="262"/>
  <c r="I153" i="262"/>
  <c r="I152" i="262"/>
  <c r="I151" i="262"/>
  <c r="I150" i="262"/>
  <c r="I149" i="262"/>
  <c r="I148" i="262"/>
  <c r="I147" i="262"/>
  <c r="I146" i="262"/>
  <c r="I145" i="262"/>
  <c r="I144" i="262"/>
  <c r="I143" i="262"/>
  <c r="I142" i="262"/>
  <c r="I141" i="262"/>
  <c r="I140" i="262"/>
  <c r="I139" i="262"/>
  <c r="I138" i="262"/>
  <c r="I137" i="262"/>
  <c r="I136" i="262"/>
  <c r="I135" i="262"/>
  <c r="I134" i="262"/>
  <c r="I133" i="262"/>
  <c r="I132" i="262"/>
  <c r="I131" i="262"/>
  <c r="I130" i="262"/>
  <c r="I129" i="262"/>
  <c r="I128" i="262"/>
  <c r="I127" i="262"/>
  <c r="I126" i="262"/>
  <c r="I125" i="262"/>
  <c r="I124" i="262"/>
  <c r="I123" i="262"/>
  <c r="I122" i="262"/>
  <c r="I121" i="262"/>
  <c r="I120" i="262"/>
  <c r="I119" i="262"/>
  <c r="I118" i="262"/>
  <c r="I117" i="262"/>
  <c r="I116" i="262"/>
  <c r="I115" i="262"/>
  <c r="I114" i="262"/>
  <c r="I113" i="262"/>
  <c r="I112" i="262"/>
  <c r="I111" i="262"/>
  <c r="I110" i="262"/>
  <c r="I109" i="262"/>
  <c r="I108" i="262"/>
  <c r="I107" i="262"/>
  <c r="I106" i="262"/>
  <c r="I105" i="262"/>
  <c r="I104" i="262"/>
  <c r="I103" i="262"/>
  <c r="I102" i="262"/>
  <c r="I101" i="262"/>
  <c r="I100" i="262"/>
  <c r="I99" i="262"/>
  <c r="I98" i="262"/>
  <c r="I97" i="262"/>
  <c r="I96" i="262"/>
  <c r="I95" i="262"/>
  <c r="I94" i="262"/>
  <c r="I93" i="262"/>
  <c r="I92" i="262"/>
  <c r="I91" i="262"/>
  <c r="I90" i="262"/>
  <c r="I89" i="262"/>
  <c r="I88" i="262"/>
  <c r="I87" i="262"/>
  <c r="I86" i="262"/>
  <c r="I85" i="262"/>
  <c r="I84" i="262"/>
  <c r="I83" i="262"/>
  <c r="I82" i="262"/>
  <c r="I81" i="262"/>
  <c r="I80" i="262"/>
  <c r="I79" i="262"/>
  <c r="I78" i="262"/>
  <c r="I77" i="262"/>
  <c r="I76" i="262"/>
  <c r="I75" i="262"/>
  <c r="I74" i="262"/>
  <c r="I73" i="262"/>
  <c r="I72" i="262"/>
  <c r="I71" i="262"/>
  <c r="I70" i="262"/>
  <c r="I69" i="262"/>
  <c r="I68" i="262"/>
  <c r="I67" i="262"/>
  <c r="I66" i="262"/>
  <c r="I65" i="262"/>
  <c r="I64" i="262"/>
  <c r="I63" i="262"/>
  <c r="I62" i="262"/>
  <c r="I61" i="262"/>
  <c r="I60" i="262"/>
  <c r="I59" i="262"/>
  <c r="I58" i="262"/>
  <c r="I57" i="262"/>
  <c r="I56" i="262"/>
  <c r="I55" i="262"/>
  <c r="I54" i="262"/>
  <c r="I53" i="262"/>
  <c r="I52" i="262"/>
  <c r="I51" i="262"/>
  <c r="I50" i="262"/>
  <c r="I49" i="262"/>
  <c r="I48" i="262"/>
  <c r="I47" i="262"/>
  <c r="I46" i="262"/>
  <c r="I45" i="262"/>
  <c r="I44" i="262"/>
  <c r="I43" i="262"/>
  <c r="I42" i="262"/>
  <c r="I41" i="262"/>
  <c r="I40" i="262"/>
  <c r="I39" i="262"/>
  <c r="I38" i="262"/>
  <c r="I37" i="262"/>
  <c r="I36" i="262"/>
  <c r="I35" i="262"/>
  <c r="I34" i="262"/>
  <c r="I33" i="262"/>
  <c r="I32" i="262"/>
  <c r="I31" i="262"/>
  <c r="I30" i="262"/>
  <c r="I29" i="262"/>
  <c r="I28" i="262"/>
  <c r="I27" i="262"/>
  <c r="I26" i="262"/>
  <c r="I25" i="262"/>
  <c r="I24" i="262"/>
  <c r="I23" i="262"/>
  <c r="I22" i="262"/>
  <c r="I21" i="262"/>
  <c r="I20" i="262"/>
  <c r="I19" i="262"/>
  <c r="I17" i="262"/>
  <c r="I16" i="262"/>
  <c r="I15" i="262"/>
  <c r="I14" i="262"/>
  <c r="I13" i="262"/>
  <c r="I12" i="262"/>
  <c r="I11" i="262"/>
  <c r="I10" i="262"/>
  <c r="I9" i="262"/>
  <c r="K18" i="157"/>
  <c r="K17" i="157"/>
  <c r="N16" i="166"/>
  <c r="L10" i="261"/>
  <c r="L36" i="261"/>
  <c r="J37" i="259"/>
  <c r="J38" i="259"/>
  <c r="J39" i="259"/>
  <c r="J40" i="259"/>
  <c r="J41" i="259"/>
  <c r="J42" i="259"/>
  <c r="J43" i="259"/>
  <c r="J44" i="259"/>
  <c r="J45" i="259"/>
  <c r="J46" i="259"/>
  <c r="J47" i="259"/>
  <c r="J48" i="259"/>
  <c r="J49" i="259"/>
  <c r="J50" i="259"/>
  <c r="J51" i="259"/>
  <c r="J52" i="259"/>
  <c r="J53" i="259"/>
  <c r="J54" i="259"/>
  <c r="J55" i="259"/>
  <c r="J56" i="259"/>
  <c r="J57" i="259"/>
  <c r="J58" i="259"/>
  <c r="J59" i="259"/>
  <c r="J60" i="259"/>
  <c r="J61" i="259"/>
  <c r="J62" i="259"/>
  <c r="J63" i="259"/>
  <c r="J64" i="259"/>
  <c r="J65" i="259"/>
  <c r="J66" i="259"/>
  <c r="J67" i="259"/>
  <c r="J68" i="259"/>
  <c r="J69" i="259"/>
  <c r="J70" i="259"/>
  <c r="J71" i="259"/>
  <c r="J72" i="259"/>
  <c r="J73" i="259"/>
  <c r="J74" i="259"/>
  <c r="J75" i="259"/>
  <c r="J76" i="259"/>
  <c r="J77" i="259"/>
  <c r="J78" i="259"/>
  <c r="J79" i="259"/>
  <c r="J80" i="259"/>
  <c r="J81" i="259"/>
  <c r="J82" i="259"/>
  <c r="J83" i="259"/>
  <c r="J84" i="259"/>
  <c r="J85" i="259"/>
  <c r="J86" i="259"/>
  <c r="J87" i="259"/>
  <c r="J88" i="259"/>
  <c r="J89" i="259"/>
  <c r="J90" i="259"/>
  <c r="J91" i="259"/>
  <c r="J92" i="259"/>
  <c r="J93" i="259"/>
  <c r="J94" i="259"/>
  <c r="J95" i="259"/>
  <c r="J96" i="259"/>
  <c r="J97" i="259"/>
  <c r="J98" i="259"/>
  <c r="J99" i="259"/>
  <c r="J100" i="259"/>
  <c r="J101" i="259"/>
  <c r="J102" i="259"/>
  <c r="J103" i="259"/>
  <c r="J104" i="259"/>
  <c r="J105" i="259"/>
  <c r="J106" i="259"/>
  <c r="J107" i="259"/>
  <c r="J108" i="259"/>
  <c r="J109" i="259"/>
  <c r="J110" i="259"/>
  <c r="J111" i="259"/>
  <c r="J112" i="259"/>
  <c r="J113" i="259"/>
  <c r="J114" i="259"/>
  <c r="J115" i="259"/>
  <c r="J116" i="259"/>
  <c r="J117" i="259"/>
  <c r="J118" i="259"/>
  <c r="J119" i="259"/>
  <c r="J120" i="259"/>
  <c r="J121" i="259"/>
  <c r="J122" i="259"/>
  <c r="J123" i="259"/>
  <c r="J124" i="259"/>
  <c r="J125" i="259"/>
  <c r="J126" i="259"/>
  <c r="J127" i="259"/>
  <c r="J128" i="259"/>
  <c r="J129" i="259"/>
  <c r="J130" i="259"/>
  <c r="J131" i="259"/>
  <c r="J132" i="259"/>
  <c r="J133" i="259"/>
  <c r="J134" i="259"/>
  <c r="J135" i="259"/>
  <c r="J136" i="259"/>
  <c r="J137" i="259"/>
  <c r="J138" i="259"/>
  <c r="J139" i="259"/>
  <c r="J140" i="259"/>
  <c r="J141" i="259"/>
  <c r="J142" i="259"/>
  <c r="J143" i="259"/>
  <c r="J144" i="259"/>
  <c r="J145" i="259"/>
  <c r="J146" i="259"/>
  <c r="J147" i="259"/>
  <c r="J23" i="259"/>
  <c r="J24" i="259"/>
  <c r="J25" i="259"/>
  <c r="J26" i="259"/>
  <c r="J27" i="259"/>
  <c r="J28" i="259"/>
  <c r="J29" i="259"/>
  <c r="J30" i="259"/>
  <c r="J31" i="259"/>
  <c r="J32" i="259"/>
  <c r="J33" i="259"/>
  <c r="J34" i="259"/>
  <c r="J35" i="259"/>
  <c r="J36" i="259"/>
  <c r="J10" i="259"/>
  <c r="J11" i="259"/>
  <c r="J12" i="259"/>
  <c r="J13" i="259"/>
  <c r="J14" i="259"/>
  <c r="J15" i="259"/>
  <c r="J16" i="259"/>
  <c r="J17" i="259"/>
  <c r="J18" i="259"/>
  <c r="J19" i="259"/>
  <c r="J20" i="259"/>
  <c r="J21" i="259"/>
  <c r="J22" i="259"/>
  <c r="J9" i="259"/>
  <c r="F17" i="157"/>
  <c r="F18" i="157"/>
  <c r="L18" i="166"/>
  <c r="L17" i="166"/>
  <c r="L16" i="166"/>
  <c r="L15" i="166"/>
  <c r="J18" i="166"/>
  <c r="J17" i="166"/>
  <c r="J16" i="166"/>
  <c r="J15" i="166"/>
  <c r="H18" i="166"/>
  <c r="H17" i="166"/>
  <c r="H16" i="166"/>
  <c r="H15" i="166"/>
  <c r="F18" i="166"/>
  <c r="F17" i="166"/>
  <c r="F16" i="166"/>
  <c r="F15" i="166"/>
  <c r="B18" i="166"/>
  <c r="B17" i="166"/>
  <c r="B16" i="166"/>
  <c r="B15" i="166"/>
  <c r="B13" i="166" l="1"/>
  <c r="N18" i="166"/>
  <c r="N17" i="166"/>
  <c r="L150" i="259" l="1"/>
  <c r="H10" i="261"/>
  <c r="C123" i="259" l="1"/>
  <c r="C109" i="259"/>
  <c r="C14" i="259"/>
  <c r="C16" i="259"/>
  <c r="C17" i="259"/>
  <c r="C20" i="259"/>
  <c r="C21" i="259"/>
  <c r="C24" i="259"/>
  <c r="C25" i="259"/>
  <c r="C28" i="259"/>
  <c r="C29" i="259"/>
  <c r="C32" i="259"/>
  <c r="C33" i="259"/>
  <c r="C36" i="259"/>
  <c r="C37" i="259"/>
  <c r="C40" i="259"/>
  <c r="C41" i="259"/>
  <c r="C44" i="259"/>
  <c r="C45" i="259"/>
  <c r="C48" i="259"/>
  <c r="C49" i="259"/>
  <c r="C52" i="259"/>
  <c r="C53" i="259"/>
  <c r="C56" i="259"/>
  <c r="C57" i="259"/>
  <c r="C60" i="259"/>
  <c r="C61" i="259"/>
  <c r="C64" i="259"/>
  <c r="C65" i="259"/>
  <c r="C68" i="259"/>
  <c r="C69" i="259"/>
  <c r="C72" i="259"/>
  <c r="C73" i="259"/>
  <c r="C76" i="259"/>
  <c r="C77" i="259"/>
  <c r="C80" i="259"/>
  <c r="C81" i="259"/>
  <c r="C84" i="259"/>
  <c r="C85" i="259"/>
  <c r="C88" i="259"/>
  <c r="C89" i="259"/>
  <c r="C92" i="259"/>
  <c r="C93" i="259"/>
  <c r="C96" i="259"/>
  <c r="C97" i="259"/>
  <c r="C102" i="259"/>
  <c r="C105" i="259"/>
  <c r="C108" i="259"/>
  <c r="C110" i="259"/>
  <c r="C112" i="259"/>
  <c r="C113" i="259"/>
  <c r="C116" i="259"/>
  <c r="C117" i="259"/>
  <c r="C118" i="259"/>
  <c r="C120" i="259"/>
  <c r="C121" i="259"/>
  <c r="C122" i="259"/>
  <c r="C124" i="259"/>
  <c r="C125" i="259"/>
  <c r="C127" i="259"/>
  <c r="C128" i="259"/>
  <c r="C129" i="259"/>
  <c r="C131" i="259"/>
  <c r="C132" i="259"/>
  <c r="C133" i="259"/>
  <c r="C135" i="259"/>
  <c r="C136" i="259"/>
  <c r="C137" i="259"/>
  <c r="C139" i="259"/>
  <c r="C140" i="259"/>
  <c r="C141" i="259"/>
  <c r="C143" i="259"/>
  <c r="C144" i="259"/>
  <c r="C145" i="259"/>
  <c r="C147" i="259"/>
  <c r="C142" i="259" l="1"/>
  <c r="C134" i="259"/>
  <c r="C126" i="259"/>
  <c r="C107" i="259"/>
  <c r="C104" i="259"/>
  <c r="C100" i="259"/>
  <c r="C95" i="259"/>
  <c r="C91" i="259"/>
  <c r="C87" i="259"/>
  <c r="C83" i="259"/>
  <c r="C79" i="259"/>
  <c r="C75" i="259"/>
  <c r="C71" i="259"/>
  <c r="C67" i="259"/>
  <c r="C63" i="259"/>
  <c r="C59" i="259"/>
  <c r="C55" i="259"/>
  <c r="C51" i="259"/>
  <c r="C47" i="259"/>
  <c r="C43" i="259"/>
  <c r="C39" i="259"/>
  <c r="C35" i="259"/>
  <c r="C31" i="259"/>
  <c r="C27" i="259"/>
  <c r="C23" i="259"/>
  <c r="C19" i="259"/>
  <c r="C15" i="259"/>
  <c r="C146" i="259"/>
  <c r="C138" i="259"/>
  <c r="C130" i="259"/>
  <c r="C119" i="259"/>
  <c r="C115" i="259"/>
  <c r="C111" i="259"/>
  <c r="C106" i="259"/>
  <c r="C103" i="259"/>
  <c r="C98" i="259"/>
  <c r="C94" i="259"/>
  <c r="C90" i="259"/>
  <c r="C86" i="259"/>
  <c r="C82" i="259"/>
  <c r="C78" i="259"/>
  <c r="C74" i="259"/>
  <c r="C70" i="259"/>
  <c r="C66" i="259"/>
  <c r="C62" i="259"/>
  <c r="C58" i="259"/>
  <c r="C54" i="259"/>
  <c r="C50" i="259"/>
  <c r="C46" i="259"/>
  <c r="C42" i="259"/>
  <c r="C38" i="259"/>
  <c r="C34" i="259"/>
  <c r="C30" i="259"/>
  <c r="C26" i="259"/>
  <c r="C22" i="259"/>
  <c r="C18" i="259"/>
  <c r="J150" i="259"/>
  <c r="O36" i="217" l="1"/>
  <c r="K25" i="217"/>
  <c r="M19" i="176"/>
  <c r="O242" i="176"/>
  <c r="E33" i="175"/>
  <c r="E31" i="175"/>
  <c r="E29" i="175"/>
  <c r="E27" i="175"/>
  <c r="E26" i="175"/>
  <c r="E22" i="175"/>
  <c r="E19" i="175"/>
  <c r="E17" i="175"/>
  <c r="E15" i="175"/>
  <c r="E13" i="175"/>
  <c r="E11" i="175"/>
  <c r="K16" i="157"/>
  <c r="E8" i="175"/>
  <c r="F16" i="157"/>
  <c r="G16" i="157" l="1"/>
  <c r="C16" i="166"/>
  <c r="O154" i="176"/>
  <c r="O16" i="217"/>
  <c r="M152" i="175"/>
  <c r="O104" i="176"/>
  <c r="K98" i="175"/>
  <c r="E165" i="175"/>
  <c r="K23" i="176"/>
  <c r="K11" i="175"/>
  <c r="E93" i="175"/>
  <c r="I101" i="175"/>
  <c r="I165" i="175"/>
  <c r="E8" i="176"/>
  <c r="E10" i="176"/>
  <c r="E15" i="176"/>
  <c r="M171" i="176"/>
  <c r="O17" i="217"/>
  <c r="O19" i="217"/>
  <c r="O21" i="217"/>
  <c r="O33" i="217"/>
  <c r="O105" i="217"/>
  <c r="K27" i="176"/>
  <c r="O230" i="176"/>
  <c r="E8" i="217"/>
  <c r="E11" i="217"/>
  <c r="E13" i="217"/>
  <c r="E17" i="217"/>
  <c r="E19" i="217"/>
  <c r="E21" i="217"/>
  <c r="E25" i="217"/>
  <c r="E33" i="217"/>
  <c r="E42" i="217"/>
  <c r="E224" i="217"/>
  <c r="E216" i="175"/>
  <c r="I11" i="217"/>
  <c r="M76" i="217"/>
  <c r="E27" i="217"/>
  <c r="O68" i="176"/>
  <c r="E200" i="175"/>
  <c r="O32" i="217"/>
  <c r="E29" i="217"/>
  <c r="E21" i="175"/>
  <c r="E98" i="175"/>
  <c r="E102" i="175"/>
  <c r="M11" i="176"/>
  <c r="O11" i="176"/>
  <c r="M14" i="176"/>
  <c r="O16" i="176"/>
  <c r="M18" i="176"/>
  <c r="O20" i="176"/>
  <c r="M23" i="176"/>
  <c r="O23" i="176"/>
  <c r="O24" i="176"/>
  <c r="M28" i="176"/>
  <c r="O32" i="176"/>
  <c r="E15" i="217"/>
  <c r="E23" i="217"/>
  <c r="E31" i="217"/>
  <c r="I43" i="217"/>
  <c r="I45" i="217"/>
  <c r="I61" i="217"/>
  <c r="I85" i="217"/>
  <c r="I109" i="217"/>
  <c r="O8" i="175"/>
  <c r="O19" i="175"/>
  <c r="I23" i="175"/>
  <c r="M25" i="175"/>
  <c r="O30" i="175"/>
  <c r="O33" i="175"/>
  <c r="O34" i="175"/>
  <c r="O50" i="175"/>
  <c r="E177" i="175"/>
  <c r="K11" i="176"/>
  <c r="E14" i="176"/>
  <c r="E18" i="176"/>
  <c r="E26" i="176"/>
  <c r="E31" i="176"/>
  <c r="E34" i="176"/>
  <c r="O8" i="217"/>
  <c r="M11" i="217"/>
  <c r="O11" i="217"/>
  <c r="O13" i="217"/>
  <c r="O14" i="217"/>
  <c r="O22" i="217"/>
  <c r="O24" i="217"/>
  <c r="I25" i="217"/>
  <c r="F25" i="217" s="1"/>
  <c r="O25" i="217"/>
  <c r="O27" i="217"/>
  <c r="O29" i="217"/>
  <c r="O30" i="217"/>
  <c r="I33" i="217"/>
  <c r="E91" i="175"/>
  <c r="E115" i="175"/>
  <c r="O213" i="175"/>
  <c r="O172" i="175"/>
  <c r="E90" i="175"/>
  <c r="O133" i="175"/>
  <c r="I193" i="175"/>
  <c r="I171" i="175"/>
  <c r="E220" i="175"/>
  <c r="E224" i="175"/>
  <c r="E232" i="175"/>
  <c r="E236" i="175"/>
  <c r="E240" i="175"/>
  <c r="M37" i="176"/>
  <c r="M41" i="176"/>
  <c r="M45" i="176"/>
  <c r="M53" i="176"/>
  <c r="M69" i="176"/>
  <c r="M77" i="176"/>
  <c r="M81" i="176"/>
  <c r="E82" i="176"/>
  <c r="I85" i="176"/>
  <c r="I89" i="176"/>
  <c r="E151" i="176"/>
  <c r="E163" i="176"/>
  <c r="E167" i="176"/>
  <c r="M169" i="176"/>
  <c r="E171" i="176"/>
  <c r="E175" i="176"/>
  <c r="E179" i="176"/>
  <c r="E187" i="176"/>
  <c r="M189" i="176"/>
  <c r="E195" i="176"/>
  <c r="M213" i="176"/>
  <c r="E218" i="176"/>
  <c r="M221" i="176"/>
  <c r="I222" i="176"/>
  <c r="M245" i="176"/>
  <c r="E45" i="217"/>
  <c r="M46" i="217"/>
  <c r="E68" i="217"/>
  <c r="I75" i="217"/>
  <c r="E76" i="217"/>
  <c r="E80" i="217"/>
  <c r="E85" i="217"/>
  <c r="M139" i="217"/>
  <c r="O234" i="217"/>
  <c r="E64" i="175"/>
  <c r="K72" i="175"/>
  <c r="E80" i="175"/>
  <c r="O94" i="175"/>
  <c r="K107" i="175"/>
  <c r="E109" i="175"/>
  <c r="E117" i="175"/>
  <c r="E125" i="175"/>
  <c r="I139" i="175"/>
  <c r="E169" i="175"/>
  <c r="K175" i="175"/>
  <c r="E193" i="175"/>
  <c r="E208" i="175"/>
  <c r="M165" i="175"/>
  <c r="E38" i="175"/>
  <c r="E46" i="175"/>
  <c r="E50" i="175"/>
  <c r="E54" i="175"/>
  <c r="E58" i="175"/>
  <c r="E62" i="175"/>
  <c r="E66" i="175"/>
  <c r="E70" i="175"/>
  <c r="E74" i="175"/>
  <c r="E78" i="175"/>
  <c r="E82" i="175"/>
  <c r="E86" i="175"/>
  <c r="O89" i="175"/>
  <c r="E107" i="175"/>
  <c r="K122" i="175"/>
  <c r="E131" i="175"/>
  <c r="E155" i="175"/>
  <c r="E159" i="175"/>
  <c r="K166" i="175"/>
  <c r="K214" i="175"/>
  <c r="O115" i="175"/>
  <c r="O36" i="175"/>
  <c r="M104" i="175"/>
  <c r="O145" i="175"/>
  <c r="K201" i="175"/>
  <c r="K221" i="175"/>
  <c r="E36" i="175"/>
  <c r="E44" i="175"/>
  <c r="E48" i="175"/>
  <c r="E52" i="175"/>
  <c r="E60" i="175"/>
  <c r="K67" i="175"/>
  <c r="K71" i="175"/>
  <c r="E72" i="175"/>
  <c r="E76" i="175"/>
  <c r="K79" i="175"/>
  <c r="O79" i="175"/>
  <c r="K96" i="175"/>
  <c r="E101" i="175"/>
  <c r="K104" i="175"/>
  <c r="I121" i="175"/>
  <c r="I129" i="175"/>
  <c r="E42" i="175"/>
  <c r="M38" i="175"/>
  <c r="O40" i="175"/>
  <c r="O42" i="175"/>
  <c r="O47" i="175"/>
  <c r="O52" i="175"/>
  <c r="O59" i="175"/>
  <c r="O62" i="175"/>
  <c r="M64" i="175"/>
  <c r="O64" i="175"/>
  <c r="M72" i="175"/>
  <c r="M74" i="175"/>
  <c r="O75" i="175"/>
  <c r="O76" i="175"/>
  <c r="M80" i="175"/>
  <c r="O80" i="175"/>
  <c r="M84" i="175"/>
  <c r="O88" i="175"/>
  <c r="M93" i="175"/>
  <c r="O96" i="175"/>
  <c r="M98" i="175"/>
  <c r="M99" i="175"/>
  <c r="M101" i="175"/>
  <c r="M105" i="175"/>
  <c r="O105" i="175"/>
  <c r="M107" i="175"/>
  <c r="M112" i="175"/>
  <c r="I113" i="175"/>
  <c r="M116" i="175"/>
  <c r="O118" i="175"/>
  <c r="M120" i="175"/>
  <c r="M121" i="175"/>
  <c r="O123" i="175"/>
  <c r="M124" i="175"/>
  <c r="O125" i="175"/>
  <c r="O126" i="175"/>
  <c r="M129" i="175"/>
  <c r="O138" i="175"/>
  <c r="M139" i="175"/>
  <c r="M140" i="175"/>
  <c r="O142" i="175"/>
  <c r="M144" i="175"/>
  <c r="M148" i="175"/>
  <c r="I155" i="175"/>
  <c r="M160" i="175"/>
  <c r="E68" i="175"/>
  <c r="E84" i="175"/>
  <c r="E94" i="175"/>
  <c r="E99" i="175"/>
  <c r="E123" i="175"/>
  <c r="E133" i="175"/>
  <c r="E143" i="175"/>
  <c r="E147" i="175"/>
  <c r="E151" i="175"/>
  <c r="E153" i="175"/>
  <c r="E157" i="175"/>
  <c r="E161" i="175"/>
  <c r="E173" i="175"/>
  <c r="E175" i="175"/>
  <c r="E181" i="175"/>
  <c r="E183" i="175"/>
  <c r="E189" i="175"/>
  <c r="E191" i="175"/>
  <c r="E197" i="175"/>
  <c r="E198" i="175"/>
  <c r="E206" i="175"/>
  <c r="E214" i="175"/>
  <c r="E218" i="175"/>
  <c r="E222" i="175"/>
  <c r="E226" i="175"/>
  <c r="E228" i="175"/>
  <c r="E230" i="175"/>
  <c r="E234" i="175"/>
  <c r="E238" i="175"/>
  <c r="E242" i="175"/>
  <c r="E244" i="175"/>
  <c r="E246" i="175"/>
  <c r="M164" i="175"/>
  <c r="O167" i="175"/>
  <c r="M168" i="175"/>
  <c r="O181" i="175"/>
  <c r="M187" i="175"/>
  <c r="O189" i="175"/>
  <c r="O196" i="175"/>
  <c r="M210" i="175"/>
  <c r="O220" i="175"/>
  <c r="M234" i="175"/>
  <c r="O236" i="175"/>
  <c r="O237" i="175"/>
  <c r="O242" i="175"/>
  <c r="O244" i="175"/>
  <c r="M39" i="176"/>
  <c r="M43" i="176"/>
  <c r="M47" i="176"/>
  <c r="I52" i="176"/>
  <c r="I67" i="176"/>
  <c r="M71" i="176"/>
  <c r="M75" i="176"/>
  <c r="E76" i="176"/>
  <c r="E100" i="176"/>
  <c r="M142" i="176"/>
  <c r="E165" i="176"/>
  <c r="E169" i="176"/>
  <c r="E173" i="176"/>
  <c r="E181" i="176"/>
  <c r="E185" i="176"/>
  <c r="E193" i="176"/>
  <c r="E197" i="176"/>
  <c r="E200" i="176"/>
  <c r="O87" i="176"/>
  <c r="M38" i="176"/>
  <c r="M46" i="176"/>
  <c r="M70" i="176"/>
  <c r="M74" i="176"/>
  <c r="M78" i="176"/>
  <c r="O78" i="176"/>
  <c r="E164" i="176"/>
  <c r="E168" i="176"/>
  <c r="M202" i="176"/>
  <c r="M210" i="176"/>
  <c r="M214" i="176"/>
  <c r="E216" i="176"/>
  <c r="M222" i="176"/>
  <c r="M234" i="176"/>
  <c r="E236" i="176"/>
  <c r="E244" i="176"/>
  <c r="M36" i="176"/>
  <c r="M48" i="176"/>
  <c r="M52" i="176"/>
  <c r="M68" i="176"/>
  <c r="I76" i="176"/>
  <c r="I80" i="176"/>
  <c r="M84" i="176"/>
  <c r="M147" i="176"/>
  <c r="E182" i="176"/>
  <c r="M184" i="176"/>
  <c r="E190" i="176"/>
  <c r="E206" i="176"/>
  <c r="I208" i="176"/>
  <c r="M212" i="176"/>
  <c r="M220" i="176"/>
  <c r="E238" i="176"/>
  <c r="E242" i="176"/>
  <c r="E246" i="176"/>
  <c r="O90" i="176"/>
  <c r="O66" i="176"/>
  <c r="O49" i="176"/>
  <c r="O53" i="176"/>
  <c r="O57" i="176"/>
  <c r="M44" i="176"/>
  <c r="I44" i="176"/>
  <c r="I74" i="176"/>
  <c r="E96" i="176"/>
  <c r="E113" i="176"/>
  <c r="E123" i="176"/>
  <c r="E124" i="176"/>
  <c r="E125" i="176"/>
  <c r="E131" i="176"/>
  <c r="E133" i="176"/>
  <c r="E135" i="176"/>
  <c r="E136" i="176"/>
  <c r="E137" i="176"/>
  <c r="E144" i="176"/>
  <c r="E145" i="176"/>
  <c r="E147" i="176"/>
  <c r="E149" i="176"/>
  <c r="E153" i="176"/>
  <c r="E155" i="176"/>
  <c r="E157" i="176"/>
  <c r="E160" i="176"/>
  <c r="O188" i="176"/>
  <c r="O228" i="176"/>
  <c r="O244" i="176"/>
  <c r="M208" i="176"/>
  <c r="E36" i="176"/>
  <c r="K42" i="176"/>
  <c r="E47" i="176"/>
  <c r="E63" i="176"/>
  <c r="E77" i="176"/>
  <c r="E80" i="176"/>
  <c r="E84" i="176"/>
  <c r="E93" i="176"/>
  <c r="E94" i="176"/>
  <c r="E98" i="176"/>
  <c r="E108" i="176"/>
  <c r="E109" i="176"/>
  <c r="E111" i="176"/>
  <c r="E129" i="176"/>
  <c r="E139" i="176"/>
  <c r="E140" i="176"/>
  <c r="E141" i="176"/>
  <c r="E161" i="176"/>
  <c r="E51" i="176"/>
  <c r="E55" i="176"/>
  <c r="E59" i="176"/>
  <c r="K70" i="176"/>
  <c r="E89" i="176"/>
  <c r="E90" i="176"/>
  <c r="K213" i="176"/>
  <c r="M96" i="176"/>
  <c r="M97" i="176"/>
  <c r="M100" i="176"/>
  <c r="M101" i="176"/>
  <c r="M103" i="176"/>
  <c r="M104" i="176"/>
  <c r="I105" i="176"/>
  <c r="O106" i="176"/>
  <c r="I107" i="176"/>
  <c r="O110" i="176"/>
  <c r="M112" i="176"/>
  <c r="M113" i="176"/>
  <c r="M116" i="176"/>
  <c r="I117" i="176"/>
  <c r="M118" i="176"/>
  <c r="I120" i="176"/>
  <c r="M121" i="176"/>
  <c r="M122" i="176"/>
  <c r="M123" i="176"/>
  <c r="M129" i="176"/>
  <c r="M138" i="176"/>
  <c r="M139" i="176"/>
  <c r="M143" i="176"/>
  <c r="M148" i="176"/>
  <c r="M150" i="176"/>
  <c r="M152" i="176"/>
  <c r="M153" i="176"/>
  <c r="M154" i="176"/>
  <c r="M155" i="176"/>
  <c r="M156" i="176"/>
  <c r="O156" i="176"/>
  <c r="M166" i="176"/>
  <c r="M170" i="176"/>
  <c r="O210" i="176"/>
  <c r="O37" i="176"/>
  <c r="O48" i="176"/>
  <c r="O63" i="176"/>
  <c r="O83" i="176"/>
  <c r="O91" i="176"/>
  <c r="O137" i="176"/>
  <c r="O140" i="176"/>
  <c r="O157" i="176"/>
  <c r="O178" i="176"/>
  <c r="O196" i="176"/>
  <c r="O206" i="176"/>
  <c r="O216" i="176"/>
  <c r="O218" i="176"/>
  <c r="O220" i="176"/>
  <c r="O234" i="176"/>
  <c r="O238" i="176"/>
  <c r="K36" i="176"/>
  <c r="M117" i="176"/>
  <c r="I234" i="176"/>
  <c r="O71" i="176"/>
  <c r="I48" i="176"/>
  <c r="I121" i="176"/>
  <c r="K75" i="176"/>
  <c r="K150" i="176"/>
  <c r="K166" i="176"/>
  <c r="K170" i="176"/>
  <c r="K124" i="176"/>
  <c r="I153" i="176"/>
  <c r="I169" i="176"/>
  <c r="I202" i="176"/>
  <c r="I220" i="176"/>
  <c r="O53" i="217"/>
  <c r="E55" i="217"/>
  <c r="E63" i="217"/>
  <c r="E87" i="217"/>
  <c r="O109" i="217"/>
  <c r="M43" i="217"/>
  <c r="I44" i="217"/>
  <c r="I68" i="217"/>
  <c r="I76" i="217"/>
  <c r="M79" i="217"/>
  <c r="I84" i="217"/>
  <c r="I104" i="217"/>
  <c r="E121" i="217"/>
  <c r="E197" i="217"/>
  <c r="I208" i="217"/>
  <c r="I212" i="217"/>
  <c r="K103" i="217"/>
  <c r="O135" i="217"/>
  <c r="O143" i="217"/>
  <c r="O38" i="217"/>
  <c r="I42" i="217"/>
  <c r="E51" i="217"/>
  <c r="O94" i="217"/>
  <c r="I123" i="217"/>
  <c r="E183" i="217"/>
  <c r="O130" i="217"/>
  <c r="O192" i="217"/>
  <c r="I150" i="217"/>
  <c r="O77" i="217"/>
  <c r="O89" i="217"/>
  <c r="I97" i="217"/>
  <c r="O47" i="217"/>
  <c r="O57" i="217"/>
  <c r="I67" i="217"/>
  <c r="E95" i="217"/>
  <c r="E96" i="217"/>
  <c r="K99" i="217"/>
  <c r="E100" i="217"/>
  <c r="E101" i="217"/>
  <c r="E103" i="217"/>
  <c r="E104" i="217"/>
  <c r="E107" i="217"/>
  <c r="E109" i="217"/>
  <c r="E111" i="217"/>
  <c r="E113" i="217"/>
  <c r="E115" i="217"/>
  <c r="E117" i="217"/>
  <c r="E119" i="217"/>
  <c r="E122" i="217"/>
  <c r="E125" i="217"/>
  <c r="E127" i="217"/>
  <c r="E129" i="217"/>
  <c r="E134" i="217"/>
  <c r="K156" i="217"/>
  <c r="E173" i="217"/>
  <c r="E175" i="217"/>
  <c r="E179" i="217"/>
  <c r="E187" i="217"/>
  <c r="E189" i="217"/>
  <c r="E191" i="217"/>
  <c r="E199" i="217"/>
  <c r="E201" i="217"/>
  <c r="E203" i="217"/>
  <c r="E204" i="217"/>
  <c r="E207" i="217"/>
  <c r="E211" i="217"/>
  <c r="E215" i="217"/>
  <c r="E216" i="217"/>
  <c r="E219" i="217"/>
  <c r="E220" i="217"/>
  <c r="E221" i="217"/>
  <c r="E223" i="217"/>
  <c r="E227" i="217"/>
  <c r="E228" i="217"/>
  <c r="E229" i="217"/>
  <c r="E231" i="217"/>
  <c r="E232" i="217"/>
  <c r="E235" i="217"/>
  <c r="E236" i="217"/>
  <c r="E237" i="217"/>
  <c r="E36" i="217"/>
  <c r="E38" i="217"/>
  <c r="E40" i="217"/>
  <c r="K42" i="217"/>
  <c r="E43" i="217"/>
  <c r="E44" i="217"/>
  <c r="E47" i="217"/>
  <c r="E48" i="217"/>
  <c r="E53" i="217"/>
  <c r="E56" i="217"/>
  <c r="K61" i="217"/>
  <c r="E64" i="217"/>
  <c r="E69" i="217"/>
  <c r="E71" i="217"/>
  <c r="E72" i="217"/>
  <c r="E75" i="217"/>
  <c r="E77" i="217"/>
  <c r="E79" i="217"/>
  <c r="E83" i="217"/>
  <c r="E88" i="217"/>
  <c r="E93" i="217"/>
  <c r="M166" i="217"/>
  <c r="M208" i="217"/>
  <c r="K69" i="217"/>
  <c r="E181" i="217"/>
  <c r="E61" i="217"/>
  <c r="M36" i="217"/>
  <c r="O39" i="217"/>
  <c r="K41" i="217"/>
  <c r="O41" i="217"/>
  <c r="O42" i="217"/>
  <c r="O43" i="217"/>
  <c r="O45" i="217"/>
  <c r="M47" i="217"/>
  <c r="O50" i="217"/>
  <c r="O51" i="217"/>
  <c r="O54" i="217"/>
  <c r="O55" i="217"/>
  <c r="O56" i="217"/>
  <c r="K58" i="217"/>
  <c r="O59" i="217"/>
  <c r="O61" i="217"/>
  <c r="O62" i="217"/>
  <c r="O64" i="217"/>
  <c r="O65" i="217"/>
  <c r="M67" i="217"/>
  <c r="M68" i="217"/>
  <c r="M69" i="217"/>
  <c r="O69" i="217"/>
  <c r="O70" i="217"/>
  <c r="O71" i="217"/>
  <c r="O73" i="217"/>
  <c r="O74" i="217"/>
  <c r="O75" i="217"/>
  <c r="M77" i="217"/>
  <c r="O78" i="217"/>
  <c r="K79" i="217"/>
  <c r="M80" i="217"/>
  <c r="O81" i="217"/>
  <c r="O85" i="217"/>
  <c r="O86" i="217"/>
  <c r="M95" i="217"/>
  <c r="O96" i="217"/>
  <c r="M97" i="217"/>
  <c r="O97" i="217"/>
  <c r="M98" i="217"/>
  <c r="M99" i="217"/>
  <c r="M100" i="217"/>
  <c r="M101" i="217"/>
  <c r="O101" i="217"/>
  <c r="M103" i="217"/>
  <c r="O103" i="217"/>
  <c r="O107" i="217"/>
  <c r="O110" i="217"/>
  <c r="K113" i="217"/>
  <c r="O113" i="217"/>
  <c r="M115" i="217"/>
  <c r="I101" i="217"/>
  <c r="I115" i="217"/>
  <c r="O117" i="217"/>
  <c r="O118" i="217"/>
  <c r="O120" i="217"/>
  <c r="O121" i="217"/>
  <c r="M123" i="217"/>
  <c r="K124" i="217"/>
  <c r="O125" i="217"/>
  <c r="M126" i="217"/>
  <c r="O128" i="217"/>
  <c r="O131" i="217"/>
  <c r="O132" i="217"/>
  <c r="O134" i="217"/>
  <c r="I139" i="217"/>
  <c r="O140" i="217"/>
  <c r="M143" i="217"/>
  <c r="I147" i="217"/>
  <c r="O148" i="217"/>
  <c r="M150" i="217"/>
  <c r="O150" i="217"/>
  <c r="O151" i="217"/>
  <c r="M152" i="217"/>
  <c r="M154" i="217"/>
  <c r="M156" i="217"/>
  <c r="O156" i="217"/>
  <c r="O159" i="217"/>
  <c r="M160" i="217"/>
  <c r="O162" i="217"/>
  <c r="M164" i="217"/>
  <c r="O164" i="217"/>
  <c r="I166" i="217"/>
  <c r="I169" i="217"/>
  <c r="O170" i="217"/>
  <c r="M171" i="217"/>
  <c r="O171" i="217"/>
  <c r="O173" i="217"/>
  <c r="O176" i="217"/>
  <c r="O179" i="217"/>
  <c r="O180" i="217"/>
  <c r="O183" i="217"/>
  <c r="O184" i="217"/>
  <c r="O185" i="217"/>
  <c r="O188" i="217"/>
  <c r="O189" i="217"/>
  <c r="I193" i="217"/>
  <c r="O195" i="217"/>
  <c r="O218" i="217"/>
  <c r="O226" i="217"/>
  <c r="O244" i="217"/>
  <c r="M245" i="217"/>
  <c r="O31" i="217"/>
  <c r="O40" i="217"/>
  <c r="O46" i="217"/>
  <c r="O90" i="217"/>
  <c r="O91" i="217"/>
  <c r="O93" i="217"/>
  <c r="O106" i="217"/>
  <c r="O111" i="217"/>
  <c r="O114" i="217"/>
  <c r="O115" i="217"/>
  <c r="O119" i="217"/>
  <c r="O123" i="217"/>
  <c r="O124" i="217"/>
  <c r="O127" i="217"/>
  <c r="O136" i="217"/>
  <c r="O138" i="217"/>
  <c r="O139" i="217"/>
  <c r="O142" i="217"/>
  <c r="O144" i="217"/>
  <c r="O146" i="217"/>
  <c r="O147" i="217"/>
  <c r="O152" i="217"/>
  <c r="O154" i="217"/>
  <c r="O155" i="217"/>
  <c r="O158" i="217"/>
  <c r="O160" i="217"/>
  <c r="O163" i="217"/>
  <c r="O166" i="217"/>
  <c r="O167" i="217"/>
  <c r="O169" i="217"/>
  <c r="O181" i="217"/>
  <c r="O182" i="217"/>
  <c r="O191" i="217"/>
  <c r="O193" i="217"/>
  <c r="I207" i="217"/>
  <c r="M207" i="217"/>
  <c r="O237" i="217"/>
  <c r="O238" i="217"/>
  <c r="O240" i="217"/>
  <c r="O241" i="217"/>
  <c r="O242" i="217"/>
  <c r="O245" i="217"/>
  <c r="O246" i="217"/>
  <c r="K11" i="217"/>
  <c r="M25" i="217"/>
  <c r="K45" i="217"/>
  <c r="M61" i="217"/>
  <c r="K67" i="217"/>
  <c r="K68" i="217"/>
  <c r="M75" i="217"/>
  <c r="I80" i="217"/>
  <c r="M85" i="217"/>
  <c r="K101" i="217"/>
  <c r="K115" i="217"/>
  <c r="M193" i="217"/>
  <c r="O15" i="217"/>
  <c r="O23" i="217"/>
  <c r="O49" i="217"/>
  <c r="O58" i="217"/>
  <c r="O66" i="217"/>
  <c r="O67" i="217"/>
  <c r="O79" i="217"/>
  <c r="O82" i="217"/>
  <c r="O83" i="217"/>
  <c r="O88" i="217"/>
  <c r="O98" i="217"/>
  <c r="O99" i="217"/>
  <c r="O102" i="217"/>
  <c r="M113" i="217"/>
  <c r="I113" i="217"/>
  <c r="M151" i="217"/>
  <c r="I151" i="217"/>
  <c r="I155" i="217"/>
  <c r="M155" i="217"/>
  <c r="I163" i="217"/>
  <c r="M163" i="217"/>
  <c r="O174" i="217"/>
  <c r="O175" i="217"/>
  <c r="O177" i="217"/>
  <c r="O187" i="217"/>
  <c r="O190" i="217"/>
  <c r="M194" i="217"/>
  <c r="K194" i="217"/>
  <c r="M195" i="217"/>
  <c r="I195" i="217"/>
  <c r="O196" i="217"/>
  <c r="O197" i="217"/>
  <c r="O198" i="217"/>
  <c r="O200" i="217"/>
  <c r="O201" i="217"/>
  <c r="O204" i="217"/>
  <c r="O205" i="217"/>
  <c r="O206" i="217"/>
  <c r="O208" i="217"/>
  <c r="O209" i="217"/>
  <c r="O210" i="217"/>
  <c r="O212" i="217"/>
  <c r="O213" i="217"/>
  <c r="O214" i="217"/>
  <c r="O216" i="217"/>
  <c r="O217" i="217"/>
  <c r="O220" i="217"/>
  <c r="O221" i="217"/>
  <c r="O222" i="217"/>
  <c r="O224" i="217"/>
  <c r="O225" i="217"/>
  <c r="O228" i="217"/>
  <c r="O229" i="217"/>
  <c r="O230" i="217"/>
  <c r="O232" i="217"/>
  <c r="O233" i="217"/>
  <c r="O236" i="217"/>
  <c r="K33" i="217"/>
  <c r="I36" i="217"/>
  <c r="K44" i="217"/>
  <c r="M45" i="217"/>
  <c r="I47" i="217"/>
  <c r="I77" i="217"/>
  <c r="I79" i="217"/>
  <c r="K84" i="217"/>
  <c r="I100" i="217"/>
  <c r="M147" i="217"/>
  <c r="M169" i="217"/>
  <c r="M212" i="217"/>
  <c r="K10" i="217"/>
  <c r="K18" i="217"/>
  <c r="K47" i="217"/>
  <c r="K74" i="217"/>
  <c r="K76" i="217"/>
  <c r="K77" i="217"/>
  <c r="K85" i="217"/>
  <c r="K98" i="217"/>
  <c r="K126" i="217"/>
  <c r="M33" i="217"/>
  <c r="K36" i="217"/>
  <c r="M44" i="217"/>
  <c r="I69" i="217"/>
  <c r="M84" i="217"/>
  <c r="I99" i="217"/>
  <c r="K100" i="217"/>
  <c r="M109" i="217"/>
  <c r="I143" i="217"/>
  <c r="I154" i="217"/>
  <c r="E240" i="217"/>
  <c r="K245" i="217"/>
  <c r="E245" i="217"/>
  <c r="K109" i="217"/>
  <c r="E142" i="217"/>
  <c r="K150" i="217"/>
  <c r="E150" i="217"/>
  <c r="K152" i="217"/>
  <c r="E158" i="217"/>
  <c r="K160" i="217"/>
  <c r="K164" i="217"/>
  <c r="K166" i="217"/>
  <c r="E166" i="217"/>
  <c r="K171" i="217"/>
  <c r="E177" i="217"/>
  <c r="K184" i="217"/>
  <c r="E185" i="217"/>
  <c r="K193" i="217"/>
  <c r="E193" i="217"/>
  <c r="K195" i="217"/>
  <c r="E200" i="217"/>
  <c r="K206" i="217"/>
  <c r="K208" i="217"/>
  <c r="E208" i="217"/>
  <c r="K210" i="217"/>
  <c r="K212" i="217"/>
  <c r="E212" i="217"/>
  <c r="E108" i="217"/>
  <c r="E195" i="217"/>
  <c r="E217" i="217"/>
  <c r="E225" i="217"/>
  <c r="E233" i="217"/>
  <c r="E16" i="217"/>
  <c r="M28" i="217"/>
  <c r="I55" i="217"/>
  <c r="M55" i="217"/>
  <c r="E65" i="217"/>
  <c r="M78" i="217"/>
  <c r="E89" i="217"/>
  <c r="I112" i="217"/>
  <c r="E112" i="217"/>
  <c r="I116" i="217"/>
  <c r="E116" i="217"/>
  <c r="I121" i="217"/>
  <c r="M121" i="217"/>
  <c r="E138" i="217"/>
  <c r="K154" i="217"/>
  <c r="E154" i="217"/>
  <c r="E161" i="217"/>
  <c r="E167" i="217"/>
  <c r="O28" i="217"/>
  <c r="E90" i="217"/>
  <c r="K95" i="217"/>
  <c r="M104" i="217"/>
  <c r="K123" i="217"/>
  <c r="E123" i="217"/>
  <c r="O133" i="217"/>
  <c r="O165" i="217"/>
  <c r="K172" i="217"/>
  <c r="E172" i="217"/>
  <c r="O10" i="217"/>
  <c r="E12" i="217"/>
  <c r="K14" i="217"/>
  <c r="O18" i="217"/>
  <c r="E20" i="217"/>
  <c r="O26" i="217"/>
  <c r="I28" i="217"/>
  <c r="E28" i="217"/>
  <c r="O34" i="217"/>
  <c r="I37" i="217"/>
  <c r="E37" i="217"/>
  <c r="K39" i="217"/>
  <c r="M41" i="217"/>
  <c r="O48" i="217"/>
  <c r="E49" i="217"/>
  <c r="K55" i="217"/>
  <c r="E59" i="217"/>
  <c r="E67" i="217"/>
  <c r="O72" i="217"/>
  <c r="E73" i="217"/>
  <c r="O80" i="217"/>
  <c r="E81" i="217"/>
  <c r="O87" i="217"/>
  <c r="E91" i="217"/>
  <c r="E99" i="217"/>
  <c r="I103" i="217"/>
  <c r="O104" i="217"/>
  <c r="E105" i="217"/>
  <c r="M112" i="217"/>
  <c r="M116" i="217"/>
  <c r="M120" i="217"/>
  <c r="K121" i="217"/>
  <c r="O122" i="217"/>
  <c r="E130" i="217"/>
  <c r="E137" i="217"/>
  <c r="E143" i="217"/>
  <c r="K143" i="217"/>
  <c r="E146" i="217"/>
  <c r="E153" i="217"/>
  <c r="I153" i="217"/>
  <c r="E159" i="217"/>
  <c r="E162" i="217"/>
  <c r="E24" i="217"/>
  <c r="E32" i="217"/>
  <c r="M37" i="217"/>
  <c r="I41" i="217"/>
  <c r="E41" i="217"/>
  <c r="E57" i="217"/>
  <c r="M70" i="217"/>
  <c r="E97" i="217"/>
  <c r="K97" i="217"/>
  <c r="I126" i="217"/>
  <c r="E126" i="217"/>
  <c r="E135" i="217"/>
  <c r="E145" i="217"/>
  <c r="E151" i="217"/>
  <c r="K151" i="217"/>
  <c r="M10" i="217"/>
  <c r="O12" i="217"/>
  <c r="I14" i="217"/>
  <c r="E14" i="217"/>
  <c r="M18" i="217"/>
  <c r="O20" i="217"/>
  <c r="E22" i="217"/>
  <c r="E30" i="217"/>
  <c r="O37" i="217"/>
  <c r="I39" i="217"/>
  <c r="E39" i="217"/>
  <c r="I58" i="217"/>
  <c r="E58" i="217"/>
  <c r="O63" i="217"/>
  <c r="E66" i="217"/>
  <c r="O95" i="217"/>
  <c r="I98" i="217"/>
  <c r="E98" i="217"/>
  <c r="O149" i="217"/>
  <c r="I10" i="217"/>
  <c r="E10" i="217"/>
  <c r="M14" i="217"/>
  <c r="I18" i="217"/>
  <c r="E18" i="217"/>
  <c r="E26" i="217"/>
  <c r="K28" i="217"/>
  <c r="E34" i="217"/>
  <c r="K37" i="217"/>
  <c r="M39" i="217"/>
  <c r="K46" i="217"/>
  <c r="E50" i="217"/>
  <c r="E52" i="217"/>
  <c r="E60" i="217"/>
  <c r="K70" i="217"/>
  <c r="I74" i="217"/>
  <c r="E74" i="217"/>
  <c r="K78" i="217"/>
  <c r="E82" i="217"/>
  <c r="E84" i="217"/>
  <c r="E92" i="217"/>
  <c r="I95" i="217"/>
  <c r="E106" i="217"/>
  <c r="O129" i="217"/>
  <c r="O141" i="217"/>
  <c r="K141" i="217"/>
  <c r="M141" i="217"/>
  <c r="O157" i="217"/>
  <c r="K169" i="217"/>
  <c r="E169" i="217"/>
  <c r="M172" i="217"/>
  <c r="I172" i="217"/>
  <c r="O172" i="217"/>
  <c r="E176" i="217"/>
  <c r="E192" i="217"/>
  <c r="M42" i="217"/>
  <c r="K43" i="217"/>
  <c r="O44" i="217"/>
  <c r="E54" i="217"/>
  <c r="M58" i="217"/>
  <c r="O60" i="217"/>
  <c r="I70" i="217"/>
  <c r="E70" i="217"/>
  <c r="M74" i="217"/>
  <c r="K75" i="217"/>
  <c r="O76" i="217"/>
  <c r="E86" i="217"/>
  <c r="O92" i="217"/>
  <c r="E102" i="217"/>
  <c r="K104" i="217"/>
  <c r="O108" i="217"/>
  <c r="K112" i="217"/>
  <c r="O116" i="217"/>
  <c r="E118" i="217"/>
  <c r="K120" i="217"/>
  <c r="I124" i="217"/>
  <c r="E124" i="217"/>
  <c r="E133" i="217"/>
  <c r="O137" i="217"/>
  <c r="E139" i="217"/>
  <c r="K139" i="217"/>
  <c r="E149" i="217"/>
  <c r="O153" i="217"/>
  <c r="K153" i="217"/>
  <c r="M153" i="217"/>
  <c r="E155" i="217"/>
  <c r="K155" i="217"/>
  <c r="E165" i="217"/>
  <c r="E202" i="217"/>
  <c r="E226" i="217"/>
  <c r="E239" i="217"/>
  <c r="I184" i="217"/>
  <c r="E184" i="217"/>
  <c r="O243" i="217"/>
  <c r="E244" i="217"/>
  <c r="I46" i="217"/>
  <c r="E46" i="217"/>
  <c r="O52" i="217"/>
  <c r="E62" i="217"/>
  <c r="O68" i="217"/>
  <c r="I78" i="217"/>
  <c r="E78" i="217"/>
  <c r="K80" i="217"/>
  <c r="O84" i="217"/>
  <c r="E94" i="217"/>
  <c r="O100" i="217"/>
  <c r="E110" i="217"/>
  <c r="O112" i="217"/>
  <c r="E114" i="217"/>
  <c r="K116" i="217"/>
  <c r="E131" i="217"/>
  <c r="E141" i="217"/>
  <c r="I141" i="217"/>
  <c r="O145" i="217"/>
  <c r="E147" i="217"/>
  <c r="K147" i="217"/>
  <c r="E157" i="217"/>
  <c r="O161" i="217"/>
  <c r="E163" i="217"/>
  <c r="K163" i="217"/>
  <c r="E218" i="217"/>
  <c r="I234" i="217"/>
  <c r="E234" i="217"/>
  <c r="I120" i="217"/>
  <c r="E120" i="217"/>
  <c r="M124" i="217"/>
  <c r="O126" i="217"/>
  <c r="E132" i="217"/>
  <c r="E136" i="217"/>
  <c r="E140" i="217"/>
  <c r="E144" i="217"/>
  <c r="E148" i="217"/>
  <c r="I152" i="217"/>
  <c r="E152" i="217"/>
  <c r="I156" i="217"/>
  <c r="E156" i="217"/>
  <c r="I160" i="217"/>
  <c r="E160" i="217"/>
  <c r="I164" i="217"/>
  <c r="E164" i="217"/>
  <c r="E168" i="217"/>
  <c r="E171" i="217"/>
  <c r="I171" i="217"/>
  <c r="I222" i="217"/>
  <c r="E222" i="217"/>
  <c r="E128" i="217"/>
  <c r="E170" i="217"/>
  <c r="E174" i="217"/>
  <c r="E182" i="217"/>
  <c r="E190" i="217"/>
  <c r="E198" i="217"/>
  <c r="O199" i="217"/>
  <c r="O202" i="217"/>
  <c r="E213" i="217"/>
  <c r="I214" i="217"/>
  <c r="E214" i="217"/>
  <c r="E230" i="217"/>
  <c r="E243" i="217"/>
  <c r="O178" i="217"/>
  <c r="E180" i="217"/>
  <c r="M184" i="217"/>
  <c r="O186" i="217"/>
  <c r="E188" i="217"/>
  <c r="O194" i="217"/>
  <c r="E196" i="217"/>
  <c r="I206" i="217"/>
  <c r="E206" i="217"/>
  <c r="K214" i="217"/>
  <c r="K222" i="217"/>
  <c r="K234" i="217"/>
  <c r="O168" i="217"/>
  <c r="E178" i="217"/>
  <c r="E186" i="217"/>
  <c r="I194" i="217"/>
  <c r="E194" i="217"/>
  <c r="E209" i="217"/>
  <c r="I210" i="217"/>
  <c r="E210" i="217"/>
  <c r="O239" i="217"/>
  <c r="E241" i="217"/>
  <c r="O203" i="217"/>
  <c r="M206" i="217"/>
  <c r="O211" i="217"/>
  <c r="M214" i="217"/>
  <c r="M222" i="217"/>
  <c r="M234" i="217"/>
  <c r="E238" i="217"/>
  <c r="E242" i="217"/>
  <c r="O207" i="217"/>
  <c r="K207" i="217"/>
  <c r="M210" i="217"/>
  <c r="O215" i="217"/>
  <c r="O219" i="217"/>
  <c r="O223" i="217"/>
  <c r="O227" i="217"/>
  <c r="O231" i="217"/>
  <c r="O235" i="217"/>
  <c r="E246" i="217"/>
  <c r="E205" i="217"/>
  <c r="I245" i="217"/>
  <c r="O8" i="176"/>
  <c r="O15" i="176"/>
  <c r="O17" i="176"/>
  <c r="O19" i="176"/>
  <c r="O22" i="176"/>
  <c r="O25" i="176"/>
  <c r="M27" i="176"/>
  <c r="I27" i="176"/>
  <c r="O30" i="176"/>
  <c r="O31" i="176"/>
  <c r="O33" i="176"/>
  <c r="O36" i="176"/>
  <c r="O39" i="176"/>
  <c r="O40" i="176"/>
  <c r="O41" i="176"/>
  <c r="O42" i="176"/>
  <c r="O44" i="176"/>
  <c r="O45" i="176"/>
  <c r="O47" i="176"/>
  <c r="O50" i="176"/>
  <c r="O52" i="176"/>
  <c r="O55" i="176"/>
  <c r="O56" i="176"/>
  <c r="O58" i="176"/>
  <c r="O60" i="176"/>
  <c r="O61" i="176"/>
  <c r="O64" i="176"/>
  <c r="O65" i="176"/>
  <c r="O69" i="176"/>
  <c r="O72" i="176"/>
  <c r="O73" i="176"/>
  <c r="O74" i="176"/>
  <c r="O75" i="176"/>
  <c r="O76" i="176"/>
  <c r="O77" i="176"/>
  <c r="O79" i="176"/>
  <c r="O82" i="176"/>
  <c r="O86" i="176"/>
  <c r="O88" i="176"/>
  <c r="I90" i="176"/>
  <c r="M90" i="176"/>
  <c r="O92" i="176"/>
  <c r="O94" i="176"/>
  <c r="O95" i="176"/>
  <c r="O98" i="176"/>
  <c r="O99" i="176"/>
  <c r="O102" i="176"/>
  <c r="O103" i="176"/>
  <c r="O105" i="176"/>
  <c r="O107" i="176"/>
  <c r="M109" i="176"/>
  <c r="I109" i="176"/>
  <c r="O109" i="176"/>
  <c r="O113" i="176"/>
  <c r="O114" i="176"/>
  <c r="O117" i="176"/>
  <c r="O118" i="176"/>
  <c r="O119" i="176"/>
  <c r="O121" i="176"/>
  <c r="O122" i="176"/>
  <c r="I124" i="176"/>
  <c r="M124" i="176"/>
  <c r="O124" i="176"/>
  <c r="O125" i="176"/>
  <c r="O126" i="176"/>
  <c r="O128" i="176"/>
  <c r="O129" i="176"/>
  <c r="O130" i="176"/>
  <c r="O132" i="176"/>
  <c r="O133" i="176"/>
  <c r="O134" i="176"/>
  <c r="O136" i="176"/>
  <c r="M137" i="176"/>
  <c r="I137" i="176"/>
  <c r="O138" i="176"/>
  <c r="I140" i="176"/>
  <c r="M140" i="176"/>
  <c r="O141" i="176"/>
  <c r="O142" i="176"/>
  <c r="O144" i="176"/>
  <c r="I28" i="176"/>
  <c r="I41" i="176"/>
  <c r="M76" i="176"/>
  <c r="M85" i="176"/>
  <c r="I103" i="176"/>
  <c r="M107" i="176"/>
  <c r="I113" i="176"/>
  <c r="M10" i="176"/>
  <c r="I10" i="176"/>
  <c r="O12" i="176"/>
  <c r="O14" i="176"/>
  <c r="O27" i="176"/>
  <c r="O28" i="176"/>
  <c r="I18" i="176"/>
  <c r="K19" i="176"/>
  <c r="K25" i="176"/>
  <c r="K28" i="176"/>
  <c r="K33" i="176"/>
  <c r="K37" i="176"/>
  <c r="K38" i="176"/>
  <c r="K41" i="176"/>
  <c r="K44" i="176"/>
  <c r="E44" i="176"/>
  <c r="K45" i="176"/>
  <c r="K46" i="176"/>
  <c r="K48" i="176"/>
  <c r="K52" i="176"/>
  <c r="K53" i="176"/>
  <c r="E56" i="176"/>
  <c r="K58" i="176"/>
  <c r="K66" i="176"/>
  <c r="K68" i="176"/>
  <c r="K69" i="176"/>
  <c r="K74" i="176"/>
  <c r="E74" i="176"/>
  <c r="K76" i="176"/>
  <c r="F76" i="176" s="1"/>
  <c r="K78" i="176"/>
  <c r="K79" i="176"/>
  <c r="K85" i="176"/>
  <c r="E85" i="176"/>
  <c r="E86" i="176"/>
  <c r="K90" i="176"/>
  <c r="E92" i="176"/>
  <c r="K95" i="176"/>
  <c r="K99" i="176"/>
  <c r="K101" i="176"/>
  <c r="E101" i="176"/>
  <c r="K103" i="176"/>
  <c r="K107" i="176"/>
  <c r="E107" i="176"/>
  <c r="K116" i="176"/>
  <c r="K117" i="176"/>
  <c r="K118" i="176"/>
  <c r="K120" i="176"/>
  <c r="E121" i="176"/>
  <c r="K121" i="176"/>
  <c r="K122" i="176"/>
  <c r="E128" i="176"/>
  <c r="I43" i="176"/>
  <c r="M67" i="176"/>
  <c r="E78" i="176"/>
  <c r="I101" i="176"/>
  <c r="M105" i="176"/>
  <c r="K109" i="176"/>
  <c r="I116" i="176"/>
  <c r="I129" i="176"/>
  <c r="O145" i="176"/>
  <c r="O146" i="176"/>
  <c r="O148" i="176"/>
  <c r="O149" i="176"/>
  <c r="O150" i="176"/>
  <c r="I151" i="176"/>
  <c r="M151" i="176"/>
  <c r="O152" i="176"/>
  <c r="O153" i="176"/>
  <c r="O158" i="176"/>
  <c r="I160" i="176"/>
  <c r="M160" i="176"/>
  <c r="O160" i="176"/>
  <c r="O161" i="176"/>
  <c r="O162" i="176"/>
  <c r="M164" i="176"/>
  <c r="I164" i="176"/>
  <c r="O164" i="176"/>
  <c r="M165" i="176"/>
  <c r="I165" i="176"/>
  <c r="O165" i="176"/>
  <c r="O166" i="176"/>
  <c r="I168" i="176"/>
  <c r="M168" i="176"/>
  <c r="O168" i="176"/>
  <c r="O169" i="176"/>
  <c r="O170" i="176"/>
  <c r="O172" i="176"/>
  <c r="O174" i="176"/>
  <c r="O175" i="176"/>
  <c r="O176" i="176"/>
  <c r="O179" i="176"/>
  <c r="O180" i="176"/>
  <c r="O182" i="176"/>
  <c r="O183" i="176"/>
  <c r="O184" i="176"/>
  <c r="O186" i="176"/>
  <c r="I187" i="176"/>
  <c r="M187" i="176"/>
  <c r="O187" i="176"/>
  <c r="O190" i="176"/>
  <c r="O191" i="176"/>
  <c r="O192" i="176"/>
  <c r="M193" i="176"/>
  <c r="I193" i="176"/>
  <c r="O194" i="176"/>
  <c r="I195" i="176"/>
  <c r="M195" i="176"/>
  <c r="O195" i="176"/>
  <c r="O198" i="176"/>
  <c r="O200" i="176"/>
  <c r="O201" i="176"/>
  <c r="O202" i="176"/>
  <c r="O203" i="176"/>
  <c r="O204" i="176"/>
  <c r="O208" i="176"/>
  <c r="O209" i="176"/>
  <c r="O211" i="176"/>
  <c r="O212" i="176"/>
  <c r="O214" i="176"/>
  <c r="O217" i="176"/>
  <c r="O219" i="176"/>
  <c r="O222" i="176"/>
  <c r="O224" i="176"/>
  <c r="O225" i="176"/>
  <c r="O226" i="176"/>
  <c r="O227" i="176"/>
  <c r="O232" i="176"/>
  <c r="O233" i="176"/>
  <c r="O235" i="176"/>
  <c r="O236" i="176"/>
  <c r="O240" i="176"/>
  <c r="O241" i="176"/>
  <c r="O243" i="176"/>
  <c r="O246" i="176"/>
  <c r="I148" i="176"/>
  <c r="I152" i="176"/>
  <c r="I156" i="176"/>
  <c r="K160" i="176"/>
  <c r="K164" i="176"/>
  <c r="K168" i="176"/>
  <c r="I212" i="176"/>
  <c r="I11" i="176"/>
  <c r="I19" i="176"/>
  <c r="I36" i="176"/>
  <c r="I37" i="176"/>
  <c r="E39" i="176"/>
  <c r="E48" i="176"/>
  <c r="I68" i="176"/>
  <c r="I69" i="176"/>
  <c r="E71" i="176"/>
  <c r="E132" i="176"/>
  <c r="K138" i="176"/>
  <c r="K142" i="176"/>
  <c r="K148" i="176"/>
  <c r="E148" i="176"/>
  <c r="E152" i="176"/>
  <c r="K152" i="176"/>
  <c r="K154" i="176"/>
  <c r="K156" i="176"/>
  <c r="E156" i="176"/>
  <c r="E174" i="176"/>
  <c r="E178" i="176"/>
  <c r="E183" i="176"/>
  <c r="E186" i="176"/>
  <c r="K187" i="176"/>
  <c r="E191" i="176"/>
  <c r="E194" i="176"/>
  <c r="K195" i="176"/>
  <c r="E198" i="176"/>
  <c r="E202" i="176"/>
  <c r="K202" i="176"/>
  <c r="E204" i="176"/>
  <c r="E208" i="176"/>
  <c r="K208" i="176"/>
  <c r="K210" i="176"/>
  <c r="E210" i="176"/>
  <c r="K212" i="176"/>
  <c r="E212" i="176"/>
  <c r="E214" i="176"/>
  <c r="K214" i="176"/>
  <c r="K219" i="176"/>
  <c r="K220" i="176"/>
  <c r="E220" i="176"/>
  <c r="K221" i="176"/>
  <c r="E222" i="176"/>
  <c r="K222" i="176"/>
  <c r="E226" i="176"/>
  <c r="E230" i="176"/>
  <c r="E232" i="176"/>
  <c r="E234" i="176"/>
  <c r="K234" i="176"/>
  <c r="K140" i="176"/>
  <c r="I210" i="176"/>
  <c r="I214" i="176"/>
  <c r="E224" i="176"/>
  <c r="E228" i="176"/>
  <c r="E22" i="176"/>
  <c r="I23" i="176"/>
  <c r="E30" i="176"/>
  <c r="E40" i="176"/>
  <c r="E43" i="176"/>
  <c r="I45" i="176"/>
  <c r="I53" i="176"/>
  <c r="E64" i="176"/>
  <c r="E67" i="176"/>
  <c r="E72" i="176"/>
  <c r="I77" i="176"/>
  <c r="I78" i="176"/>
  <c r="K235" i="176"/>
  <c r="E240" i="176"/>
  <c r="K245" i="176"/>
  <c r="E23" i="176"/>
  <c r="K10" i="176"/>
  <c r="K18" i="176"/>
  <c r="E19" i="176"/>
  <c r="E27" i="176"/>
  <c r="E52" i="176"/>
  <c r="E68" i="176"/>
  <c r="E127" i="176"/>
  <c r="E143" i="176"/>
  <c r="I143" i="176"/>
  <c r="E159" i="176"/>
  <c r="E29" i="176"/>
  <c r="I46" i="176"/>
  <c r="E46" i="176"/>
  <c r="I47" i="176"/>
  <c r="E62" i="176"/>
  <c r="O84" i="176"/>
  <c r="K84" i="176"/>
  <c r="E97" i="176"/>
  <c r="I97" i="176"/>
  <c r="E117" i="176"/>
  <c r="I123" i="176"/>
  <c r="I139" i="176"/>
  <c r="I155" i="176"/>
  <c r="I171" i="176"/>
  <c r="E241" i="176"/>
  <c r="O13" i="176"/>
  <c r="K14" i="176"/>
  <c r="O21" i="176"/>
  <c r="M25" i="176"/>
  <c r="O29" i="176"/>
  <c r="M33" i="176"/>
  <c r="O38" i="176"/>
  <c r="K39" i="176"/>
  <c r="M42" i="176"/>
  <c r="O46" i="176"/>
  <c r="K47" i="176"/>
  <c r="O54" i="176"/>
  <c r="M58" i="176"/>
  <c r="O62" i="176"/>
  <c r="M66" i="176"/>
  <c r="O70" i="176"/>
  <c r="K71" i="176"/>
  <c r="E81" i="176"/>
  <c r="I81" i="176"/>
  <c r="M89" i="176"/>
  <c r="I100" i="176"/>
  <c r="E105" i="176"/>
  <c r="E114" i="176"/>
  <c r="O115" i="176"/>
  <c r="M120" i="176"/>
  <c r="I219" i="176"/>
  <c r="E219" i="176"/>
  <c r="E11" i="176"/>
  <c r="K43" i="176"/>
  <c r="E60" i="176"/>
  <c r="K67" i="176"/>
  <c r="E88" i="176"/>
  <c r="O96" i="176"/>
  <c r="K96" i="176"/>
  <c r="I99" i="176"/>
  <c r="E99" i="176"/>
  <c r="O100" i="176"/>
  <c r="K100" i="176"/>
  <c r="O111" i="176"/>
  <c r="K111" i="176"/>
  <c r="I111" i="176"/>
  <c r="M111" i="176"/>
  <c r="E13" i="176"/>
  <c r="I14" i="176"/>
  <c r="E21" i="176"/>
  <c r="I38" i="176"/>
  <c r="E38" i="176"/>
  <c r="I39" i="176"/>
  <c r="E54" i="176"/>
  <c r="I70" i="176"/>
  <c r="E70" i="176"/>
  <c r="I71" i="176"/>
  <c r="O80" i="176"/>
  <c r="K80" i="176"/>
  <c r="E83" i="176"/>
  <c r="K89" i="176"/>
  <c r="E102" i="176"/>
  <c r="O10" i="176"/>
  <c r="E17" i="176"/>
  <c r="O18" i="176"/>
  <c r="I25" i="176"/>
  <c r="F25" i="176" s="1"/>
  <c r="E25" i="176"/>
  <c r="O26" i="176"/>
  <c r="I33" i="176"/>
  <c r="E33" i="176"/>
  <c r="O34" i="176"/>
  <c r="I42" i="176"/>
  <c r="E42" i="176"/>
  <c r="O43" i="176"/>
  <c r="E50" i="176"/>
  <c r="O51" i="176"/>
  <c r="I58" i="176"/>
  <c r="E58" i="176"/>
  <c r="O59" i="176"/>
  <c r="I66" i="176"/>
  <c r="E66" i="176"/>
  <c r="O67" i="176"/>
  <c r="M80" i="176"/>
  <c r="I84" i="176"/>
  <c r="E87" i="176"/>
  <c r="O89" i="176"/>
  <c r="O93" i="176"/>
  <c r="I96" i="176"/>
  <c r="K104" i="176"/>
  <c r="E112" i="176"/>
  <c r="I112" i="176"/>
  <c r="E115" i="176"/>
  <c r="E120" i="176"/>
  <c r="E126" i="176"/>
  <c r="E130" i="176"/>
  <c r="I142" i="176"/>
  <c r="E142" i="176"/>
  <c r="E146" i="176"/>
  <c r="E158" i="176"/>
  <c r="E162" i="176"/>
  <c r="E177" i="176"/>
  <c r="I209" i="176"/>
  <c r="E209" i="176"/>
  <c r="O215" i="176"/>
  <c r="I75" i="176"/>
  <c r="E75" i="176"/>
  <c r="K77" i="176"/>
  <c r="M79" i="176"/>
  <c r="O81" i="176"/>
  <c r="E91" i="176"/>
  <c r="M95" i="176"/>
  <c r="O97" i="176"/>
  <c r="I104" i="176"/>
  <c r="E104" i="176"/>
  <c r="I118" i="176"/>
  <c r="E118" i="176"/>
  <c r="O120" i="176"/>
  <c r="E134" i="176"/>
  <c r="I150" i="176"/>
  <c r="E150" i="176"/>
  <c r="I166" i="176"/>
  <c r="E166" i="176"/>
  <c r="O173" i="176"/>
  <c r="I189" i="176"/>
  <c r="E189" i="176"/>
  <c r="E203" i="176"/>
  <c r="I235" i="176"/>
  <c r="E235" i="176"/>
  <c r="E12" i="176"/>
  <c r="E16" i="176"/>
  <c r="E20" i="176"/>
  <c r="E24" i="176"/>
  <c r="E28" i="176"/>
  <c r="E32" i="176"/>
  <c r="E37" i="176"/>
  <c r="E41" i="176"/>
  <c r="E45" i="176"/>
  <c r="E49" i="176"/>
  <c r="E53" i="176"/>
  <c r="E57" i="176"/>
  <c r="E61" i="176"/>
  <c r="E65" i="176"/>
  <c r="E69" i="176"/>
  <c r="E73" i="176"/>
  <c r="I79" i="176"/>
  <c r="E79" i="176"/>
  <c r="K81" i="176"/>
  <c r="O85" i="176"/>
  <c r="I95" i="176"/>
  <c r="E95" i="176"/>
  <c r="K97" i="176"/>
  <c r="M99" i="176"/>
  <c r="O101" i="176"/>
  <c r="K105" i="176"/>
  <c r="O108" i="176"/>
  <c r="K113" i="176"/>
  <c r="E116" i="176"/>
  <c r="E119" i="176"/>
  <c r="I122" i="176"/>
  <c r="E122" i="176"/>
  <c r="I138" i="176"/>
  <c r="E138" i="176"/>
  <c r="I147" i="176"/>
  <c r="I154" i="176"/>
  <c r="E154" i="176"/>
  <c r="I170" i="176"/>
  <c r="E170" i="176"/>
  <c r="K172" i="176"/>
  <c r="E172" i="176"/>
  <c r="O199" i="176"/>
  <c r="E225" i="176"/>
  <c r="O231" i="176"/>
  <c r="E106" i="176"/>
  <c r="O112" i="176"/>
  <c r="O123" i="176"/>
  <c r="K123" i="176"/>
  <c r="O127" i="176"/>
  <c r="O131" i="176"/>
  <c r="O135" i="176"/>
  <c r="O139" i="176"/>
  <c r="K139" i="176"/>
  <c r="O143" i="176"/>
  <c r="K143" i="176"/>
  <c r="O147" i="176"/>
  <c r="K147" i="176"/>
  <c r="O151" i="176"/>
  <c r="K151" i="176"/>
  <c r="O155" i="176"/>
  <c r="K155" i="176"/>
  <c r="O159" i="176"/>
  <c r="O163" i="176"/>
  <c r="O167" i="176"/>
  <c r="O171" i="176"/>
  <c r="K171" i="176"/>
  <c r="M207" i="176"/>
  <c r="E211" i="176"/>
  <c r="M223" i="176"/>
  <c r="E227" i="176"/>
  <c r="E243" i="176"/>
  <c r="E103" i="176"/>
  <c r="E110" i="176"/>
  <c r="K112" i="176"/>
  <c r="O116" i="176"/>
  <c r="K129" i="176"/>
  <c r="K137" i="176"/>
  <c r="K153" i="176"/>
  <c r="K165" i="176"/>
  <c r="K169" i="176"/>
  <c r="K184" i="176"/>
  <c r="I201" i="176"/>
  <c r="E201" i="176"/>
  <c r="O207" i="176"/>
  <c r="E217" i="176"/>
  <c r="O223" i="176"/>
  <c r="E233" i="176"/>
  <c r="O239" i="176"/>
  <c r="M172" i="176"/>
  <c r="E176" i="176"/>
  <c r="E180" i="176"/>
  <c r="I184" i="176"/>
  <c r="E184" i="176"/>
  <c r="E188" i="176"/>
  <c r="E192" i="176"/>
  <c r="E196" i="176"/>
  <c r="I172" i="176"/>
  <c r="O177" i="176"/>
  <c r="O181" i="176"/>
  <c r="O185" i="176"/>
  <c r="O189" i="176"/>
  <c r="K189" i="176"/>
  <c r="O193" i="176"/>
  <c r="K193" i="176"/>
  <c r="O197" i="176"/>
  <c r="E199" i="176"/>
  <c r="K201" i="176"/>
  <c r="O205" i="176"/>
  <c r="I207" i="176"/>
  <c r="E207" i="176"/>
  <c r="K209" i="176"/>
  <c r="O213" i="176"/>
  <c r="E215" i="176"/>
  <c r="M219" i="176"/>
  <c r="O221" i="176"/>
  <c r="I223" i="176"/>
  <c r="E223" i="176"/>
  <c r="O229" i="176"/>
  <c r="E231" i="176"/>
  <c r="M235" i="176"/>
  <c r="O237" i="176"/>
  <c r="E239" i="176"/>
  <c r="O245" i="176"/>
  <c r="M201" i="176"/>
  <c r="E205" i="176"/>
  <c r="K207" i="176"/>
  <c r="M209" i="176"/>
  <c r="I213" i="176"/>
  <c r="E213" i="176"/>
  <c r="I221" i="176"/>
  <c r="E221" i="176"/>
  <c r="K223" i="176"/>
  <c r="E229" i="176"/>
  <c r="E237" i="176"/>
  <c r="I245" i="176"/>
  <c r="E245" i="176"/>
  <c r="I10" i="175"/>
  <c r="M10" i="175"/>
  <c r="K10" i="175"/>
  <c r="M11" i="175"/>
  <c r="I11" i="175"/>
  <c r="M14" i="175"/>
  <c r="I14" i="175"/>
  <c r="I18" i="175"/>
  <c r="M18" i="175"/>
  <c r="O23" i="175"/>
  <c r="O24" i="175"/>
  <c r="O25" i="175"/>
  <c r="M27" i="175"/>
  <c r="I27" i="175"/>
  <c r="M33" i="175"/>
  <c r="K33" i="175"/>
  <c r="O38" i="175"/>
  <c r="O39" i="175"/>
  <c r="O43" i="175"/>
  <c r="O44" i="175"/>
  <c r="O46" i="175"/>
  <c r="O48" i="175"/>
  <c r="I52" i="175"/>
  <c r="M52" i="175"/>
  <c r="O54" i="175"/>
  <c r="O55" i="175"/>
  <c r="O56" i="175"/>
  <c r="O58" i="175"/>
  <c r="O60" i="175"/>
  <c r="O63" i="175"/>
  <c r="O66" i="175"/>
  <c r="O67" i="175"/>
  <c r="O68" i="175"/>
  <c r="O70" i="175"/>
  <c r="O10" i="175"/>
  <c r="O11" i="175"/>
  <c r="O12" i="175"/>
  <c r="O13" i="175"/>
  <c r="O14" i="175"/>
  <c r="O15" i="175"/>
  <c r="O16" i="175"/>
  <c r="O17" i="175"/>
  <c r="O18" i="175"/>
  <c r="O20" i="175"/>
  <c r="O21" i="175"/>
  <c r="O27" i="175"/>
  <c r="O29" i="175"/>
  <c r="O31" i="175"/>
  <c r="I36" i="175"/>
  <c r="M36" i="175"/>
  <c r="M42" i="175"/>
  <c r="K42" i="175"/>
  <c r="M44" i="175"/>
  <c r="I44" i="175"/>
  <c r="M46" i="175"/>
  <c r="K46" i="175"/>
  <c r="M48" i="175"/>
  <c r="I48" i="175"/>
  <c r="O51" i="175"/>
  <c r="M58" i="175"/>
  <c r="K58" i="175"/>
  <c r="I58" i="175"/>
  <c r="M23" i="175"/>
  <c r="O71" i="175"/>
  <c r="O72" i="175"/>
  <c r="O74" i="175"/>
  <c r="O78" i="175"/>
  <c r="O82" i="175"/>
  <c r="O83" i="175"/>
  <c r="O84" i="175"/>
  <c r="O86" i="175"/>
  <c r="O87" i="175"/>
  <c r="O91" i="175"/>
  <c r="O92" i="175"/>
  <c r="O95" i="175"/>
  <c r="O97" i="175"/>
  <c r="O99" i="175"/>
  <c r="O100" i="175"/>
  <c r="O101" i="175"/>
  <c r="O103" i="175"/>
  <c r="O104" i="175"/>
  <c r="O107" i="175"/>
  <c r="O109" i="175"/>
  <c r="O110" i="175"/>
  <c r="O111" i="175"/>
  <c r="O113" i="175"/>
  <c r="O114" i="175"/>
  <c r="O117" i="175"/>
  <c r="O119" i="175"/>
  <c r="O121" i="175"/>
  <c r="O122" i="175"/>
  <c r="O127" i="175"/>
  <c r="O129" i="175"/>
  <c r="O130" i="175"/>
  <c r="O131" i="175"/>
  <c r="O134" i="175"/>
  <c r="O135" i="175"/>
  <c r="O137" i="175"/>
  <c r="O139" i="175"/>
  <c r="O141" i="175"/>
  <c r="O143" i="175"/>
  <c r="O146" i="175"/>
  <c r="O147" i="175"/>
  <c r="O149" i="175"/>
  <c r="O150" i="175"/>
  <c r="O151" i="175"/>
  <c r="O153" i="175"/>
  <c r="O154" i="175"/>
  <c r="O155" i="175"/>
  <c r="O157" i="175"/>
  <c r="O158" i="175"/>
  <c r="O159" i="175"/>
  <c r="O161" i="175"/>
  <c r="O162" i="175"/>
  <c r="O163" i="175"/>
  <c r="O165" i="175"/>
  <c r="O166" i="175"/>
  <c r="O169" i="175"/>
  <c r="O170" i="175"/>
  <c r="O171" i="175"/>
  <c r="O173" i="175"/>
  <c r="O175" i="175"/>
  <c r="O176" i="175"/>
  <c r="O177" i="175"/>
  <c r="O179" i="175"/>
  <c r="O180" i="175"/>
  <c r="O183" i="175"/>
  <c r="O184" i="175"/>
  <c r="O185" i="175"/>
  <c r="O187" i="175"/>
  <c r="O188" i="175"/>
  <c r="O191" i="175"/>
  <c r="O192" i="175"/>
  <c r="O193" i="175"/>
  <c r="O195" i="175"/>
  <c r="O197" i="175"/>
  <c r="O198" i="175"/>
  <c r="O200" i="175"/>
  <c r="O201" i="175"/>
  <c r="O202" i="175"/>
  <c r="O204" i="175"/>
  <c r="O205" i="175"/>
  <c r="O206" i="175"/>
  <c r="O208" i="175"/>
  <c r="O209" i="175"/>
  <c r="O210" i="175"/>
  <c r="O212" i="175"/>
  <c r="O214" i="175"/>
  <c r="O216" i="175"/>
  <c r="O217" i="175"/>
  <c r="O218" i="175"/>
  <c r="O221" i="175"/>
  <c r="O222" i="175"/>
  <c r="O224" i="175"/>
  <c r="O225" i="175"/>
  <c r="O226" i="175"/>
  <c r="O228" i="175"/>
  <c r="O229" i="175"/>
  <c r="O230" i="175"/>
  <c r="O232" i="175"/>
  <c r="O233" i="175"/>
  <c r="O234" i="175"/>
  <c r="O238" i="175"/>
  <c r="O240" i="175"/>
  <c r="O241" i="175"/>
  <c r="O245" i="175"/>
  <c r="O246" i="175"/>
  <c r="I74" i="175"/>
  <c r="K99" i="175"/>
  <c r="M113" i="175"/>
  <c r="I187" i="175"/>
  <c r="M193" i="175"/>
  <c r="I25" i="175"/>
  <c r="I33" i="175"/>
  <c r="I38" i="175"/>
  <c r="I42" i="175"/>
  <c r="I46" i="175"/>
  <c r="I64" i="175"/>
  <c r="I72" i="175"/>
  <c r="I76" i="175"/>
  <c r="I80" i="175"/>
  <c r="I84" i="175"/>
  <c r="I98" i="175"/>
  <c r="I99" i="175"/>
  <c r="I105" i="175"/>
  <c r="I107" i="175"/>
  <c r="M76" i="175"/>
  <c r="K76" i="175"/>
  <c r="M78" i="175"/>
  <c r="K78" i="175"/>
  <c r="M89" i="175"/>
  <c r="I89" i="175"/>
  <c r="M90" i="175"/>
  <c r="I90" i="175"/>
  <c r="M95" i="175"/>
  <c r="I95" i="175"/>
  <c r="M97" i="175"/>
  <c r="I97" i="175"/>
  <c r="M103" i="175"/>
  <c r="I103" i="175"/>
  <c r="M109" i="175"/>
  <c r="I109" i="175"/>
  <c r="M115" i="175"/>
  <c r="I115" i="175"/>
  <c r="I123" i="175"/>
  <c r="M123" i="175"/>
  <c r="M137" i="175"/>
  <c r="I137" i="175"/>
  <c r="I143" i="175"/>
  <c r="M143" i="175"/>
  <c r="K143" i="175"/>
  <c r="M147" i="175"/>
  <c r="I147" i="175"/>
  <c r="M151" i="175"/>
  <c r="I151" i="175"/>
  <c r="I153" i="175"/>
  <c r="M153" i="175"/>
  <c r="K153" i="175"/>
  <c r="I159" i="175"/>
  <c r="M159" i="175"/>
  <c r="M163" i="175"/>
  <c r="I163" i="175"/>
  <c r="M167" i="175"/>
  <c r="I167" i="175"/>
  <c r="I169" i="175"/>
  <c r="M169" i="175"/>
  <c r="I175" i="175"/>
  <c r="M175" i="175"/>
  <c r="I189" i="175"/>
  <c r="M189" i="175"/>
  <c r="I197" i="175"/>
  <c r="M197" i="175"/>
  <c r="M208" i="175"/>
  <c r="I208" i="175"/>
  <c r="K208" i="175"/>
  <c r="M212" i="175"/>
  <c r="I212" i="175"/>
  <c r="M214" i="175"/>
  <c r="I214" i="175"/>
  <c r="I222" i="175"/>
  <c r="M222" i="175"/>
  <c r="K222" i="175"/>
  <c r="M228" i="175"/>
  <c r="K228" i="175"/>
  <c r="M236" i="175"/>
  <c r="I236" i="175"/>
  <c r="K74" i="175"/>
  <c r="I78" i="175"/>
  <c r="K84" i="175"/>
  <c r="K109" i="175"/>
  <c r="K123" i="175"/>
  <c r="M155" i="175"/>
  <c r="K189" i="175"/>
  <c r="I210" i="175"/>
  <c r="I234" i="175"/>
  <c r="K18" i="175"/>
  <c r="K23" i="175"/>
  <c r="K38" i="175"/>
  <c r="K64" i="175"/>
  <c r="F64" i="175" s="1"/>
  <c r="K75" i="175"/>
  <c r="K80" i="175"/>
  <c r="K89" i="175"/>
  <c r="K105" i="175"/>
  <c r="K115" i="175"/>
  <c r="K209" i="175"/>
  <c r="K151" i="175"/>
  <c r="M171" i="175"/>
  <c r="K197" i="175"/>
  <c r="I228" i="175"/>
  <c r="K27" i="175"/>
  <c r="K52" i="175"/>
  <c r="K55" i="175"/>
  <c r="K100" i="175"/>
  <c r="K101" i="175"/>
  <c r="E111" i="175"/>
  <c r="K113" i="175"/>
  <c r="E113" i="175"/>
  <c r="K118" i="175"/>
  <c r="E119" i="175"/>
  <c r="E121" i="175"/>
  <c r="K121" i="175"/>
  <c r="K126" i="175"/>
  <c r="E127" i="175"/>
  <c r="K129" i="175"/>
  <c r="E129" i="175"/>
  <c r="E135" i="175"/>
  <c r="E137" i="175"/>
  <c r="K137" i="175"/>
  <c r="K139" i="175"/>
  <c r="E139" i="175"/>
  <c r="E149" i="175"/>
  <c r="K150" i="175"/>
  <c r="K155" i="175"/>
  <c r="K159" i="175"/>
  <c r="E163" i="175"/>
  <c r="K163" i="175"/>
  <c r="K165" i="175"/>
  <c r="K167" i="175"/>
  <c r="E167" i="175"/>
  <c r="K169" i="175"/>
  <c r="K172" i="175"/>
  <c r="E179" i="175"/>
  <c r="E187" i="175"/>
  <c r="K187" i="175"/>
  <c r="K193" i="175"/>
  <c r="E204" i="175"/>
  <c r="E210" i="175"/>
  <c r="K210" i="175"/>
  <c r="E212" i="175"/>
  <c r="K212" i="175"/>
  <c r="K236" i="175"/>
  <c r="K245" i="175"/>
  <c r="K14" i="175"/>
  <c r="K36" i="175"/>
  <c r="K39" i="175"/>
  <c r="K43" i="175"/>
  <c r="K44" i="175"/>
  <c r="K47" i="175"/>
  <c r="K48" i="175"/>
  <c r="K90" i="175"/>
  <c r="K138" i="175"/>
  <c r="E141" i="175"/>
  <c r="K142" i="175"/>
  <c r="E145" i="175"/>
  <c r="E195" i="175"/>
  <c r="E202" i="175"/>
  <c r="E40" i="175"/>
  <c r="E56" i="175"/>
  <c r="K147" i="175"/>
  <c r="E185" i="175"/>
  <c r="K234" i="175"/>
  <c r="E24" i="175"/>
  <c r="I28" i="175"/>
  <c r="E28" i="175"/>
  <c r="I53" i="175"/>
  <c r="E53" i="175"/>
  <c r="O22" i="175"/>
  <c r="E25" i="175"/>
  <c r="M28" i="175"/>
  <c r="E32" i="175"/>
  <c r="I41" i="175"/>
  <c r="E41" i="175"/>
  <c r="M45" i="175"/>
  <c r="E49" i="175"/>
  <c r="M53" i="175"/>
  <c r="E57" i="175"/>
  <c r="M61" i="175"/>
  <c r="E65" i="175"/>
  <c r="M69" i="175"/>
  <c r="E73" i="175"/>
  <c r="M77" i="175"/>
  <c r="I81" i="175"/>
  <c r="E81" i="175"/>
  <c r="M85" i="175"/>
  <c r="I96" i="175"/>
  <c r="E96" i="175"/>
  <c r="I104" i="175"/>
  <c r="E104" i="175"/>
  <c r="E106" i="175"/>
  <c r="E108" i="175"/>
  <c r="I112" i="175"/>
  <c r="E112" i="175"/>
  <c r="I116" i="175"/>
  <c r="E116" i="175"/>
  <c r="I120" i="175"/>
  <c r="E120" i="175"/>
  <c r="I124" i="175"/>
  <c r="E124" i="175"/>
  <c r="E128" i="175"/>
  <c r="E132" i="175"/>
  <c r="E136" i="175"/>
  <c r="I140" i="175"/>
  <c r="E140" i="175"/>
  <c r="I144" i="175"/>
  <c r="E144" i="175"/>
  <c r="I148" i="175"/>
  <c r="E148" i="175"/>
  <c r="I152" i="175"/>
  <c r="E152" i="175"/>
  <c r="E156" i="175"/>
  <c r="I160" i="175"/>
  <c r="E160" i="175"/>
  <c r="I164" i="175"/>
  <c r="E164" i="175"/>
  <c r="I168" i="175"/>
  <c r="E168" i="175"/>
  <c r="K171" i="175"/>
  <c r="E171" i="175"/>
  <c r="E10" i="175"/>
  <c r="E14" i="175"/>
  <c r="E18" i="175"/>
  <c r="E20" i="175"/>
  <c r="E23" i="175"/>
  <c r="K25" i="175"/>
  <c r="O26" i="175"/>
  <c r="O28" i="175"/>
  <c r="E30" i="175"/>
  <c r="O37" i="175"/>
  <c r="I39" i="175"/>
  <c r="E39" i="175"/>
  <c r="K41" i="175"/>
  <c r="M43" i="175"/>
  <c r="O45" i="175"/>
  <c r="I47" i="175"/>
  <c r="E47" i="175"/>
  <c r="O53" i="175"/>
  <c r="I55" i="175"/>
  <c r="E55" i="175"/>
  <c r="O61" i="175"/>
  <c r="E63" i="175"/>
  <c r="M67" i="175"/>
  <c r="O69" i="175"/>
  <c r="I71" i="175"/>
  <c r="E71" i="175"/>
  <c r="M75" i="175"/>
  <c r="O77" i="175"/>
  <c r="I79" i="175"/>
  <c r="E79" i="175"/>
  <c r="K81" i="175"/>
  <c r="O85" i="175"/>
  <c r="E87" i="175"/>
  <c r="K93" i="175"/>
  <c r="O93" i="175"/>
  <c r="E97" i="175"/>
  <c r="M100" i="175"/>
  <c r="E105" i="175"/>
  <c r="E37" i="175"/>
  <c r="M41" i="175"/>
  <c r="I45" i="175"/>
  <c r="E45" i="175"/>
  <c r="I61" i="175"/>
  <c r="E61" i="175"/>
  <c r="I69" i="175"/>
  <c r="E69" i="175"/>
  <c r="I77" i="175"/>
  <c r="E77" i="175"/>
  <c r="M81" i="175"/>
  <c r="I85" i="175"/>
  <c r="E85" i="175"/>
  <c r="E88" i="175"/>
  <c r="E12" i="175"/>
  <c r="E16" i="175"/>
  <c r="K28" i="175"/>
  <c r="O32" i="175"/>
  <c r="E34" i="175"/>
  <c r="M39" i="175"/>
  <c r="O41" i="175"/>
  <c r="I43" i="175"/>
  <c r="E43" i="175"/>
  <c r="K45" i="175"/>
  <c r="M47" i="175"/>
  <c r="O49" i="175"/>
  <c r="E51" i="175"/>
  <c r="K53" i="175"/>
  <c r="M55" i="175"/>
  <c r="O57" i="175"/>
  <c r="E59" i="175"/>
  <c r="K61" i="175"/>
  <c r="O65" i="175"/>
  <c r="I67" i="175"/>
  <c r="E67" i="175"/>
  <c r="K69" i="175"/>
  <c r="M71" i="175"/>
  <c r="O73" i="175"/>
  <c r="I75" i="175"/>
  <c r="E75" i="175"/>
  <c r="K77" i="175"/>
  <c r="M79" i="175"/>
  <c r="O81" i="175"/>
  <c r="E83" i="175"/>
  <c r="K85" i="175"/>
  <c r="E89" i="175"/>
  <c r="I93" i="175"/>
  <c r="K95" i="175"/>
  <c r="E95" i="175"/>
  <c r="O102" i="175"/>
  <c r="E103" i="175"/>
  <c r="K103" i="175"/>
  <c r="E92" i="175"/>
  <c r="M96" i="175"/>
  <c r="K97" i="175"/>
  <c r="O98" i="175"/>
  <c r="O112" i="175"/>
  <c r="E114" i="175"/>
  <c r="K116" i="175"/>
  <c r="M118" i="175"/>
  <c r="O120" i="175"/>
  <c r="I122" i="175"/>
  <c r="E122" i="175"/>
  <c r="K124" i="175"/>
  <c r="M126" i="175"/>
  <c r="O128" i="175"/>
  <c r="E130" i="175"/>
  <c r="O136" i="175"/>
  <c r="I138" i="175"/>
  <c r="E138" i="175"/>
  <c r="K140" i="175"/>
  <c r="M142" i="175"/>
  <c r="O144" i="175"/>
  <c r="E146" i="175"/>
  <c r="K148" i="175"/>
  <c r="M150" i="175"/>
  <c r="O152" i="175"/>
  <c r="E154" i="175"/>
  <c r="O160" i="175"/>
  <c r="E162" i="175"/>
  <c r="K164" i="175"/>
  <c r="M166" i="175"/>
  <c r="O168" i="175"/>
  <c r="E170" i="175"/>
  <c r="O90" i="175"/>
  <c r="I100" i="175"/>
  <c r="E100" i="175"/>
  <c r="O106" i="175"/>
  <c r="O108" i="175"/>
  <c r="E110" i="175"/>
  <c r="K112" i="175"/>
  <c r="O116" i="175"/>
  <c r="I118" i="175"/>
  <c r="E118" i="175"/>
  <c r="K120" i="175"/>
  <c r="M122" i="175"/>
  <c r="O124" i="175"/>
  <c r="I126" i="175"/>
  <c r="E126" i="175"/>
  <c r="O132" i="175"/>
  <c r="E134" i="175"/>
  <c r="M138" i="175"/>
  <c r="O140" i="175"/>
  <c r="I142" i="175"/>
  <c r="E142" i="175"/>
  <c r="K144" i="175"/>
  <c r="O148" i="175"/>
  <c r="I150" i="175"/>
  <c r="E150" i="175"/>
  <c r="K152" i="175"/>
  <c r="O156" i="175"/>
  <c r="E158" i="175"/>
  <c r="K160" i="175"/>
  <c r="O164" i="175"/>
  <c r="I166" i="175"/>
  <c r="E166" i="175"/>
  <c r="K168" i="175"/>
  <c r="E174" i="175"/>
  <c r="E178" i="175"/>
  <c r="E182" i="175"/>
  <c r="E186" i="175"/>
  <c r="E190" i="175"/>
  <c r="E194" i="175"/>
  <c r="I172" i="175"/>
  <c r="E172" i="175"/>
  <c r="O178" i="175"/>
  <c r="E180" i="175"/>
  <c r="O186" i="175"/>
  <c r="E188" i="175"/>
  <c r="O194" i="175"/>
  <c r="E196" i="175"/>
  <c r="E199" i="175"/>
  <c r="E203" i="175"/>
  <c r="I207" i="175"/>
  <c r="E207" i="175"/>
  <c r="I211" i="175"/>
  <c r="E211" i="175"/>
  <c r="E215" i="175"/>
  <c r="E219" i="175"/>
  <c r="I223" i="175"/>
  <c r="E223" i="175"/>
  <c r="E227" i="175"/>
  <c r="E231" i="175"/>
  <c r="I235" i="175"/>
  <c r="E235" i="175"/>
  <c r="E239" i="175"/>
  <c r="E243" i="175"/>
  <c r="M172" i="175"/>
  <c r="O174" i="175"/>
  <c r="E176" i="175"/>
  <c r="O182" i="175"/>
  <c r="E184" i="175"/>
  <c r="O190" i="175"/>
  <c r="E192" i="175"/>
  <c r="M207" i="175"/>
  <c r="M211" i="175"/>
  <c r="M223" i="175"/>
  <c r="M235" i="175"/>
  <c r="O199" i="175"/>
  <c r="I201" i="175"/>
  <c r="E201" i="175"/>
  <c r="O207" i="175"/>
  <c r="I209" i="175"/>
  <c r="E209" i="175"/>
  <c r="K211" i="175"/>
  <c r="O215" i="175"/>
  <c r="E217" i="175"/>
  <c r="M221" i="175"/>
  <c r="O223" i="175"/>
  <c r="E225" i="175"/>
  <c r="O231" i="175"/>
  <c r="E233" i="175"/>
  <c r="K235" i="175"/>
  <c r="O239" i="175"/>
  <c r="E241" i="175"/>
  <c r="M245" i="175"/>
  <c r="M201" i="175"/>
  <c r="O203" i="175"/>
  <c r="E205" i="175"/>
  <c r="K207" i="175"/>
  <c r="M209" i="175"/>
  <c r="O211" i="175"/>
  <c r="E213" i="175"/>
  <c r="O219" i="175"/>
  <c r="I221" i="175"/>
  <c r="E221" i="175"/>
  <c r="K223" i="175"/>
  <c r="O227" i="175"/>
  <c r="E229" i="175"/>
  <c r="O235" i="175"/>
  <c r="E237" i="175"/>
  <c r="O243" i="175"/>
  <c r="I245" i="175"/>
  <c r="E245" i="175"/>
  <c r="F154" i="217" l="1"/>
  <c r="G8" i="217"/>
  <c r="F11" i="217"/>
  <c r="G11" i="217" s="1"/>
  <c r="G83" i="217"/>
  <c r="F202" i="176"/>
  <c r="F214" i="176"/>
  <c r="G214" i="176" s="1"/>
  <c r="F67" i="176"/>
  <c r="F37" i="176"/>
  <c r="G37" i="176" s="1"/>
  <c r="G76" i="176"/>
  <c r="F69" i="176"/>
  <c r="F116" i="176"/>
  <c r="G116" i="176" s="1"/>
  <c r="F139" i="175"/>
  <c r="F72" i="175"/>
  <c r="F55" i="175"/>
  <c r="G55" i="175" s="1"/>
  <c r="F163" i="175"/>
  <c r="G163" i="175" s="1"/>
  <c r="G216" i="217"/>
  <c r="F85" i="217"/>
  <c r="G85" i="217" s="1"/>
  <c r="G17" i="217"/>
  <c r="G12" i="176"/>
  <c r="F45" i="217"/>
  <c r="G45" i="217" s="1"/>
  <c r="F98" i="175"/>
  <c r="G98" i="175" s="1"/>
  <c r="G149" i="176"/>
  <c r="F166" i="176"/>
  <c r="G166" i="176" s="1"/>
  <c r="G13" i="176"/>
  <c r="G16" i="176"/>
  <c r="F27" i="176"/>
  <c r="G27" i="176" s="1"/>
  <c r="G199" i="217"/>
  <c r="G32" i="217"/>
  <c r="G225" i="217"/>
  <c r="F61" i="217"/>
  <c r="G61" i="217" s="1"/>
  <c r="G18" i="157"/>
  <c r="C18" i="166"/>
  <c r="G15" i="176"/>
  <c r="G136" i="176"/>
  <c r="G17" i="157"/>
  <c r="C17" i="166"/>
  <c r="F67" i="175"/>
  <c r="G67" i="175" s="1"/>
  <c r="G87" i="175"/>
  <c r="G114" i="176"/>
  <c r="F11" i="176"/>
  <c r="F165" i="175"/>
  <c r="G165" i="175" s="1"/>
  <c r="G231" i="217"/>
  <c r="G215" i="217"/>
  <c r="G81" i="217"/>
  <c r="G27" i="217"/>
  <c r="F11" i="175"/>
  <c r="G11" i="175" s="1"/>
  <c r="G233" i="217"/>
  <c r="G218" i="175"/>
  <c r="F23" i="175"/>
  <c r="G34" i="176"/>
  <c r="G20" i="176"/>
  <c r="G24" i="217"/>
  <c r="G25" i="176"/>
  <c r="F23" i="176"/>
  <c r="G23" i="176" s="1"/>
  <c r="G235" i="217"/>
  <c r="G219" i="217"/>
  <c r="F101" i="175"/>
  <c r="G101" i="175" s="1"/>
  <c r="G232" i="176"/>
  <c r="F208" i="176"/>
  <c r="G208" i="176" s="1"/>
  <c r="F85" i="176"/>
  <c r="G85" i="176" s="1"/>
  <c r="F14" i="217"/>
  <c r="G14" i="217" s="1"/>
  <c r="G73" i="217"/>
  <c r="F109" i="217"/>
  <c r="G109" i="217" s="1"/>
  <c r="G23" i="217"/>
  <c r="F33" i="217"/>
  <c r="G33" i="217" s="1"/>
  <c r="G25" i="217"/>
  <c r="G141" i="175"/>
  <c r="G111" i="175"/>
  <c r="F10" i="176"/>
  <c r="G10" i="176" s="1"/>
  <c r="G236" i="176"/>
  <c r="G114" i="217"/>
  <c r="F43" i="217"/>
  <c r="G43" i="217" s="1"/>
  <c r="G20" i="175"/>
  <c r="G93" i="176"/>
  <c r="G32" i="176"/>
  <c r="G191" i="176"/>
  <c r="G24" i="176"/>
  <c r="F98" i="217"/>
  <c r="G98" i="217" s="1"/>
  <c r="G15" i="217"/>
  <c r="G110" i="175"/>
  <c r="F47" i="175"/>
  <c r="G47" i="175" s="1"/>
  <c r="G179" i="175"/>
  <c r="F214" i="175"/>
  <c r="G214" i="175" s="1"/>
  <c r="G31" i="176"/>
  <c r="G190" i="176"/>
  <c r="F103" i="176"/>
  <c r="G103" i="176" s="1"/>
  <c r="G61" i="176"/>
  <c r="F52" i="176"/>
  <c r="G52" i="176" s="1"/>
  <c r="G57" i="217"/>
  <c r="G217" i="175"/>
  <c r="G127" i="175"/>
  <c r="G102" i="176"/>
  <c r="G73" i="176"/>
  <c r="G64" i="176"/>
  <c r="G51" i="217"/>
  <c r="G30" i="175"/>
  <c r="F104" i="175"/>
  <c r="G104" i="175" s="1"/>
  <c r="F115" i="175"/>
  <c r="G115" i="175" s="1"/>
  <c r="F107" i="175"/>
  <c r="G107" i="175" s="1"/>
  <c r="G167" i="176"/>
  <c r="F80" i="176"/>
  <c r="G80" i="176" s="1"/>
  <c r="F70" i="176"/>
  <c r="G70" i="176" s="1"/>
  <c r="F107" i="176"/>
  <c r="G107" i="176" s="1"/>
  <c r="G107" i="217"/>
  <c r="G162" i="217"/>
  <c r="G31" i="217"/>
  <c r="F171" i="175"/>
  <c r="G171" i="175" s="1"/>
  <c r="G232" i="175"/>
  <c r="G72" i="175"/>
  <c r="G181" i="176"/>
  <c r="G173" i="176"/>
  <c r="F222" i="176"/>
  <c r="G222" i="176" s="1"/>
  <c r="G186" i="217"/>
  <c r="F124" i="217"/>
  <c r="G124" i="217" s="1"/>
  <c r="F75" i="217"/>
  <c r="G75" i="217" s="1"/>
  <c r="G19" i="217"/>
  <c r="G86" i="175"/>
  <c r="F193" i="175"/>
  <c r="G193" i="175" s="1"/>
  <c r="G186" i="176"/>
  <c r="G94" i="176"/>
  <c r="F48" i="176"/>
  <c r="G48" i="176" s="1"/>
  <c r="G16" i="217"/>
  <c r="F169" i="175"/>
  <c r="G169" i="175" s="1"/>
  <c r="F14" i="175"/>
  <c r="G14" i="175" s="1"/>
  <c r="F97" i="217"/>
  <c r="G97" i="217" s="1"/>
  <c r="F103" i="217"/>
  <c r="G103" i="217" s="1"/>
  <c r="G177" i="217"/>
  <c r="F69" i="217"/>
  <c r="G69" i="217" s="1"/>
  <c r="G53" i="217"/>
  <c r="G40" i="217"/>
  <c r="G181" i="217"/>
  <c r="F113" i="217"/>
  <c r="G113" i="217" s="1"/>
  <c r="G13" i="217"/>
  <c r="G22" i="217"/>
  <c r="G29" i="217"/>
  <c r="F221" i="175"/>
  <c r="G221" i="175" s="1"/>
  <c r="G184" i="175"/>
  <c r="F166" i="175"/>
  <c r="G166" i="175" s="1"/>
  <c r="F79" i="175"/>
  <c r="G79" i="175" s="1"/>
  <c r="G22" i="175"/>
  <c r="G16" i="175"/>
  <c r="G244" i="175"/>
  <c r="G21" i="176"/>
  <c r="G72" i="217"/>
  <c r="G59" i="217"/>
  <c r="G111" i="217"/>
  <c r="G11" i="176"/>
  <c r="G23" i="175"/>
  <c r="G29" i="175"/>
  <c r="G34" i="217"/>
  <c r="G93" i="217"/>
  <c r="F14" i="157"/>
  <c r="G241" i="175"/>
  <c r="G219" i="175"/>
  <c r="F25" i="175"/>
  <c r="G25" i="175" s="1"/>
  <c r="G24" i="175"/>
  <c r="F187" i="175"/>
  <c r="G187" i="175" s="1"/>
  <c r="F137" i="175"/>
  <c r="G137" i="175" s="1"/>
  <c r="F38" i="175"/>
  <c r="G38" i="175" s="1"/>
  <c r="G206" i="175"/>
  <c r="F33" i="175"/>
  <c r="G33" i="175" s="1"/>
  <c r="G15" i="175"/>
  <c r="G31" i="175"/>
  <c r="F27" i="175"/>
  <c r="G27" i="175" s="1"/>
  <c r="G17" i="175"/>
  <c r="G8" i="175"/>
  <c r="G243" i="176"/>
  <c r="G115" i="176"/>
  <c r="G30" i="176"/>
  <c r="G26" i="176"/>
  <c r="G204" i="176"/>
  <c r="F120" i="176"/>
  <c r="G120" i="176" s="1"/>
  <c r="G86" i="176"/>
  <c r="F44" i="176"/>
  <c r="G44" i="176" s="1"/>
  <c r="F28" i="176"/>
  <c r="G28" i="176" s="1"/>
  <c r="G211" i="217"/>
  <c r="F18" i="217"/>
  <c r="G18" i="217" s="1"/>
  <c r="G30" i="217"/>
  <c r="F123" i="217"/>
  <c r="G123" i="217" s="1"/>
  <c r="G89" i="217"/>
  <c r="G217" i="217"/>
  <c r="G119" i="175"/>
  <c r="G240" i="175"/>
  <c r="F222" i="175"/>
  <c r="G222" i="175" s="1"/>
  <c r="G173" i="175"/>
  <c r="F89" i="176"/>
  <c r="G89" i="176" s="1"/>
  <c r="G67" i="176"/>
  <c r="G206" i="176"/>
  <c r="G244" i="217"/>
  <c r="F76" i="217"/>
  <c r="G76" i="217" s="1"/>
  <c r="F44" i="217"/>
  <c r="G44" i="217" s="1"/>
  <c r="F155" i="175"/>
  <c r="G155" i="175" s="1"/>
  <c r="F129" i="175"/>
  <c r="G129" i="175" s="1"/>
  <c r="F235" i="175"/>
  <c r="G235" i="175" s="1"/>
  <c r="G158" i="175"/>
  <c r="F126" i="175"/>
  <c r="G126" i="175" s="1"/>
  <c r="F80" i="175"/>
  <c r="G80" i="175" s="1"/>
  <c r="G106" i="176"/>
  <c r="G134" i="176"/>
  <c r="G126" i="176"/>
  <c r="G183" i="176"/>
  <c r="G72" i="176"/>
  <c r="F171" i="217"/>
  <c r="G171" i="217" s="1"/>
  <c r="F163" i="217"/>
  <c r="G163" i="217" s="1"/>
  <c r="F155" i="217"/>
  <c r="G155" i="217" s="1"/>
  <c r="G135" i="217"/>
  <c r="G105" i="217"/>
  <c r="F100" i="217"/>
  <c r="G100" i="217" s="1"/>
  <c r="F150" i="175"/>
  <c r="G150" i="175" s="1"/>
  <c r="F118" i="175"/>
  <c r="G118" i="175" s="1"/>
  <c r="F71" i="175"/>
  <c r="G71" i="175" s="1"/>
  <c r="F167" i="175"/>
  <c r="G167" i="175" s="1"/>
  <c r="G161" i="175"/>
  <c r="F153" i="175"/>
  <c r="G153" i="175" s="1"/>
  <c r="G70" i="175"/>
  <c r="F172" i="176"/>
  <c r="G172" i="176" s="1"/>
  <c r="G246" i="176"/>
  <c r="F74" i="217"/>
  <c r="G74" i="217" s="1"/>
  <c r="G117" i="217"/>
  <c r="G52" i="217"/>
  <c r="G233" i="175"/>
  <c r="G202" i="175"/>
  <c r="G224" i="175"/>
  <c r="G229" i="175"/>
  <c r="G225" i="175"/>
  <c r="G178" i="175"/>
  <c r="G114" i="175"/>
  <c r="F39" i="175"/>
  <c r="G39" i="175" s="1"/>
  <c r="F96" i="175"/>
  <c r="G96" i="175" s="1"/>
  <c r="G145" i="175"/>
  <c r="G185" i="175"/>
  <c r="F121" i="175"/>
  <c r="G121" i="175" s="1"/>
  <c r="F197" i="175"/>
  <c r="G197" i="175" s="1"/>
  <c r="G216" i="175"/>
  <c r="G200" i="175"/>
  <c r="F175" i="175"/>
  <c r="G175" i="175" s="1"/>
  <c r="G195" i="175"/>
  <c r="F113" i="175"/>
  <c r="G113" i="175" s="1"/>
  <c r="G170" i="175"/>
  <c r="F122" i="175"/>
  <c r="G122" i="175" s="1"/>
  <c r="G94" i="175"/>
  <c r="G64" i="175"/>
  <c r="G92" i="175"/>
  <c r="G88" i="175"/>
  <c r="F159" i="175"/>
  <c r="G159" i="175" s="1"/>
  <c r="F143" i="175"/>
  <c r="G143" i="175" s="1"/>
  <c r="G106" i="175"/>
  <c r="F97" i="175"/>
  <c r="G97" i="175" s="1"/>
  <c r="G60" i="175"/>
  <c r="F58" i="175"/>
  <c r="G58" i="175" s="1"/>
  <c r="G62" i="175"/>
  <c r="G135" i="175"/>
  <c r="G176" i="175"/>
  <c r="G82" i="175"/>
  <c r="F201" i="175"/>
  <c r="G201" i="175" s="1"/>
  <c r="F142" i="175"/>
  <c r="G142" i="175" s="1"/>
  <c r="G83" i="175"/>
  <c r="G51" i="175"/>
  <c r="F85" i="175"/>
  <c r="G85" i="175" s="1"/>
  <c r="F45" i="175"/>
  <c r="G45" i="175" s="1"/>
  <c r="G177" i="175"/>
  <c r="F208" i="175"/>
  <c r="G208" i="175" s="1"/>
  <c r="F189" i="175"/>
  <c r="G189" i="175" s="1"/>
  <c r="G181" i="175"/>
  <c r="F151" i="175"/>
  <c r="G151" i="175" s="1"/>
  <c r="G68" i="175"/>
  <c r="G50" i="175"/>
  <c r="G246" i="175"/>
  <c r="F46" i="175"/>
  <c r="G46" i="175" s="1"/>
  <c r="G66" i="175"/>
  <c r="G203" i="175"/>
  <c r="G63" i="175"/>
  <c r="G237" i="175"/>
  <c r="G134" i="175"/>
  <c r="G57" i="175"/>
  <c r="G54" i="175"/>
  <c r="G230" i="175"/>
  <c r="G117" i="175"/>
  <c r="F84" i="175"/>
  <c r="G84" i="175" s="1"/>
  <c r="G40" i="175"/>
  <c r="G205" i="175"/>
  <c r="F93" i="175"/>
  <c r="G93" i="175" s="1"/>
  <c r="G59" i="175"/>
  <c r="F41" i="175"/>
  <c r="G41" i="175" s="1"/>
  <c r="F90" i="175"/>
  <c r="G90" i="175" s="1"/>
  <c r="G91" i="175"/>
  <c r="G149" i="175"/>
  <c r="G238" i="175"/>
  <c r="G131" i="175"/>
  <c r="G73" i="175"/>
  <c r="F53" i="175"/>
  <c r="G53" i="175" s="1"/>
  <c r="G139" i="175"/>
  <c r="F123" i="175"/>
  <c r="G123" i="175" s="1"/>
  <c r="F78" i="175"/>
  <c r="G78" i="175" s="1"/>
  <c r="G226" i="175"/>
  <c r="F245" i="175"/>
  <c r="G245" i="175" s="1"/>
  <c r="G213" i="175"/>
  <c r="F209" i="175"/>
  <c r="G209" i="175" s="1"/>
  <c r="F103" i="175"/>
  <c r="G103" i="175" s="1"/>
  <c r="F95" i="175"/>
  <c r="G95" i="175" s="1"/>
  <c r="G198" i="175"/>
  <c r="G191" i="175"/>
  <c r="F147" i="175"/>
  <c r="G147" i="175" s="1"/>
  <c r="F42" i="175"/>
  <c r="G42" i="175" s="1"/>
  <c r="F48" i="175"/>
  <c r="G48" i="175" s="1"/>
  <c r="F44" i="175"/>
  <c r="G44" i="175" s="1"/>
  <c r="F193" i="176"/>
  <c r="G193" i="176" s="1"/>
  <c r="G185" i="176"/>
  <c r="F153" i="176"/>
  <c r="G153" i="176" s="1"/>
  <c r="F79" i="176"/>
  <c r="G79" i="176" s="1"/>
  <c r="F100" i="176"/>
  <c r="G100" i="176" s="1"/>
  <c r="F53" i="176"/>
  <c r="G53" i="176" s="1"/>
  <c r="F117" i="176"/>
  <c r="G117" i="176" s="1"/>
  <c r="F90" i="176"/>
  <c r="G90" i="176" s="1"/>
  <c r="F74" i="176"/>
  <c r="G74" i="176" s="1"/>
  <c r="G205" i="176"/>
  <c r="G176" i="176"/>
  <c r="G145" i="176"/>
  <c r="G227" i="176"/>
  <c r="F105" i="176"/>
  <c r="G105" i="176" s="1"/>
  <c r="G69" i="176"/>
  <c r="F235" i="176"/>
  <c r="G235" i="176" s="1"/>
  <c r="F84" i="176"/>
  <c r="G84" i="176" s="1"/>
  <c r="F66" i="176"/>
  <c r="G66" i="176" s="1"/>
  <c r="G51" i="176"/>
  <c r="G240" i="176"/>
  <c r="F36" i="176"/>
  <c r="G36" i="176" s="1"/>
  <c r="F212" i="176"/>
  <c r="G212" i="176" s="1"/>
  <c r="G238" i="176"/>
  <c r="G228" i="176"/>
  <c r="G179" i="176"/>
  <c r="G175" i="176"/>
  <c r="G92" i="176"/>
  <c r="G65" i="176"/>
  <c r="G125" i="176"/>
  <c r="F150" i="176"/>
  <c r="G150" i="176" s="1"/>
  <c r="G162" i="176"/>
  <c r="G224" i="176"/>
  <c r="G194" i="176"/>
  <c r="G133" i="176"/>
  <c r="G203" i="176"/>
  <c r="F142" i="176"/>
  <c r="G142" i="176" s="1"/>
  <c r="G200" i="176"/>
  <c r="G230" i="176"/>
  <c r="G180" i="176"/>
  <c r="F42" i="176"/>
  <c r="G42" i="176" s="1"/>
  <c r="F38" i="176"/>
  <c r="G38" i="176" s="1"/>
  <c r="G62" i="176"/>
  <c r="F210" i="176"/>
  <c r="G210" i="176" s="1"/>
  <c r="G178" i="176"/>
  <c r="G218" i="176"/>
  <c r="F41" i="176"/>
  <c r="G41" i="176" s="1"/>
  <c r="F220" i="176"/>
  <c r="G220" i="176" s="1"/>
  <c r="F245" i="176"/>
  <c r="G245" i="176" s="1"/>
  <c r="G237" i="176"/>
  <c r="F221" i="176"/>
  <c r="G221" i="176" s="1"/>
  <c r="F213" i="176"/>
  <c r="G213" i="176" s="1"/>
  <c r="G192" i="176"/>
  <c r="G161" i="176"/>
  <c r="F129" i="176"/>
  <c r="G129" i="176" s="1"/>
  <c r="F170" i="176"/>
  <c r="G170" i="176" s="1"/>
  <c r="F58" i="176"/>
  <c r="G58" i="176" s="1"/>
  <c r="F97" i="176"/>
  <c r="G97" i="176" s="1"/>
  <c r="G202" i="176"/>
  <c r="F187" i="176"/>
  <c r="G187" i="176" s="1"/>
  <c r="G174" i="176"/>
  <c r="G244" i="176"/>
  <c r="G198" i="176"/>
  <c r="F121" i="176"/>
  <c r="G121" i="176" s="1"/>
  <c r="G98" i="176"/>
  <c r="G56" i="176"/>
  <c r="G40" i="176"/>
  <c r="F77" i="176"/>
  <c r="G77" i="176" s="1"/>
  <c r="F113" i="176"/>
  <c r="G113" i="176" s="1"/>
  <c r="G196" i="176"/>
  <c r="G188" i="176"/>
  <c r="F201" i="176"/>
  <c r="G201" i="176" s="1"/>
  <c r="F169" i="176"/>
  <c r="G169" i="176" s="1"/>
  <c r="F137" i="176"/>
  <c r="G137" i="176" s="1"/>
  <c r="G110" i="176"/>
  <c r="F118" i="176"/>
  <c r="G118" i="176" s="1"/>
  <c r="F75" i="176"/>
  <c r="G75" i="176" s="1"/>
  <c r="F99" i="176"/>
  <c r="G99" i="176" s="1"/>
  <c r="G63" i="176"/>
  <c r="F234" i="176"/>
  <c r="G234" i="176" s="1"/>
  <c r="F195" i="176"/>
  <c r="G195" i="176" s="1"/>
  <c r="G197" i="176"/>
  <c r="F101" i="176"/>
  <c r="G101" i="176" s="1"/>
  <c r="G82" i="176"/>
  <c r="F68" i="176"/>
  <c r="G68" i="176" s="1"/>
  <c r="F140" i="176"/>
  <c r="G140" i="176" s="1"/>
  <c r="F109" i="176"/>
  <c r="G109" i="176" s="1"/>
  <c r="F122" i="176"/>
  <c r="G122" i="176" s="1"/>
  <c r="G211" i="176"/>
  <c r="F151" i="176"/>
  <c r="G151" i="176" s="1"/>
  <c r="G135" i="176"/>
  <c r="F154" i="176"/>
  <c r="G154" i="176" s="1"/>
  <c r="F45" i="176"/>
  <c r="G45" i="176" s="1"/>
  <c r="F148" i="176"/>
  <c r="G148" i="176" s="1"/>
  <c r="G57" i="176"/>
  <c r="F124" i="176"/>
  <c r="G124" i="176" s="1"/>
  <c r="G221" i="217"/>
  <c r="G127" i="217"/>
  <c r="F68" i="217"/>
  <c r="G68" i="217" s="1"/>
  <c r="F210" i="217"/>
  <c r="G210" i="217" s="1"/>
  <c r="F156" i="217"/>
  <c r="G156" i="217" s="1"/>
  <c r="G148" i="217"/>
  <c r="G96" i="217"/>
  <c r="G64" i="217"/>
  <c r="G56" i="217"/>
  <c r="G50" i="217"/>
  <c r="G71" i="217"/>
  <c r="G236" i="217"/>
  <c r="G228" i="217"/>
  <c r="G220" i="217"/>
  <c r="F212" i="217"/>
  <c r="G212" i="217" s="1"/>
  <c r="F150" i="217"/>
  <c r="G150" i="217" s="1"/>
  <c r="G142" i="217"/>
  <c r="G119" i="217"/>
  <c r="G205" i="217"/>
  <c r="G92" i="217"/>
  <c r="F115" i="217"/>
  <c r="G115" i="217" s="1"/>
  <c r="F67" i="217"/>
  <c r="G67" i="217" s="1"/>
  <c r="F42" i="217"/>
  <c r="G42" i="217" s="1"/>
  <c r="G60" i="217"/>
  <c r="G131" i="217"/>
  <c r="F151" i="217"/>
  <c r="G151" i="217" s="1"/>
  <c r="F166" i="217"/>
  <c r="G166" i="217" s="1"/>
  <c r="F195" i="217"/>
  <c r="G195" i="217" s="1"/>
  <c r="F152" i="217"/>
  <c r="G152" i="217" s="1"/>
  <c r="G144" i="217"/>
  <c r="G125" i="217"/>
  <c r="F139" i="217"/>
  <c r="G139" i="217" s="1"/>
  <c r="F104" i="217"/>
  <c r="G104" i="217" s="1"/>
  <c r="F41" i="217"/>
  <c r="G41" i="217" s="1"/>
  <c r="G158" i="217"/>
  <c r="F84" i="217"/>
  <c r="G84" i="217" s="1"/>
  <c r="F193" i="217"/>
  <c r="G193" i="217" s="1"/>
  <c r="F164" i="217"/>
  <c r="G164" i="217" s="1"/>
  <c r="G140" i="217"/>
  <c r="G132" i="217"/>
  <c r="G65" i="217"/>
  <c r="F208" i="217"/>
  <c r="G208" i="217" s="1"/>
  <c r="F36" i="217"/>
  <c r="G36" i="217" s="1"/>
  <c r="F77" i="217"/>
  <c r="G77" i="217" s="1"/>
  <c r="G161" i="217"/>
  <c r="F206" i="217"/>
  <c r="G206" i="217" s="1"/>
  <c r="G128" i="217"/>
  <c r="G122" i="217"/>
  <c r="F58" i="217"/>
  <c r="G58" i="217" s="1"/>
  <c r="G130" i="217"/>
  <c r="G134" i="217"/>
  <c r="G185" i="217"/>
  <c r="G179" i="217"/>
  <c r="G108" i="217"/>
  <c r="F39" i="217"/>
  <c r="G39" i="217" s="1"/>
  <c r="G240" i="217"/>
  <c r="G246" i="217"/>
  <c r="G230" i="217"/>
  <c r="G88" i="217"/>
  <c r="G63" i="217"/>
  <c r="F99" i="217"/>
  <c r="G99" i="217" s="1"/>
  <c r="F101" i="217"/>
  <c r="G101" i="217" s="1"/>
  <c r="G187" i="217"/>
  <c r="G174" i="217"/>
  <c r="G213" i="217"/>
  <c r="G243" i="217"/>
  <c r="G90" i="217"/>
  <c r="G170" i="217"/>
  <c r="G48" i="217"/>
  <c r="G118" i="217"/>
  <c r="G91" i="217"/>
  <c r="G86" i="217"/>
  <c r="G54" i="217"/>
  <c r="F169" i="217"/>
  <c r="G169" i="217" s="1"/>
  <c r="G82" i="217"/>
  <c r="F126" i="217"/>
  <c r="G126" i="217" s="1"/>
  <c r="G146" i="217"/>
  <c r="G138" i="217"/>
  <c r="G201" i="217"/>
  <c r="G238" i="217"/>
  <c r="G241" i="217"/>
  <c r="G176" i="217"/>
  <c r="F207" i="217"/>
  <c r="G207" i="217" s="1"/>
  <c r="G242" i="217"/>
  <c r="G168" i="217"/>
  <c r="F160" i="217"/>
  <c r="G160" i="217" s="1"/>
  <c r="F147" i="217"/>
  <c r="G147" i="217" s="1"/>
  <c r="G165" i="217"/>
  <c r="G192" i="217"/>
  <c r="G87" i="217"/>
  <c r="G203" i="217"/>
  <c r="F79" i="217"/>
  <c r="G79" i="217" s="1"/>
  <c r="G197" i="217"/>
  <c r="G191" i="217"/>
  <c r="G223" i="217"/>
  <c r="G232" i="217"/>
  <c r="G237" i="217"/>
  <c r="G173" i="217"/>
  <c r="G209" i="217"/>
  <c r="G227" i="217"/>
  <c r="F194" i="217"/>
  <c r="G194" i="217" s="1"/>
  <c r="G180" i="217"/>
  <c r="F80" i="217"/>
  <c r="G80" i="217" s="1"/>
  <c r="G202" i="217"/>
  <c r="G26" i="217"/>
  <c r="G66" i="217"/>
  <c r="F153" i="217"/>
  <c r="G153" i="217" s="1"/>
  <c r="F143" i="217"/>
  <c r="G143" i="217" s="1"/>
  <c r="G12" i="217"/>
  <c r="G229" i="217"/>
  <c r="F47" i="217"/>
  <c r="G47" i="217" s="1"/>
  <c r="G38" i="217"/>
  <c r="G21" i="217"/>
  <c r="G183" i="217"/>
  <c r="G204" i="217"/>
  <c r="G200" i="217"/>
  <c r="G189" i="217"/>
  <c r="F245" i="217"/>
  <c r="G245" i="217" s="1"/>
  <c r="G178" i="217"/>
  <c r="G62" i="217"/>
  <c r="F184" i="217"/>
  <c r="G184" i="217" s="1"/>
  <c r="G106" i="217"/>
  <c r="F95" i="217"/>
  <c r="G95" i="217" s="1"/>
  <c r="F10" i="217"/>
  <c r="G10" i="217" s="1"/>
  <c r="G159" i="217"/>
  <c r="G154" i="217"/>
  <c r="F112" i="217"/>
  <c r="G112" i="217" s="1"/>
  <c r="G224" i="217"/>
  <c r="G175" i="217"/>
  <c r="F234" i="217"/>
  <c r="G234" i="217" s="1"/>
  <c r="G182" i="217"/>
  <c r="F214" i="217"/>
  <c r="G214" i="217" s="1"/>
  <c r="G190" i="217"/>
  <c r="G136" i="217"/>
  <c r="F120" i="217"/>
  <c r="G120" i="217" s="1"/>
  <c r="G218" i="217"/>
  <c r="G157" i="217"/>
  <c r="F141" i="217"/>
  <c r="G141" i="217" s="1"/>
  <c r="G110" i="217"/>
  <c r="G94" i="217"/>
  <c r="F78" i="217"/>
  <c r="G78" i="217" s="1"/>
  <c r="G226" i="217"/>
  <c r="G149" i="217"/>
  <c r="G133" i="217"/>
  <c r="G129" i="217"/>
  <c r="G145" i="217"/>
  <c r="G137" i="217"/>
  <c r="F116" i="217"/>
  <c r="G116" i="217" s="1"/>
  <c r="F121" i="217"/>
  <c r="G121" i="217" s="1"/>
  <c r="G188" i="217"/>
  <c r="F28" i="217"/>
  <c r="G28" i="217" s="1"/>
  <c r="G196" i="217"/>
  <c r="G198" i="217"/>
  <c r="F222" i="217"/>
  <c r="G222" i="217" s="1"/>
  <c r="F46" i="217"/>
  <c r="G46" i="217" s="1"/>
  <c r="G239" i="217"/>
  <c r="G102" i="217"/>
  <c r="F70" i="217"/>
  <c r="G70" i="217" s="1"/>
  <c r="F172" i="217"/>
  <c r="G172" i="217" s="1"/>
  <c r="G49" i="217"/>
  <c r="F37" i="217"/>
  <c r="G37" i="217" s="1"/>
  <c r="G20" i="217"/>
  <c r="G167" i="217"/>
  <c r="F55" i="217"/>
  <c r="G55" i="217" s="1"/>
  <c r="F81" i="176"/>
  <c r="G81" i="176" s="1"/>
  <c r="G216" i="176"/>
  <c r="G144" i="176"/>
  <c r="G229" i="176"/>
  <c r="G239" i="176"/>
  <c r="F207" i="176"/>
  <c r="G207" i="176" s="1"/>
  <c r="F165" i="176"/>
  <c r="G165" i="176" s="1"/>
  <c r="F138" i="176"/>
  <c r="G138" i="176" s="1"/>
  <c r="G119" i="176"/>
  <c r="F95" i="176"/>
  <c r="G95" i="176" s="1"/>
  <c r="G91" i="176"/>
  <c r="G146" i="176"/>
  <c r="G130" i="176"/>
  <c r="G87" i="176"/>
  <c r="G50" i="176"/>
  <c r="G17" i="176"/>
  <c r="F71" i="176"/>
  <c r="G71" i="176" s="1"/>
  <c r="G54" i="176"/>
  <c r="F43" i="176"/>
  <c r="G43" i="176" s="1"/>
  <c r="F219" i="176"/>
  <c r="G219" i="176" s="1"/>
  <c r="G8" i="176"/>
  <c r="F46" i="176"/>
  <c r="G46" i="176" s="1"/>
  <c r="F18" i="176"/>
  <c r="G18" i="176" s="1"/>
  <c r="F156" i="176"/>
  <c r="G156" i="176" s="1"/>
  <c r="F164" i="176"/>
  <c r="G164" i="176" s="1"/>
  <c r="F160" i="176"/>
  <c r="G160" i="176" s="1"/>
  <c r="G132" i="176"/>
  <c r="G128" i="176"/>
  <c r="G131" i="176"/>
  <c r="F155" i="176"/>
  <c r="G155" i="176" s="1"/>
  <c r="G55" i="176"/>
  <c r="G226" i="176"/>
  <c r="F152" i="176"/>
  <c r="G152" i="176" s="1"/>
  <c r="G157" i="176"/>
  <c r="G141" i="176"/>
  <c r="F147" i="176"/>
  <c r="G147" i="176" s="1"/>
  <c r="G108" i="176"/>
  <c r="G177" i="176"/>
  <c r="G158" i="176"/>
  <c r="F33" i="176"/>
  <c r="G33" i="176" s="1"/>
  <c r="G88" i="176"/>
  <c r="G59" i="176"/>
  <c r="G241" i="176"/>
  <c r="F139" i="176"/>
  <c r="G139" i="176" s="1"/>
  <c r="G29" i="176"/>
  <c r="F78" i="176"/>
  <c r="G78" i="176" s="1"/>
  <c r="G242" i="176"/>
  <c r="G182" i="176"/>
  <c r="F168" i="176"/>
  <c r="G168" i="176" s="1"/>
  <c r="G60" i="176"/>
  <c r="F19" i="176"/>
  <c r="G19" i="176" s="1"/>
  <c r="F189" i="176"/>
  <c r="G189" i="176" s="1"/>
  <c r="F223" i="176"/>
  <c r="G223" i="176" s="1"/>
  <c r="G217" i="176"/>
  <c r="F14" i="176"/>
  <c r="G14" i="176" s="1"/>
  <c r="F47" i="176"/>
  <c r="G47" i="176" s="1"/>
  <c r="F184" i="176"/>
  <c r="G184" i="176" s="1"/>
  <c r="G233" i="176"/>
  <c r="G163" i="176"/>
  <c r="F104" i="176"/>
  <c r="G104" i="176" s="1"/>
  <c r="F112" i="176"/>
  <c r="G112" i="176" s="1"/>
  <c r="F96" i="176"/>
  <c r="G96" i="176" s="1"/>
  <c r="G83" i="176"/>
  <c r="F39" i="176"/>
  <c r="G39" i="176" s="1"/>
  <c r="G22" i="176"/>
  <c r="F111" i="176"/>
  <c r="G111" i="176" s="1"/>
  <c r="F171" i="176"/>
  <c r="G171" i="176" s="1"/>
  <c r="F123" i="176"/>
  <c r="G123" i="176" s="1"/>
  <c r="G159" i="176"/>
  <c r="G127" i="176"/>
  <c r="G49" i="176"/>
  <c r="F143" i="176"/>
  <c r="G143" i="176" s="1"/>
  <c r="G231" i="176"/>
  <c r="G215" i="176"/>
  <c r="G199" i="176"/>
  <c r="G225" i="176"/>
  <c r="F209" i="176"/>
  <c r="G209" i="176" s="1"/>
  <c r="G204" i="175"/>
  <c r="F210" i="175"/>
  <c r="G210" i="175" s="1"/>
  <c r="F105" i="175"/>
  <c r="G105" i="175" s="1"/>
  <c r="F18" i="175"/>
  <c r="G18" i="175" s="1"/>
  <c r="G196" i="175"/>
  <c r="G180" i="175"/>
  <c r="G186" i="175"/>
  <c r="G102" i="175"/>
  <c r="G162" i="175"/>
  <c r="G146" i="175"/>
  <c r="G130" i="175"/>
  <c r="F75" i="175"/>
  <c r="G75" i="175" s="1"/>
  <c r="F43" i="175"/>
  <c r="G43" i="175" s="1"/>
  <c r="F152" i="175"/>
  <c r="G152" i="175" s="1"/>
  <c r="F144" i="175"/>
  <c r="G144" i="175" s="1"/>
  <c r="F120" i="175"/>
  <c r="G120" i="175" s="1"/>
  <c r="F112" i="175"/>
  <c r="G112" i="175" s="1"/>
  <c r="G56" i="175"/>
  <c r="F234" i="175"/>
  <c r="G234" i="175" s="1"/>
  <c r="F236" i="175"/>
  <c r="G236" i="175" s="1"/>
  <c r="G157" i="175"/>
  <c r="G133" i="175"/>
  <c r="F99" i="175"/>
  <c r="G99" i="175" s="1"/>
  <c r="F74" i="175"/>
  <c r="G74" i="175" s="1"/>
  <c r="G242" i="175"/>
  <c r="F36" i="175"/>
  <c r="G36" i="175" s="1"/>
  <c r="G26" i="175"/>
  <c r="G19" i="175"/>
  <c r="G13" i="175"/>
  <c r="F10" i="175"/>
  <c r="G10" i="175" s="1"/>
  <c r="G34" i="175"/>
  <c r="F212" i="175"/>
  <c r="G212" i="175" s="1"/>
  <c r="G125" i="175"/>
  <c r="F76" i="175"/>
  <c r="G76" i="175" s="1"/>
  <c r="G192" i="175"/>
  <c r="G188" i="175"/>
  <c r="F172" i="175"/>
  <c r="G172" i="175" s="1"/>
  <c r="F100" i="175"/>
  <c r="G100" i="175" s="1"/>
  <c r="G154" i="175"/>
  <c r="F138" i="175"/>
  <c r="G138" i="175" s="1"/>
  <c r="F77" i="175"/>
  <c r="G77" i="175" s="1"/>
  <c r="F228" i="175"/>
  <c r="G228" i="175" s="1"/>
  <c r="G220" i="175"/>
  <c r="G183" i="175"/>
  <c r="F109" i="175"/>
  <c r="G109" i="175" s="1"/>
  <c r="F89" i="175"/>
  <c r="G89" i="175" s="1"/>
  <c r="F52" i="175"/>
  <c r="G52" i="175" s="1"/>
  <c r="G12" i="175"/>
  <c r="G227" i="175"/>
  <c r="G194" i="175"/>
  <c r="F81" i="175"/>
  <c r="G81" i="175" s="1"/>
  <c r="G49" i="175"/>
  <c r="F61" i="175"/>
  <c r="G61" i="175" s="1"/>
  <c r="G239" i="175"/>
  <c r="G231" i="175"/>
  <c r="F223" i="175"/>
  <c r="G223" i="175" s="1"/>
  <c r="G215" i="175"/>
  <c r="F207" i="175"/>
  <c r="G207" i="175" s="1"/>
  <c r="G199" i="175"/>
  <c r="G190" i="175"/>
  <c r="G182" i="175"/>
  <c r="G174" i="175"/>
  <c r="F69" i="175"/>
  <c r="G69" i="175" s="1"/>
  <c r="G243" i="175"/>
  <c r="F211" i="175"/>
  <c r="G211" i="175" s="1"/>
  <c r="G65" i="175"/>
  <c r="G32" i="175"/>
  <c r="F168" i="175"/>
  <c r="G168" i="175" s="1"/>
  <c r="F160" i="175"/>
  <c r="G160" i="175" s="1"/>
  <c r="G136" i="175"/>
  <c r="G128" i="175"/>
  <c r="G37" i="175"/>
  <c r="F164" i="175"/>
  <c r="G164" i="175" s="1"/>
  <c r="G156" i="175"/>
  <c r="F148" i="175"/>
  <c r="G148" i="175" s="1"/>
  <c r="F140" i="175"/>
  <c r="G140" i="175" s="1"/>
  <c r="G132" i="175"/>
  <c r="F124" i="175"/>
  <c r="G124" i="175" s="1"/>
  <c r="F116" i="175"/>
  <c r="G116" i="175" s="1"/>
  <c r="G108" i="175"/>
  <c r="F28" i="175"/>
  <c r="G28" i="175" s="1"/>
  <c r="G21" i="175"/>
  <c r="G14" i="157" l="1"/>
  <c r="N15" i="166" l="1"/>
  <c r="L33" i="263"/>
  <c r="L17" i="263"/>
  <c r="L150" i="263" l="1"/>
  <c r="M137" i="174"/>
  <c r="L138" i="263" s="1"/>
  <c r="L126" i="263"/>
  <c r="E38" i="174"/>
  <c r="E85" i="174"/>
  <c r="O91" i="174"/>
  <c r="N92" i="263" s="1"/>
  <c r="L238" i="263"/>
  <c r="M193" i="174"/>
  <c r="L194" i="263" s="1"/>
  <c r="L182" i="263"/>
  <c r="M169" i="174"/>
  <c r="L170" i="263" s="1"/>
  <c r="M153" i="174"/>
  <c r="L154" i="263" s="1"/>
  <c r="L90" i="263"/>
  <c r="L82" i="263"/>
  <c r="L50" i="263"/>
  <c r="M45" i="174"/>
  <c r="L46" i="263" s="1"/>
  <c r="L42" i="263"/>
  <c r="E69" i="174"/>
  <c r="O132" i="174"/>
  <c r="N133" i="263" s="1"/>
  <c r="O88" i="174"/>
  <c r="N89" i="263" s="1"/>
  <c r="L206" i="263"/>
  <c r="L198" i="263"/>
  <c r="M185" i="174"/>
  <c r="L186" i="263" s="1"/>
  <c r="L174" i="263"/>
  <c r="L158" i="263"/>
  <c r="L142" i="263"/>
  <c r="M129" i="174"/>
  <c r="L130" i="263" s="1"/>
  <c r="M121" i="174"/>
  <c r="L122" i="263" s="1"/>
  <c r="M113" i="174"/>
  <c r="L114" i="263" s="1"/>
  <c r="L106" i="263"/>
  <c r="M97" i="174"/>
  <c r="L98" i="263" s="1"/>
  <c r="M85" i="174"/>
  <c r="L86" i="263" s="1"/>
  <c r="O152" i="174"/>
  <c r="N153" i="263" s="1"/>
  <c r="E196" i="174"/>
  <c r="E172" i="174"/>
  <c r="E164" i="174"/>
  <c r="E140" i="174"/>
  <c r="E132" i="174"/>
  <c r="E108" i="174"/>
  <c r="E100" i="174"/>
  <c r="E95" i="174"/>
  <c r="E39" i="174"/>
  <c r="M229" i="174"/>
  <c r="L230" i="263" s="1"/>
  <c r="L222" i="263"/>
  <c r="L214" i="263"/>
  <c r="M201" i="174"/>
  <c r="L202" i="263" s="1"/>
  <c r="M189" i="174"/>
  <c r="L190" i="263" s="1"/>
  <c r="L178" i="263"/>
  <c r="L162" i="263"/>
  <c r="L146" i="263"/>
  <c r="L134" i="263"/>
  <c r="L118" i="263"/>
  <c r="M109" i="174"/>
  <c r="L110" i="263" s="1"/>
  <c r="L94" i="263"/>
  <c r="M77" i="174"/>
  <c r="L78" i="263" s="1"/>
  <c r="L74" i="263"/>
  <c r="L70" i="263"/>
  <c r="L66" i="263"/>
  <c r="M61" i="174"/>
  <c r="L62" i="263" s="1"/>
  <c r="L58" i="263"/>
  <c r="E37" i="174"/>
  <c r="O196" i="174"/>
  <c r="N197" i="263" s="1"/>
  <c r="O37" i="174"/>
  <c r="N38" i="263" s="1"/>
  <c r="J247" i="263"/>
  <c r="J243" i="263"/>
  <c r="L239" i="263"/>
  <c r="K234" i="174"/>
  <c r="J235" i="263" s="1"/>
  <c r="J231" i="263"/>
  <c r="J227" i="263"/>
  <c r="M222" i="174"/>
  <c r="L223" i="263" s="1"/>
  <c r="J219" i="263"/>
  <c r="K214" i="174"/>
  <c r="J215" i="263" s="1"/>
  <c r="K210" i="174"/>
  <c r="J211" i="263" s="1"/>
  <c r="O206" i="174"/>
  <c r="N207" i="263" s="1"/>
  <c r="J203" i="263"/>
  <c r="J199" i="263"/>
  <c r="J195" i="263"/>
  <c r="J187" i="263"/>
  <c r="J183" i="263"/>
  <c r="J179" i="263"/>
  <c r="L175" i="263"/>
  <c r="K170" i="174"/>
  <c r="J171" i="263" s="1"/>
  <c r="J167" i="263"/>
  <c r="O158" i="174"/>
  <c r="N159" i="263" s="1"/>
  <c r="K150" i="174"/>
  <c r="J151" i="263" s="1"/>
  <c r="O142" i="174"/>
  <c r="N143" i="263" s="1"/>
  <c r="K138" i="174"/>
  <c r="J139" i="263" s="1"/>
  <c r="L135" i="263"/>
  <c r="O126" i="174"/>
  <c r="N127" i="263" s="1"/>
  <c r="K122" i="174"/>
  <c r="J123" i="263" s="1"/>
  <c r="J119" i="263"/>
  <c r="O110" i="174"/>
  <c r="N111" i="263" s="1"/>
  <c r="J107" i="263"/>
  <c r="L103" i="263"/>
  <c r="O94" i="174"/>
  <c r="N95" i="263" s="1"/>
  <c r="K90" i="174"/>
  <c r="J91" i="263" s="1"/>
  <c r="J87" i="263"/>
  <c r="O78" i="174"/>
  <c r="N79" i="263" s="1"/>
  <c r="K74" i="174"/>
  <c r="J75" i="263" s="1"/>
  <c r="K70" i="174"/>
  <c r="J71" i="263" s="1"/>
  <c r="O62" i="174"/>
  <c r="N63" i="263" s="1"/>
  <c r="K58" i="174"/>
  <c r="J59" i="263" s="1"/>
  <c r="J55" i="263"/>
  <c r="O46" i="174"/>
  <c r="N47" i="263" s="1"/>
  <c r="K42" i="174"/>
  <c r="J43" i="263" s="1"/>
  <c r="O215" i="174"/>
  <c r="N216" i="263" s="1"/>
  <c r="O171" i="174"/>
  <c r="N172" i="263" s="1"/>
  <c r="O123" i="174"/>
  <c r="N124" i="263" s="1"/>
  <c r="O43" i="174"/>
  <c r="N44" i="263" s="1"/>
  <c r="O36" i="174"/>
  <c r="N37" i="263" s="1"/>
  <c r="O203" i="174"/>
  <c r="N204" i="263" s="1"/>
  <c r="O163" i="174"/>
  <c r="N164" i="263" s="1"/>
  <c r="O131" i="174"/>
  <c r="N132" i="263" s="1"/>
  <c r="O75" i="174"/>
  <c r="N76" i="263" s="1"/>
  <c r="E228" i="174"/>
  <c r="E204" i="174"/>
  <c r="I28" i="174"/>
  <c r="H29" i="263" s="1"/>
  <c r="E131" i="174"/>
  <c r="E111" i="174"/>
  <c r="E107" i="174"/>
  <c r="E103" i="174"/>
  <c r="E99" i="174"/>
  <c r="E91" i="174"/>
  <c r="E83" i="174"/>
  <c r="E79" i="174"/>
  <c r="E75" i="174"/>
  <c r="E71" i="174"/>
  <c r="E67" i="174"/>
  <c r="E63" i="174"/>
  <c r="E59" i="174"/>
  <c r="E55" i="174"/>
  <c r="E51" i="174"/>
  <c r="E47" i="174"/>
  <c r="E43" i="174"/>
  <c r="O16" i="174"/>
  <c r="N17" i="263" s="1"/>
  <c r="O28" i="174"/>
  <c r="N29" i="263" s="1"/>
  <c r="O32" i="174"/>
  <c r="N33" i="263" s="1"/>
  <c r="J17" i="263"/>
  <c r="K28" i="174"/>
  <c r="J29" i="263" s="1"/>
  <c r="J33" i="263"/>
  <c r="K101" i="174"/>
  <c r="J102" i="263" s="1"/>
  <c r="K11" i="174"/>
  <c r="J12" i="263" s="1"/>
  <c r="O15" i="174"/>
  <c r="N16" i="263" s="1"/>
  <c r="J20" i="263"/>
  <c r="K23" i="174"/>
  <c r="J24" i="263" s="1"/>
  <c r="J28" i="263"/>
  <c r="O31" i="174"/>
  <c r="N32" i="263" s="1"/>
  <c r="E166" i="174"/>
  <c r="E66" i="174"/>
  <c r="E62" i="174"/>
  <c r="E58" i="174"/>
  <c r="E50" i="174"/>
  <c r="E42" i="174"/>
  <c r="O12" i="174"/>
  <c r="N13" i="263" s="1"/>
  <c r="J21" i="263"/>
  <c r="J25" i="263"/>
  <c r="O243" i="174"/>
  <c r="N244" i="263" s="1"/>
  <c r="O239" i="174"/>
  <c r="N240" i="263" s="1"/>
  <c r="O227" i="174"/>
  <c r="N228" i="263" s="1"/>
  <c r="O223" i="174"/>
  <c r="N224" i="263" s="1"/>
  <c r="O211" i="174"/>
  <c r="N212" i="263" s="1"/>
  <c r="O207" i="174"/>
  <c r="N208" i="263" s="1"/>
  <c r="O195" i="174"/>
  <c r="N196" i="263" s="1"/>
  <c r="O191" i="174"/>
  <c r="N192" i="263" s="1"/>
  <c r="O187" i="174"/>
  <c r="N188" i="263" s="1"/>
  <c r="O175" i="174"/>
  <c r="N176" i="263" s="1"/>
  <c r="O159" i="174"/>
  <c r="N160" i="263" s="1"/>
  <c r="O155" i="174"/>
  <c r="N156" i="263" s="1"/>
  <c r="O151" i="174"/>
  <c r="N152" i="263" s="1"/>
  <c r="O143" i="174"/>
  <c r="N144" i="263" s="1"/>
  <c r="O139" i="174"/>
  <c r="N140" i="263" s="1"/>
  <c r="O127" i="174"/>
  <c r="N128" i="263" s="1"/>
  <c r="O111" i="174"/>
  <c r="N112" i="263" s="1"/>
  <c r="O107" i="174"/>
  <c r="N108" i="263" s="1"/>
  <c r="O99" i="174"/>
  <c r="N100" i="263" s="1"/>
  <c r="O95" i="174"/>
  <c r="N96" i="263" s="1"/>
  <c r="O87" i="174"/>
  <c r="N88" i="263" s="1"/>
  <c r="O79" i="174"/>
  <c r="N80" i="263" s="1"/>
  <c r="O71" i="174"/>
  <c r="N72" i="263" s="1"/>
  <c r="O67" i="174"/>
  <c r="N68" i="263" s="1"/>
  <c r="O63" i="174"/>
  <c r="N64" i="263" s="1"/>
  <c r="O59" i="174"/>
  <c r="N60" i="263" s="1"/>
  <c r="O55" i="174"/>
  <c r="N56" i="263" s="1"/>
  <c r="O47" i="174"/>
  <c r="N48" i="263" s="1"/>
  <c r="O39" i="174"/>
  <c r="N40" i="263" s="1"/>
  <c r="E195" i="174"/>
  <c r="E155" i="174"/>
  <c r="O20" i="174"/>
  <c r="N21" i="263" s="1"/>
  <c r="L25" i="263"/>
  <c r="O17" i="174"/>
  <c r="N18" i="263" s="1"/>
  <c r="O29" i="174"/>
  <c r="N30" i="263" s="1"/>
  <c r="L20" i="263"/>
  <c r="J18" i="263"/>
  <c r="J30" i="263"/>
  <c r="O8" i="174"/>
  <c r="N9" i="263" s="1"/>
  <c r="O13" i="174"/>
  <c r="N14" i="263" s="1"/>
  <c r="O21" i="174"/>
  <c r="N22" i="263" s="1"/>
  <c r="O25" i="174"/>
  <c r="N26" i="263" s="1"/>
  <c r="O33" i="174"/>
  <c r="N34" i="263" s="1"/>
  <c r="M11" i="174"/>
  <c r="L12" i="263" s="1"/>
  <c r="L28" i="263"/>
  <c r="J9" i="263"/>
  <c r="J14" i="263"/>
  <c r="J22" i="263"/>
  <c r="K25" i="174"/>
  <c r="J26" i="263" s="1"/>
  <c r="K33" i="174"/>
  <c r="J34" i="263" s="1"/>
  <c r="O235" i="174"/>
  <c r="N236" i="263" s="1"/>
  <c r="O179" i="174"/>
  <c r="N180" i="263" s="1"/>
  <c r="O147" i="174"/>
  <c r="N148" i="263" s="1"/>
  <c r="O115" i="174"/>
  <c r="N116" i="263" s="1"/>
  <c r="O83" i="174"/>
  <c r="N84" i="263" s="1"/>
  <c r="O51" i="174"/>
  <c r="N52" i="263" s="1"/>
  <c r="M10" i="174"/>
  <c r="L11" i="263" s="1"/>
  <c r="L15" i="263"/>
  <c r="M18" i="174"/>
  <c r="L19" i="263" s="1"/>
  <c r="L23" i="263"/>
  <c r="L27" i="263"/>
  <c r="L31" i="263"/>
  <c r="L35" i="263"/>
  <c r="L13" i="263"/>
  <c r="L21" i="263"/>
  <c r="M28" i="174"/>
  <c r="L29" i="263" s="1"/>
  <c r="K10" i="174"/>
  <c r="J11" i="263" s="1"/>
  <c r="J15" i="263"/>
  <c r="K18" i="174"/>
  <c r="J19" i="263" s="1"/>
  <c r="J23" i="263"/>
  <c r="J27" i="263"/>
  <c r="J31" i="263"/>
  <c r="J35" i="263"/>
  <c r="E12" i="174"/>
  <c r="H17" i="263"/>
  <c r="E20" i="174"/>
  <c r="H25" i="263"/>
  <c r="E28" i="174"/>
  <c r="H33" i="263"/>
  <c r="O238" i="174"/>
  <c r="N239" i="263" s="1"/>
  <c r="O27" i="174"/>
  <c r="N28" i="263" s="1"/>
  <c r="J13" i="263"/>
  <c r="E239" i="174"/>
  <c r="E175" i="174"/>
  <c r="H21" i="263"/>
  <c r="O11" i="174"/>
  <c r="N12" i="263" s="1"/>
  <c r="O230" i="174"/>
  <c r="N231" i="263" s="1"/>
  <c r="L14" i="263"/>
  <c r="L18" i="263"/>
  <c r="L22" i="263"/>
  <c r="M25" i="174"/>
  <c r="L26" i="263" s="1"/>
  <c r="L30" i="263"/>
  <c r="M33" i="174"/>
  <c r="L34" i="263" s="1"/>
  <c r="O213" i="174"/>
  <c r="N214" i="263" s="1"/>
  <c r="O24" i="174"/>
  <c r="N25" i="263" s="1"/>
  <c r="E10" i="174"/>
  <c r="E14" i="174"/>
  <c r="E18" i="174"/>
  <c r="E22" i="174"/>
  <c r="E26" i="174"/>
  <c r="E30" i="174"/>
  <c r="E34" i="174"/>
  <c r="M38" i="174"/>
  <c r="L39" i="263" s="1"/>
  <c r="H237" i="263"/>
  <c r="I208" i="174"/>
  <c r="H209" i="263" s="1"/>
  <c r="H201" i="263"/>
  <c r="H173" i="263"/>
  <c r="H137" i="263"/>
  <c r="H109" i="263"/>
  <c r="H73" i="263"/>
  <c r="H65" i="263"/>
  <c r="H57" i="263"/>
  <c r="L16" i="263"/>
  <c r="M23" i="174"/>
  <c r="L24" i="263" s="1"/>
  <c r="L32" i="263"/>
  <c r="I11" i="174"/>
  <c r="H12" i="263" s="1"/>
  <c r="H16" i="263"/>
  <c r="H20" i="263"/>
  <c r="I23" i="174"/>
  <c r="H24" i="263" s="1"/>
  <c r="H28" i="263"/>
  <c r="H32" i="263"/>
  <c r="I187" i="174"/>
  <c r="H188" i="263" s="1"/>
  <c r="H244" i="263"/>
  <c r="H216" i="263"/>
  <c r="H180" i="263"/>
  <c r="I151" i="174"/>
  <c r="H152" i="263" s="1"/>
  <c r="I123" i="174"/>
  <c r="H124" i="263" s="1"/>
  <c r="I115" i="174"/>
  <c r="H116" i="263" s="1"/>
  <c r="H88" i="263"/>
  <c r="L247" i="263"/>
  <c r="L199" i="263"/>
  <c r="L167" i="263"/>
  <c r="L119" i="263"/>
  <c r="L87" i="263"/>
  <c r="M70" i="174"/>
  <c r="L71" i="263" s="1"/>
  <c r="H239" i="263"/>
  <c r="I214" i="174"/>
  <c r="I206" i="174"/>
  <c r="H207" i="263" s="1"/>
  <c r="H191" i="263"/>
  <c r="H175" i="263"/>
  <c r="I150" i="174"/>
  <c r="H143" i="263"/>
  <c r="I126" i="174"/>
  <c r="H127" i="263" s="1"/>
  <c r="H111" i="263"/>
  <c r="H103" i="263"/>
  <c r="I78" i="174"/>
  <c r="H79" i="263" s="1"/>
  <c r="I70" i="174"/>
  <c r="H63" i="263"/>
  <c r="I46" i="174"/>
  <c r="H47" i="263" s="1"/>
  <c r="O200" i="174"/>
  <c r="N201" i="263" s="1"/>
  <c r="O184" i="174"/>
  <c r="N185" i="263" s="1"/>
  <c r="O180" i="174"/>
  <c r="N181" i="263" s="1"/>
  <c r="O164" i="174"/>
  <c r="N165" i="263" s="1"/>
  <c r="O136" i="174"/>
  <c r="N137" i="263" s="1"/>
  <c r="O120" i="174"/>
  <c r="N121" i="263" s="1"/>
  <c r="O116" i="174"/>
  <c r="N117" i="263" s="1"/>
  <c r="O100" i="174"/>
  <c r="N101" i="263" s="1"/>
  <c r="O72" i="174"/>
  <c r="N73" i="263" s="1"/>
  <c r="O68" i="174"/>
  <c r="N69" i="263" s="1"/>
  <c r="O56" i="174"/>
  <c r="N57" i="263" s="1"/>
  <c r="O52" i="174"/>
  <c r="N53" i="263" s="1"/>
  <c r="E149" i="174"/>
  <c r="E236" i="174"/>
  <c r="K165" i="174"/>
  <c r="J166" i="263" s="1"/>
  <c r="M165" i="174"/>
  <c r="L166" i="263" s="1"/>
  <c r="J134" i="263"/>
  <c r="M206" i="174"/>
  <c r="L207" i="263" s="1"/>
  <c r="K206" i="174"/>
  <c r="J207" i="263" s="1"/>
  <c r="L191" i="263"/>
  <c r="O190" i="174"/>
  <c r="N191" i="263" s="1"/>
  <c r="E54" i="174"/>
  <c r="E78" i="174"/>
  <c r="E102" i="174"/>
  <c r="E190" i="174"/>
  <c r="E214" i="174"/>
  <c r="K154" i="174"/>
  <c r="J155" i="263" s="1"/>
  <c r="H159" i="263"/>
  <c r="E158" i="174"/>
  <c r="J70" i="263"/>
  <c r="I245" i="174"/>
  <c r="H246" i="263" s="1"/>
  <c r="H238" i="263"/>
  <c r="E225" i="174"/>
  <c r="E205" i="174"/>
  <c r="E193" i="174"/>
  <c r="H182" i="263"/>
  <c r="E181" i="174"/>
  <c r="E161" i="174"/>
  <c r="E145" i="174"/>
  <c r="E141" i="174"/>
  <c r="E129" i="174"/>
  <c r="E125" i="174"/>
  <c r="H118" i="263"/>
  <c r="E117" i="174"/>
  <c r="E113" i="174"/>
  <c r="I109" i="174"/>
  <c r="H110" i="263" s="1"/>
  <c r="E101" i="174"/>
  <c r="E97" i="174"/>
  <c r="E93" i="174"/>
  <c r="I85" i="174"/>
  <c r="H86" i="263" s="1"/>
  <c r="H82" i="263"/>
  <c r="I77" i="174"/>
  <c r="H78" i="263" s="1"/>
  <c r="E77" i="174"/>
  <c r="H74" i="263"/>
  <c r="H70" i="263"/>
  <c r="H66" i="263"/>
  <c r="I61" i="174"/>
  <c r="H62" i="263" s="1"/>
  <c r="E61" i="174"/>
  <c r="H58" i="263"/>
  <c r="I53" i="174"/>
  <c r="H54" i="263" s="1"/>
  <c r="H50" i="263"/>
  <c r="I45" i="174"/>
  <c r="H46" i="263" s="1"/>
  <c r="E45" i="174"/>
  <c r="H42" i="263"/>
  <c r="H38" i="263"/>
  <c r="I42" i="174"/>
  <c r="K222" i="174"/>
  <c r="J223" i="263" s="1"/>
  <c r="O38" i="174"/>
  <c r="N39" i="263" s="1"/>
  <c r="K38" i="174"/>
  <c r="J39" i="263" s="1"/>
  <c r="I222" i="174"/>
  <c r="H223" i="263" s="1"/>
  <c r="E222" i="174"/>
  <c r="E198" i="174"/>
  <c r="H135" i="263"/>
  <c r="E134" i="174"/>
  <c r="H95" i="263"/>
  <c r="E94" i="174"/>
  <c r="O222" i="174"/>
  <c r="N223" i="263" s="1"/>
  <c r="O174" i="174"/>
  <c r="N175" i="263" s="1"/>
  <c r="E46" i="174"/>
  <c r="E86" i="174"/>
  <c r="E118" i="174"/>
  <c r="E230" i="174"/>
  <c r="H37" i="263"/>
  <c r="E241" i="174"/>
  <c r="I229" i="174"/>
  <c r="H230" i="263" s="1"/>
  <c r="E221" i="174"/>
  <c r="H214" i="263"/>
  <c r="E209" i="174"/>
  <c r="H198" i="263"/>
  <c r="E189" i="174"/>
  <c r="E177" i="174"/>
  <c r="H174" i="263"/>
  <c r="E165" i="174"/>
  <c r="E157" i="174"/>
  <c r="H150" i="263"/>
  <c r="O246" i="174"/>
  <c r="N247" i="263" s="1"/>
  <c r="O214" i="174"/>
  <c r="N215" i="263" s="1"/>
  <c r="I235" i="174"/>
  <c r="H236" i="263" s="1"/>
  <c r="H232" i="263"/>
  <c r="H228" i="263"/>
  <c r="H220" i="263"/>
  <c r="H204" i="263"/>
  <c r="H200" i="263"/>
  <c r="H196" i="263"/>
  <c r="H184" i="263"/>
  <c r="I171" i="174"/>
  <c r="H172" i="263" s="1"/>
  <c r="H168" i="263"/>
  <c r="I163" i="174"/>
  <c r="H164" i="263" s="1"/>
  <c r="I155" i="174"/>
  <c r="H156" i="263" s="1"/>
  <c r="H148" i="263"/>
  <c r="I139" i="174"/>
  <c r="H140" i="263" s="1"/>
  <c r="H136" i="263"/>
  <c r="H132" i="263"/>
  <c r="H120" i="263"/>
  <c r="I107" i="174"/>
  <c r="H108" i="263" s="1"/>
  <c r="I103" i="174"/>
  <c r="H104" i="263" s="1"/>
  <c r="I99" i="174"/>
  <c r="H100" i="263" s="1"/>
  <c r="H92" i="263"/>
  <c r="H84" i="263"/>
  <c r="I75" i="174"/>
  <c r="H76" i="263" s="1"/>
  <c r="E53" i="174"/>
  <c r="E70" i="174"/>
  <c r="E126" i="174"/>
  <c r="E150" i="174"/>
  <c r="E182" i="174"/>
  <c r="E213" i="174"/>
  <c r="E87" i="174"/>
  <c r="J37" i="263"/>
  <c r="J244" i="263"/>
  <c r="J240" i="263"/>
  <c r="K235" i="174"/>
  <c r="J236" i="263" s="1"/>
  <c r="E231" i="174"/>
  <c r="J228" i="263"/>
  <c r="E223" i="174"/>
  <c r="J220" i="263"/>
  <c r="E215" i="174"/>
  <c r="J212" i="263"/>
  <c r="K207" i="174"/>
  <c r="J208" i="263" s="1"/>
  <c r="J204" i="263"/>
  <c r="E199" i="174"/>
  <c r="J196" i="263"/>
  <c r="E191" i="174"/>
  <c r="K187" i="174"/>
  <c r="J188" i="263" s="1"/>
  <c r="E183" i="174"/>
  <c r="J180" i="263"/>
  <c r="J176" i="263"/>
  <c r="K171" i="174"/>
  <c r="J172" i="263" s="1"/>
  <c r="K163" i="174"/>
  <c r="J164" i="263" s="1"/>
  <c r="K159" i="174"/>
  <c r="J160" i="263" s="1"/>
  <c r="K155" i="174"/>
  <c r="J156" i="263" s="1"/>
  <c r="J148" i="263"/>
  <c r="K143" i="174"/>
  <c r="J144" i="263" s="1"/>
  <c r="K139" i="174"/>
  <c r="J140" i="263" s="1"/>
  <c r="J132" i="263"/>
  <c r="J128" i="263"/>
  <c r="K123" i="174"/>
  <c r="J124" i="263" s="1"/>
  <c r="K115" i="174"/>
  <c r="J116" i="263" s="1"/>
  <c r="J112" i="263"/>
  <c r="J103" i="263"/>
  <c r="M214" i="174"/>
  <c r="L215" i="263" s="1"/>
  <c r="O237" i="174"/>
  <c r="N238" i="263" s="1"/>
  <c r="O229" i="174"/>
  <c r="N230" i="263" s="1"/>
  <c r="O221" i="174"/>
  <c r="N222" i="263" s="1"/>
  <c r="O205" i="174"/>
  <c r="N206" i="263" s="1"/>
  <c r="O201" i="174"/>
  <c r="N202" i="263" s="1"/>
  <c r="O197" i="174"/>
  <c r="N198" i="263" s="1"/>
  <c r="O193" i="174"/>
  <c r="N194" i="263" s="1"/>
  <c r="O189" i="174"/>
  <c r="N190" i="263" s="1"/>
  <c r="O185" i="174"/>
  <c r="N186" i="263" s="1"/>
  <c r="O181" i="174"/>
  <c r="N182" i="263" s="1"/>
  <c r="O177" i="174"/>
  <c r="N178" i="263" s="1"/>
  <c r="O173" i="174"/>
  <c r="N174" i="263" s="1"/>
  <c r="O169" i="174"/>
  <c r="N170" i="263" s="1"/>
  <c r="O165" i="174"/>
  <c r="N166" i="263" s="1"/>
  <c r="O161" i="174"/>
  <c r="N162" i="263" s="1"/>
  <c r="O157" i="174"/>
  <c r="N158" i="263" s="1"/>
  <c r="O153" i="174"/>
  <c r="N154" i="263" s="1"/>
  <c r="O149" i="174"/>
  <c r="N150" i="263" s="1"/>
  <c r="O145" i="174"/>
  <c r="N146" i="263" s="1"/>
  <c r="O141" i="174"/>
  <c r="N142" i="263" s="1"/>
  <c r="O137" i="174"/>
  <c r="N138" i="263" s="1"/>
  <c r="O133" i="174"/>
  <c r="N134" i="263" s="1"/>
  <c r="O129" i="174"/>
  <c r="N130" i="263" s="1"/>
  <c r="O125" i="174"/>
  <c r="N126" i="263" s="1"/>
  <c r="O121" i="174"/>
  <c r="N122" i="263" s="1"/>
  <c r="O117" i="174"/>
  <c r="N118" i="263" s="1"/>
  <c r="O113" i="174"/>
  <c r="N114" i="263" s="1"/>
  <c r="O109" i="174"/>
  <c r="N110" i="263" s="1"/>
  <c r="O105" i="174"/>
  <c r="N106" i="263" s="1"/>
  <c r="O101" i="174"/>
  <c r="N102" i="263" s="1"/>
  <c r="O97" i="174"/>
  <c r="N98" i="263" s="1"/>
  <c r="O93" i="174"/>
  <c r="N94" i="263" s="1"/>
  <c r="O89" i="174"/>
  <c r="N90" i="263" s="1"/>
  <c r="O85" i="174"/>
  <c r="N86" i="263" s="1"/>
  <c r="O81" i="174"/>
  <c r="N82" i="263" s="1"/>
  <c r="O77" i="174"/>
  <c r="N78" i="263" s="1"/>
  <c r="O73" i="174"/>
  <c r="N74" i="263" s="1"/>
  <c r="O69" i="174"/>
  <c r="N70" i="263" s="1"/>
  <c r="O65" i="174"/>
  <c r="N66" i="263" s="1"/>
  <c r="O61" i="174"/>
  <c r="N62" i="263" s="1"/>
  <c r="O57" i="174"/>
  <c r="N58" i="263" s="1"/>
  <c r="O53" i="174"/>
  <c r="N54" i="263" s="1"/>
  <c r="O49" i="174"/>
  <c r="N50" i="263" s="1"/>
  <c r="O45" i="174"/>
  <c r="N46" i="263" s="1"/>
  <c r="O41" i="174"/>
  <c r="N42" i="263" s="1"/>
  <c r="O168" i="174"/>
  <c r="N169" i="263" s="1"/>
  <c r="K156" i="174"/>
  <c r="J157" i="263" s="1"/>
  <c r="O148" i="174"/>
  <c r="N149" i="263" s="1"/>
  <c r="K144" i="174"/>
  <c r="J145" i="263" s="1"/>
  <c r="K124" i="174"/>
  <c r="J125" i="263" s="1"/>
  <c r="K112" i="174"/>
  <c r="J113" i="263" s="1"/>
  <c r="O104" i="174"/>
  <c r="N105" i="263" s="1"/>
  <c r="J93" i="263"/>
  <c r="O84" i="174"/>
  <c r="N85" i="263" s="1"/>
  <c r="K80" i="174"/>
  <c r="J81" i="263" s="1"/>
  <c r="J61" i="263"/>
  <c r="K48" i="174"/>
  <c r="J49" i="263" s="1"/>
  <c r="O40" i="174"/>
  <c r="N41" i="263" s="1"/>
  <c r="E240" i="174"/>
  <c r="E232" i="174"/>
  <c r="E224" i="174"/>
  <c r="H221" i="263"/>
  <c r="E216" i="174"/>
  <c r="E208" i="174"/>
  <c r="H205" i="263"/>
  <c r="E200" i="174"/>
  <c r="E192" i="174"/>
  <c r="H189" i="263"/>
  <c r="E184" i="174"/>
  <c r="E176" i="174"/>
  <c r="E168" i="174"/>
  <c r="E160" i="174"/>
  <c r="E156" i="174"/>
  <c r="E152" i="174"/>
  <c r="E144" i="174"/>
  <c r="H141" i="263"/>
  <c r="E136" i="174"/>
  <c r="E128" i="174"/>
  <c r="I124" i="174"/>
  <c r="H125" i="263" s="1"/>
  <c r="E120" i="174"/>
  <c r="E112" i="174"/>
  <c r="E104" i="174"/>
  <c r="E96" i="174"/>
  <c r="H93" i="263"/>
  <c r="E88" i="174"/>
  <c r="E80" i="174"/>
  <c r="E76" i="174"/>
  <c r="E72" i="174"/>
  <c r="E64" i="174"/>
  <c r="E56" i="174"/>
  <c r="E52" i="174"/>
  <c r="E48" i="174"/>
  <c r="J163" i="263"/>
  <c r="J147" i="263"/>
  <c r="J131" i="263"/>
  <c r="J115" i="263"/>
  <c r="J99" i="263"/>
  <c r="J83" i="263"/>
  <c r="K66" i="174"/>
  <c r="J67" i="263" s="1"/>
  <c r="K50" i="174"/>
  <c r="J51" i="263" s="1"/>
  <c r="H23" i="263"/>
  <c r="E27" i="174"/>
  <c r="I165" i="174"/>
  <c r="H166" i="263" s="1"/>
  <c r="H158" i="263"/>
  <c r="I144" i="174"/>
  <c r="I129" i="174"/>
  <c r="H130" i="263" s="1"/>
  <c r="I101" i="174"/>
  <c r="H102" i="263" s="1"/>
  <c r="I80" i="174"/>
  <c r="H81" i="263" s="1"/>
  <c r="K223" i="174"/>
  <c r="J224" i="263" s="1"/>
  <c r="J184" i="263"/>
  <c r="O14" i="174"/>
  <c r="N15" i="263" s="1"/>
  <c r="O26" i="174"/>
  <c r="N27" i="263" s="1"/>
  <c r="O30" i="174"/>
  <c r="N31" i="263" s="1"/>
  <c r="E16" i="174"/>
  <c r="E244" i="174"/>
  <c r="H245" i="263"/>
  <c r="I228" i="174"/>
  <c r="H229" i="263" s="1"/>
  <c r="H149" i="263"/>
  <c r="H133" i="263"/>
  <c r="H117" i="263"/>
  <c r="I100" i="174"/>
  <c r="H101" i="263" s="1"/>
  <c r="I68" i="174"/>
  <c r="H69" i="263" s="1"/>
  <c r="E40" i="174"/>
  <c r="H41" i="263"/>
  <c r="H242" i="263"/>
  <c r="H206" i="263"/>
  <c r="I192" i="174"/>
  <c r="H193" i="263" s="1"/>
  <c r="H178" i="263"/>
  <c r="I156" i="174"/>
  <c r="H157" i="263" s="1"/>
  <c r="H142" i="263"/>
  <c r="I128" i="174"/>
  <c r="H129" i="263" s="1"/>
  <c r="I113" i="174"/>
  <c r="H114" i="263" s="1"/>
  <c r="I71" i="174"/>
  <c r="H72" i="263" s="1"/>
  <c r="I52" i="174"/>
  <c r="H53" i="263" s="1"/>
  <c r="J200" i="263"/>
  <c r="L241" i="263"/>
  <c r="L233" i="263"/>
  <c r="L225" i="263"/>
  <c r="L221" i="263"/>
  <c r="M212" i="174"/>
  <c r="L213" i="263" s="1"/>
  <c r="M208" i="174"/>
  <c r="L209" i="263" s="1"/>
  <c r="L205" i="263"/>
  <c r="L201" i="263"/>
  <c r="L197" i="263"/>
  <c r="M192" i="174"/>
  <c r="L193" i="263" s="1"/>
  <c r="L189" i="263"/>
  <c r="L181" i="263"/>
  <c r="L177" i="263"/>
  <c r="L173" i="263"/>
  <c r="L169" i="263"/>
  <c r="M164" i="174"/>
  <c r="L165" i="263" s="1"/>
  <c r="M160" i="174"/>
  <c r="L161" i="263" s="1"/>
  <c r="M156" i="174"/>
  <c r="L157" i="263" s="1"/>
  <c r="L153" i="263"/>
  <c r="L149" i="263"/>
  <c r="M144" i="174"/>
  <c r="L145" i="263" s="1"/>
  <c r="L141" i="263"/>
  <c r="L137" i="263"/>
  <c r="L133" i="263"/>
  <c r="M128" i="174"/>
  <c r="L129" i="263" s="1"/>
  <c r="M124" i="174"/>
  <c r="L125" i="263" s="1"/>
  <c r="M120" i="174"/>
  <c r="L121" i="263" s="1"/>
  <c r="L117" i="263"/>
  <c r="M112" i="174"/>
  <c r="L113" i="263" s="1"/>
  <c r="L109" i="263"/>
  <c r="M104" i="174"/>
  <c r="L105" i="263" s="1"/>
  <c r="M100" i="174"/>
  <c r="L101" i="263" s="1"/>
  <c r="L97" i="263"/>
  <c r="L93" i="263"/>
  <c r="L89" i="263"/>
  <c r="M84" i="174"/>
  <c r="L85" i="263" s="1"/>
  <c r="M80" i="174"/>
  <c r="L81" i="263" s="1"/>
  <c r="L77" i="263"/>
  <c r="L73" i="263"/>
  <c r="M68" i="174"/>
  <c r="L69" i="263" s="1"/>
  <c r="L65" i="263"/>
  <c r="L61" i="263"/>
  <c r="L57" i="263"/>
  <c r="M52" i="174"/>
  <c r="L53" i="263" s="1"/>
  <c r="M48" i="174"/>
  <c r="L49" i="263" s="1"/>
  <c r="M44" i="174"/>
  <c r="L45" i="263" s="1"/>
  <c r="L41" i="263"/>
  <c r="L38" i="263"/>
  <c r="O212" i="174"/>
  <c r="N213" i="263" s="1"/>
  <c r="O204" i="174"/>
  <c r="N205" i="263" s="1"/>
  <c r="O188" i="174"/>
  <c r="N189" i="263" s="1"/>
  <c r="O172" i="174"/>
  <c r="N173" i="263" s="1"/>
  <c r="O156" i="174"/>
  <c r="N157" i="263" s="1"/>
  <c r="O140" i="174"/>
  <c r="N141" i="263" s="1"/>
  <c r="O124" i="174"/>
  <c r="N125" i="263" s="1"/>
  <c r="O112" i="174"/>
  <c r="N113" i="263" s="1"/>
  <c r="O108" i="174"/>
  <c r="N109" i="263" s="1"/>
  <c r="O96" i="174"/>
  <c r="N97" i="263" s="1"/>
  <c r="O92" i="174"/>
  <c r="N93" i="263" s="1"/>
  <c r="O80" i="174"/>
  <c r="N81" i="263" s="1"/>
  <c r="O76" i="174"/>
  <c r="N77" i="263" s="1"/>
  <c r="O64" i="174"/>
  <c r="N65" i="263" s="1"/>
  <c r="O60" i="174"/>
  <c r="N61" i="263" s="1"/>
  <c r="O48" i="174"/>
  <c r="N49" i="263" s="1"/>
  <c r="O44" i="174"/>
  <c r="N45" i="263" s="1"/>
  <c r="H35" i="263"/>
  <c r="H27" i="263"/>
  <c r="I18" i="174"/>
  <c r="H19" i="263" s="1"/>
  <c r="O19" i="174"/>
  <c r="N20" i="263" s="1"/>
  <c r="O103" i="174"/>
  <c r="N104" i="263" s="1"/>
  <c r="O119" i="174"/>
  <c r="N120" i="263" s="1"/>
  <c r="O135" i="174"/>
  <c r="N136" i="263" s="1"/>
  <c r="O167" i="174"/>
  <c r="N168" i="263" s="1"/>
  <c r="O183" i="174"/>
  <c r="N184" i="263" s="1"/>
  <c r="O199" i="174"/>
  <c r="N200" i="263" s="1"/>
  <c r="O219" i="174"/>
  <c r="N220" i="263" s="1"/>
  <c r="L9" i="263"/>
  <c r="H9" i="263"/>
  <c r="H14" i="263"/>
  <c r="H18" i="263"/>
  <c r="I25" i="174"/>
  <c r="H26" i="263" s="1"/>
  <c r="H30" i="263"/>
  <c r="I33" i="174"/>
  <c r="H34" i="263" s="1"/>
  <c r="J159" i="263"/>
  <c r="L159" i="263"/>
  <c r="J143" i="263"/>
  <c r="L143" i="263"/>
  <c r="K126" i="174"/>
  <c r="J127" i="263" s="1"/>
  <c r="M126" i="174"/>
  <c r="L127" i="263" s="1"/>
  <c r="J111" i="263"/>
  <c r="L111" i="263"/>
  <c r="J95" i="263"/>
  <c r="L95" i="263"/>
  <c r="K78" i="174"/>
  <c r="J79" i="263" s="1"/>
  <c r="M78" i="174"/>
  <c r="L79" i="263" s="1"/>
  <c r="J63" i="263"/>
  <c r="L63" i="263"/>
  <c r="K46" i="174"/>
  <c r="J47" i="263" s="1"/>
  <c r="M46" i="174"/>
  <c r="L47" i="263" s="1"/>
  <c r="E8" i="174"/>
  <c r="E13" i="174"/>
  <c r="E17" i="174"/>
  <c r="E21" i="174"/>
  <c r="E25" i="174"/>
  <c r="E29" i="174"/>
  <c r="E33" i="174"/>
  <c r="E41" i="174"/>
  <c r="E49" i="174"/>
  <c r="E57" i="174"/>
  <c r="E65" i="174"/>
  <c r="E73" i="174"/>
  <c r="E81" i="174"/>
  <c r="E92" i="174"/>
  <c r="E110" i="174"/>
  <c r="E124" i="174"/>
  <c r="E133" i="174"/>
  <c r="E142" i="174"/>
  <c r="E174" i="174"/>
  <c r="E188" i="174"/>
  <c r="E197" i="174"/>
  <c r="E206" i="174"/>
  <c r="E220" i="174"/>
  <c r="E229" i="174"/>
  <c r="E238" i="174"/>
  <c r="E227" i="174"/>
  <c r="E207" i="174"/>
  <c r="E187" i="174"/>
  <c r="E163" i="174"/>
  <c r="E143" i="174"/>
  <c r="E123" i="174"/>
  <c r="H240" i="263"/>
  <c r="I223" i="174"/>
  <c r="H224" i="263" s="1"/>
  <c r="I207" i="174"/>
  <c r="H208" i="263" s="1"/>
  <c r="H192" i="263"/>
  <c r="H176" i="263"/>
  <c r="I159" i="174"/>
  <c r="H160" i="263" s="1"/>
  <c r="I143" i="174"/>
  <c r="H144" i="263" s="1"/>
  <c r="H128" i="263"/>
  <c r="H112" i="263"/>
  <c r="I95" i="174"/>
  <c r="H96" i="263" s="1"/>
  <c r="I79" i="174"/>
  <c r="H80" i="263" s="1"/>
  <c r="H241" i="263"/>
  <c r="H233" i="263"/>
  <c r="H226" i="263"/>
  <c r="H212" i="263"/>
  <c r="I189" i="174"/>
  <c r="H190" i="263" s="1"/>
  <c r="H177" i="263"/>
  <c r="H169" i="263"/>
  <c r="H162" i="263"/>
  <c r="H126" i="263"/>
  <c r="I112" i="174"/>
  <c r="H113" i="263" s="1"/>
  <c r="I104" i="174"/>
  <c r="H105" i="263" s="1"/>
  <c r="I97" i="174"/>
  <c r="H98" i="263" s="1"/>
  <c r="H77" i="263"/>
  <c r="I58" i="174"/>
  <c r="I50" i="174"/>
  <c r="H51" i="263" s="1"/>
  <c r="J239" i="263"/>
  <c r="J216" i="263"/>
  <c r="J192" i="263"/>
  <c r="J175" i="263"/>
  <c r="J146" i="263"/>
  <c r="K113" i="174"/>
  <c r="J114" i="263" s="1"/>
  <c r="L231" i="263"/>
  <c r="M150" i="174"/>
  <c r="L151" i="263" s="1"/>
  <c r="H31" i="263"/>
  <c r="H15" i="263"/>
  <c r="E11" i="174"/>
  <c r="E15" i="174"/>
  <c r="E19" i="174"/>
  <c r="E23" i="174"/>
  <c r="E31" i="174"/>
  <c r="E219" i="174"/>
  <c r="H234" i="263"/>
  <c r="E233" i="174"/>
  <c r="H218" i="263"/>
  <c r="E217" i="174"/>
  <c r="I201" i="174"/>
  <c r="H202" i="263" s="1"/>
  <c r="E201" i="174"/>
  <c r="I185" i="174"/>
  <c r="H186" i="263" s="1"/>
  <c r="E185" i="174"/>
  <c r="I169" i="174"/>
  <c r="H170" i="263" s="1"/>
  <c r="E169" i="174"/>
  <c r="I153" i="174"/>
  <c r="H154" i="263" s="1"/>
  <c r="E153" i="174"/>
  <c r="I137" i="174"/>
  <c r="H138" i="263" s="1"/>
  <c r="E137" i="174"/>
  <c r="I121" i="174"/>
  <c r="H122" i="263" s="1"/>
  <c r="E121" i="174"/>
  <c r="H106" i="263"/>
  <c r="E105" i="174"/>
  <c r="H90" i="263"/>
  <c r="E89" i="174"/>
  <c r="H222" i="263"/>
  <c r="I193" i="174"/>
  <c r="H194" i="263" s="1"/>
  <c r="H94" i="263"/>
  <c r="J168" i="263"/>
  <c r="E167" i="174"/>
  <c r="K151" i="174"/>
  <c r="J152" i="263" s="1"/>
  <c r="E151" i="174"/>
  <c r="J136" i="263"/>
  <c r="E135" i="174"/>
  <c r="J120" i="263"/>
  <c r="E119" i="174"/>
  <c r="I10" i="174"/>
  <c r="H11" i="263" s="1"/>
  <c r="O23" i="174"/>
  <c r="N24" i="263" s="1"/>
  <c r="O10" i="174"/>
  <c r="N11" i="263" s="1"/>
  <c r="O18" i="174"/>
  <c r="N19" i="263" s="1"/>
  <c r="O22" i="174"/>
  <c r="N23" i="263" s="1"/>
  <c r="O34" i="174"/>
  <c r="N35" i="263" s="1"/>
  <c r="E24" i="174"/>
  <c r="E32" i="174"/>
  <c r="E109" i="174"/>
  <c r="E173" i="174"/>
  <c r="E237" i="174"/>
  <c r="E235" i="174"/>
  <c r="E211" i="174"/>
  <c r="E171" i="174"/>
  <c r="E147" i="174"/>
  <c r="E127" i="174"/>
  <c r="I212" i="174"/>
  <c r="H213" i="263" s="1"/>
  <c r="H197" i="263"/>
  <c r="H181" i="263"/>
  <c r="I164" i="174"/>
  <c r="H165" i="263" s="1"/>
  <c r="I84" i="174"/>
  <c r="H85" i="263" s="1"/>
  <c r="H61" i="263"/>
  <c r="I44" i="174"/>
  <c r="H45" i="263" s="1"/>
  <c r="I184" i="174"/>
  <c r="H185" i="263" s="1"/>
  <c r="I120" i="174"/>
  <c r="H121" i="263" s="1"/>
  <c r="L245" i="263"/>
  <c r="L237" i="263"/>
  <c r="M228" i="174"/>
  <c r="L229" i="263" s="1"/>
  <c r="L217" i="263"/>
  <c r="M184" i="174"/>
  <c r="L185" i="263" s="1"/>
  <c r="O244" i="174"/>
  <c r="N245" i="263" s="1"/>
  <c r="O236" i="174"/>
  <c r="N237" i="263" s="1"/>
  <c r="O228" i="174"/>
  <c r="N229" i="263" s="1"/>
  <c r="O220" i="174"/>
  <c r="N221" i="263" s="1"/>
  <c r="O192" i="174"/>
  <c r="N193" i="263" s="1"/>
  <c r="O176" i="174"/>
  <c r="N177" i="263" s="1"/>
  <c r="O160" i="174"/>
  <c r="N161" i="263" s="1"/>
  <c r="O144" i="174"/>
  <c r="N145" i="263" s="1"/>
  <c r="O128" i="174"/>
  <c r="N129" i="263" s="1"/>
  <c r="J16" i="263"/>
  <c r="J32" i="263"/>
  <c r="O231" i="174"/>
  <c r="N232" i="263" s="1"/>
  <c r="O245" i="174"/>
  <c r="N246" i="263" s="1"/>
  <c r="M245" i="174"/>
  <c r="L246" i="263" s="1"/>
  <c r="O241" i="174"/>
  <c r="N242" i="263" s="1"/>
  <c r="L242" i="263"/>
  <c r="O233" i="174"/>
  <c r="N234" i="263" s="1"/>
  <c r="L234" i="263"/>
  <c r="O225" i="174"/>
  <c r="N226" i="263" s="1"/>
  <c r="L226" i="263"/>
  <c r="O217" i="174"/>
  <c r="N218" i="263" s="1"/>
  <c r="L218" i="263"/>
  <c r="O209" i="174"/>
  <c r="N210" i="263" s="1"/>
  <c r="L210" i="263"/>
  <c r="K53" i="174"/>
  <c r="J54" i="263" s="1"/>
  <c r="M53" i="174"/>
  <c r="L54" i="263" s="1"/>
  <c r="E44" i="174"/>
  <c r="E60" i="174"/>
  <c r="E68" i="174"/>
  <c r="E84" i="174"/>
  <c r="E116" i="174"/>
  <c r="E148" i="174"/>
  <c r="E180" i="174"/>
  <c r="E212" i="174"/>
  <c r="E245" i="174"/>
  <c r="E243" i="174"/>
  <c r="E203" i="174"/>
  <c r="E179" i="174"/>
  <c r="E159" i="174"/>
  <c r="E139" i="174"/>
  <c r="E115" i="174"/>
  <c r="E242" i="174"/>
  <c r="E234" i="174"/>
  <c r="I234" i="174"/>
  <c r="E226" i="174"/>
  <c r="E218" i="174"/>
  <c r="E210" i="174"/>
  <c r="I210" i="174"/>
  <c r="E202" i="174"/>
  <c r="E194" i="174"/>
  <c r="E186" i="174"/>
  <c r="E178" i="174"/>
  <c r="E170" i="174"/>
  <c r="I170" i="174"/>
  <c r="E162" i="174"/>
  <c r="H163" i="263"/>
  <c r="E154" i="174"/>
  <c r="I154" i="174"/>
  <c r="H155" i="263" s="1"/>
  <c r="E146" i="174"/>
  <c r="H147" i="263"/>
  <c r="E138" i="174"/>
  <c r="I138" i="174"/>
  <c r="E130" i="174"/>
  <c r="H131" i="263"/>
  <c r="E122" i="174"/>
  <c r="I122" i="174"/>
  <c r="E114" i="174"/>
  <c r="H115" i="263"/>
  <c r="E106" i="174"/>
  <c r="E98" i="174"/>
  <c r="H99" i="263"/>
  <c r="E90" i="174"/>
  <c r="I90" i="174"/>
  <c r="E82" i="174"/>
  <c r="H83" i="263"/>
  <c r="E74" i="174"/>
  <c r="I74" i="174"/>
  <c r="I38" i="174"/>
  <c r="H39" i="263" s="1"/>
  <c r="H225" i="263"/>
  <c r="H217" i="263"/>
  <c r="H210" i="263"/>
  <c r="I160" i="174"/>
  <c r="H161" i="263" s="1"/>
  <c r="H153" i="263"/>
  <c r="H146" i="263"/>
  <c r="H97" i="263"/>
  <c r="H89" i="263"/>
  <c r="I66" i="174"/>
  <c r="H67" i="263" s="1"/>
  <c r="I48" i="174"/>
  <c r="H49" i="263" s="1"/>
  <c r="J245" i="263"/>
  <c r="J241" i="263"/>
  <c r="K160" i="174"/>
  <c r="J161" i="263" s="1"/>
  <c r="J141" i="263"/>
  <c r="K128" i="174"/>
  <c r="J129" i="263" s="1"/>
  <c r="J109" i="263"/>
  <c r="J97" i="263"/>
  <c r="J77" i="263"/>
  <c r="J65" i="263"/>
  <c r="K44" i="174"/>
  <c r="J45" i="263" s="1"/>
  <c r="J232" i="263"/>
  <c r="J191" i="263"/>
  <c r="J135" i="263"/>
  <c r="J82" i="263"/>
  <c r="J50" i="263"/>
  <c r="L183" i="263"/>
  <c r="M101" i="174"/>
  <c r="L102" i="263" s="1"/>
  <c r="L55" i="263"/>
  <c r="I67" i="174"/>
  <c r="H68" i="263" s="1"/>
  <c r="H64" i="263"/>
  <c r="H60" i="263"/>
  <c r="J162" i="263"/>
  <c r="J150" i="263"/>
  <c r="K129" i="174"/>
  <c r="J130" i="263" s="1"/>
  <c r="J118" i="263"/>
  <c r="K97" i="174"/>
  <c r="J98" i="263" s="1"/>
  <c r="K85" i="174"/>
  <c r="J86" i="263" s="1"/>
  <c r="J66" i="263"/>
  <c r="L37" i="263"/>
  <c r="L244" i="263"/>
  <c r="L240" i="263"/>
  <c r="M235" i="174"/>
  <c r="L236" i="263" s="1"/>
  <c r="L232" i="263"/>
  <c r="L228" i="263"/>
  <c r="M223" i="174"/>
  <c r="L224" i="263" s="1"/>
  <c r="L220" i="263"/>
  <c r="L216" i="263"/>
  <c r="L212" i="263"/>
  <c r="M207" i="174"/>
  <c r="L208" i="263" s="1"/>
  <c r="L204" i="263"/>
  <c r="L200" i="263"/>
  <c r="L196" i="263"/>
  <c r="L192" i="263"/>
  <c r="M187" i="174"/>
  <c r="L188" i="263" s="1"/>
  <c r="L184" i="263"/>
  <c r="L180" i="263"/>
  <c r="L176" i="263"/>
  <c r="M171" i="174"/>
  <c r="L172" i="263" s="1"/>
  <c r="L168" i="263"/>
  <c r="M163" i="174"/>
  <c r="L164" i="263" s="1"/>
  <c r="M159" i="174"/>
  <c r="L160" i="263" s="1"/>
  <c r="M155" i="174"/>
  <c r="L156" i="263" s="1"/>
  <c r="M151" i="174"/>
  <c r="L152" i="263" s="1"/>
  <c r="L148" i="263"/>
  <c r="M143" i="174"/>
  <c r="L144" i="263" s="1"/>
  <c r="M139" i="174"/>
  <c r="L140" i="263" s="1"/>
  <c r="L136" i="263"/>
  <c r="L132" i="263"/>
  <c r="L128" i="263"/>
  <c r="M123" i="174"/>
  <c r="L124" i="263" s="1"/>
  <c r="L120" i="263"/>
  <c r="M115" i="174"/>
  <c r="L116" i="263" s="1"/>
  <c r="L112" i="263"/>
  <c r="M107" i="174"/>
  <c r="L108" i="263" s="1"/>
  <c r="M103" i="174"/>
  <c r="L104" i="263" s="1"/>
  <c r="M99" i="174"/>
  <c r="L100" i="263" s="1"/>
  <c r="M95" i="174"/>
  <c r="L96" i="263" s="1"/>
  <c r="L92" i="263"/>
  <c r="L88" i="263"/>
  <c r="L84" i="263"/>
  <c r="M79" i="174"/>
  <c r="L80" i="263" s="1"/>
  <c r="M75" i="174"/>
  <c r="L76" i="263" s="1"/>
  <c r="M71" i="174"/>
  <c r="L72" i="263" s="1"/>
  <c r="M67" i="174"/>
  <c r="L68" i="263" s="1"/>
  <c r="L64" i="263"/>
  <c r="L60" i="263"/>
  <c r="M55" i="174"/>
  <c r="L56" i="263" s="1"/>
  <c r="L52" i="263"/>
  <c r="M47" i="174"/>
  <c r="L48" i="263" s="1"/>
  <c r="M43" i="174"/>
  <c r="L44" i="263" s="1"/>
  <c r="M39" i="174"/>
  <c r="L40" i="263" s="1"/>
  <c r="I55" i="174"/>
  <c r="H56" i="263" s="1"/>
  <c r="H52" i="263"/>
  <c r="I47" i="174"/>
  <c r="H48" i="263" s="1"/>
  <c r="I43" i="174"/>
  <c r="H44" i="263" s="1"/>
  <c r="I39" i="174"/>
  <c r="H40" i="263" s="1"/>
  <c r="K245" i="174"/>
  <c r="J246" i="263" s="1"/>
  <c r="J242" i="263"/>
  <c r="J238" i="263"/>
  <c r="J234" i="263"/>
  <c r="K229" i="174"/>
  <c r="J230" i="263" s="1"/>
  <c r="J226" i="263"/>
  <c r="J222" i="263"/>
  <c r="J218" i="263"/>
  <c r="J214" i="263"/>
  <c r="J210" i="263"/>
  <c r="J206" i="263"/>
  <c r="K201" i="174"/>
  <c r="J202" i="263" s="1"/>
  <c r="J198" i="263"/>
  <c r="K193" i="174"/>
  <c r="J194" i="263" s="1"/>
  <c r="K189" i="174"/>
  <c r="J190" i="263" s="1"/>
  <c r="K185" i="174"/>
  <c r="J186" i="263" s="1"/>
  <c r="J182" i="263"/>
  <c r="J178" i="263"/>
  <c r="J174" i="263"/>
  <c r="K169" i="174"/>
  <c r="J170" i="263" s="1"/>
  <c r="J158" i="263"/>
  <c r="K153" i="174"/>
  <c r="J154" i="263" s="1"/>
  <c r="J142" i="263"/>
  <c r="K137" i="174"/>
  <c r="J138" i="263" s="1"/>
  <c r="J126" i="263"/>
  <c r="K121" i="174"/>
  <c r="J122" i="263" s="1"/>
  <c r="K109" i="174"/>
  <c r="J110" i="263" s="1"/>
  <c r="J106" i="263"/>
  <c r="J94" i="263"/>
  <c r="J90" i="263"/>
  <c r="K77" i="174"/>
  <c r="J78" i="263" s="1"/>
  <c r="J74" i="263"/>
  <c r="K61" i="174"/>
  <c r="J62" i="263" s="1"/>
  <c r="J58" i="263"/>
  <c r="K45" i="174"/>
  <c r="J46" i="263" s="1"/>
  <c r="J42" i="263"/>
  <c r="J38" i="263"/>
  <c r="L243" i="263"/>
  <c r="M234" i="174"/>
  <c r="L235" i="263" s="1"/>
  <c r="L227" i="263"/>
  <c r="L219" i="263"/>
  <c r="M210" i="174"/>
  <c r="L211" i="263" s="1"/>
  <c r="L203" i="263"/>
  <c r="L195" i="263"/>
  <c r="L187" i="263"/>
  <c r="L179" i="263"/>
  <c r="M170" i="174"/>
  <c r="L171" i="263" s="1"/>
  <c r="L163" i="263"/>
  <c r="M154" i="174"/>
  <c r="L155" i="263" s="1"/>
  <c r="L147" i="263"/>
  <c r="M138" i="174"/>
  <c r="L139" i="263" s="1"/>
  <c r="L131" i="263"/>
  <c r="M122" i="174"/>
  <c r="L123" i="263" s="1"/>
  <c r="L115" i="263"/>
  <c r="L107" i="263"/>
  <c r="L99" i="263"/>
  <c r="M90" i="174"/>
  <c r="L91" i="263" s="1"/>
  <c r="L83" i="263"/>
  <c r="M74" i="174"/>
  <c r="L75" i="263" s="1"/>
  <c r="M66" i="174"/>
  <c r="L67" i="263" s="1"/>
  <c r="M58" i="174"/>
  <c r="L59" i="263" s="1"/>
  <c r="M50" i="174"/>
  <c r="L51" i="263" s="1"/>
  <c r="M42" i="174"/>
  <c r="L43" i="263" s="1"/>
  <c r="J237" i="263"/>
  <c r="J233" i="263"/>
  <c r="K228" i="174"/>
  <c r="J229" i="263" s="1"/>
  <c r="J225" i="263"/>
  <c r="J221" i="263"/>
  <c r="J217" i="263"/>
  <c r="K212" i="174"/>
  <c r="J213" i="263" s="1"/>
  <c r="K208" i="174"/>
  <c r="J209" i="263" s="1"/>
  <c r="J205" i="263"/>
  <c r="J201" i="263"/>
  <c r="J197" i="263"/>
  <c r="K192" i="174"/>
  <c r="J193" i="263" s="1"/>
  <c r="J189" i="263"/>
  <c r="K184" i="174"/>
  <c r="J185" i="263" s="1"/>
  <c r="J181" i="263"/>
  <c r="J177" i="263"/>
  <c r="J173" i="263"/>
  <c r="J169" i="263"/>
  <c r="K164" i="174"/>
  <c r="J165" i="263" s="1"/>
  <c r="J153" i="263"/>
  <c r="J149" i="263"/>
  <c r="J137" i="263"/>
  <c r="J133" i="263"/>
  <c r="K120" i="174"/>
  <c r="J121" i="263" s="1"/>
  <c r="J117" i="263"/>
  <c r="K104" i="174"/>
  <c r="J105" i="263" s="1"/>
  <c r="K100" i="174"/>
  <c r="J101" i="263" s="1"/>
  <c r="J89" i="263"/>
  <c r="K84" i="174"/>
  <c r="J85" i="263" s="1"/>
  <c r="J73" i="263"/>
  <c r="K68" i="174"/>
  <c r="J69" i="263" s="1"/>
  <c r="J57" i="263"/>
  <c r="K52" i="174"/>
  <c r="J53" i="263" s="1"/>
  <c r="J41" i="263"/>
  <c r="K107" i="174"/>
  <c r="J108" i="263" s="1"/>
  <c r="K103" i="174"/>
  <c r="J104" i="263" s="1"/>
  <c r="K99" i="174"/>
  <c r="J100" i="263" s="1"/>
  <c r="K95" i="174"/>
  <c r="J96" i="263" s="1"/>
  <c r="J92" i="263"/>
  <c r="J88" i="263"/>
  <c r="J84" i="263"/>
  <c r="K79" i="174"/>
  <c r="J80" i="263" s="1"/>
  <c r="K75" i="174"/>
  <c r="J76" i="263" s="1"/>
  <c r="K71" i="174"/>
  <c r="J72" i="263" s="1"/>
  <c r="K67" i="174"/>
  <c r="J68" i="263" s="1"/>
  <c r="J64" i="263"/>
  <c r="J60" i="263"/>
  <c r="K55" i="174"/>
  <c r="J56" i="263" s="1"/>
  <c r="J52" i="263"/>
  <c r="K47" i="174"/>
  <c r="J48" i="263" s="1"/>
  <c r="K43" i="174"/>
  <c r="J44" i="263" s="1"/>
  <c r="K39" i="174"/>
  <c r="J40" i="263" s="1"/>
  <c r="O198" i="174"/>
  <c r="N199" i="263" s="1"/>
  <c r="O182" i="174"/>
  <c r="N183" i="263" s="1"/>
  <c r="O166" i="174"/>
  <c r="N167" i="263" s="1"/>
  <c r="O150" i="174"/>
  <c r="N151" i="263" s="1"/>
  <c r="O134" i="174"/>
  <c r="N135" i="263" s="1"/>
  <c r="O118" i="174"/>
  <c r="N119" i="263" s="1"/>
  <c r="O102" i="174"/>
  <c r="N103" i="263" s="1"/>
  <c r="O86" i="174"/>
  <c r="N87" i="263" s="1"/>
  <c r="O70" i="174"/>
  <c r="N71" i="263" s="1"/>
  <c r="O54" i="174"/>
  <c r="N55" i="263" s="1"/>
  <c r="O242" i="174"/>
  <c r="N243" i="263" s="1"/>
  <c r="O234" i="174"/>
  <c r="N235" i="263" s="1"/>
  <c r="O226" i="174"/>
  <c r="N227" i="263" s="1"/>
  <c r="O218" i="174"/>
  <c r="N219" i="263" s="1"/>
  <c r="O210" i="174"/>
  <c r="N211" i="263" s="1"/>
  <c r="O202" i="174"/>
  <c r="N203" i="263" s="1"/>
  <c r="O194" i="174"/>
  <c r="N195" i="263" s="1"/>
  <c r="O186" i="174"/>
  <c r="N187" i="263" s="1"/>
  <c r="O178" i="174"/>
  <c r="N179" i="263" s="1"/>
  <c r="O170" i="174"/>
  <c r="N171" i="263" s="1"/>
  <c r="O162" i="174"/>
  <c r="N163" i="263" s="1"/>
  <c r="O154" i="174"/>
  <c r="N155" i="263" s="1"/>
  <c r="O146" i="174"/>
  <c r="N147" i="263" s="1"/>
  <c r="O138" i="174"/>
  <c r="N139" i="263" s="1"/>
  <c r="O130" i="174"/>
  <c r="N131" i="263" s="1"/>
  <c r="O122" i="174"/>
  <c r="N123" i="263" s="1"/>
  <c r="O114" i="174"/>
  <c r="N115" i="263" s="1"/>
  <c r="O106" i="174"/>
  <c r="N107" i="263" s="1"/>
  <c r="O98" i="174"/>
  <c r="N99" i="263" s="1"/>
  <c r="O90" i="174"/>
  <c r="N91" i="263" s="1"/>
  <c r="O82" i="174"/>
  <c r="N83" i="263" s="1"/>
  <c r="O74" i="174"/>
  <c r="N75" i="263" s="1"/>
  <c r="O66" i="174"/>
  <c r="N67" i="263" s="1"/>
  <c r="O58" i="174"/>
  <c r="N59" i="263" s="1"/>
  <c r="O50" i="174"/>
  <c r="N51" i="263" s="1"/>
  <c r="O42" i="174"/>
  <c r="N43" i="263" s="1"/>
  <c r="O240" i="174"/>
  <c r="N241" i="263" s="1"/>
  <c r="O232" i="174"/>
  <c r="N233" i="263" s="1"/>
  <c r="O224" i="174"/>
  <c r="N225" i="263" s="1"/>
  <c r="O216" i="174"/>
  <c r="N217" i="263" s="1"/>
  <c r="O208" i="174"/>
  <c r="N209" i="263" s="1"/>
  <c r="E246" i="174"/>
  <c r="E36" i="174"/>
  <c r="J19" i="157"/>
  <c r="J17" i="157"/>
  <c r="H23" i="165"/>
  <c r="H22" i="165"/>
  <c r="H21" i="165"/>
  <c r="F23" i="165"/>
  <c r="F22" i="165"/>
  <c r="F21" i="165"/>
  <c r="AE41" i="170"/>
  <c r="AN41" i="170" s="1"/>
  <c r="AE45" i="170"/>
  <c r="AN45" i="170" s="1"/>
  <c r="AE49" i="170"/>
  <c r="AN49" i="170" s="1"/>
  <c r="AE57" i="170"/>
  <c r="AN57" i="170" s="1"/>
  <c r="AE65" i="170"/>
  <c r="AN65" i="170" s="1"/>
  <c r="AE69" i="170"/>
  <c r="AN69" i="170" s="1"/>
  <c r="AE73" i="170"/>
  <c r="AN73" i="170" s="1"/>
  <c r="AE77" i="170"/>
  <c r="AN77" i="170" s="1"/>
  <c r="AE81" i="170"/>
  <c r="AN81" i="170" s="1"/>
  <c r="AE85" i="170"/>
  <c r="AN85" i="170" s="1"/>
  <c r="AE89" i="170"/>
  <c r="AN89" i="170" s="1"/>
  <c r="AE93" i="170"/>
  <c r="AN93" i="170" s="1"/>
  <c r="AE97" i="170"/>
  <c r="AN97" i="170" s="1"/>
  <c r="AE105" i="170"/>
  <c r="AN105" i="170" s="1"/>
  <c r="AE109" i="170"/>
  <c r="AN109" i="170" s="1"/>
  <c r="AE113" i="170"/>
  <c r="AN113" i="170" s="1"/>
  <c r="AE121" i="170"/>
  <c r="AN121" i="170" s="1"/>
  <c r="AE125" i="170"/>
  <c r="AN125" i="170" s="1"/>
  <c r="AE129" i="170"/>
  <c r="AN129" i="170" s="1"/>
  <c r="AE137" i="170"/>
  <c r="AN137" i="170" s="1"/>
  <c r="AE141" i="170"/>
  <c r="AN141" i="170" s="1"/>
  <c r="AE145" i="170"/>
  <c r="AN145" i="170" s="1"/>
  <c r="AE149" i="170"/>
  <c r="AE153" i="170"/>
  <c r="AE157" i="170"/>
  <c r="AE161" i="170"/>
  <c r="AE169" i="170"/>
  <c r="AE173" i="170"/>
  <c r="AE177" i="170"/>
  <c r="AE181" i="170"/>
  <c r="AE185" i="170"/>
  <c r="AE193" i="170"/>
  <c r="AE197" i="170"/>
  <c r="AE201" i="170"/>
  <c r="AE205" i="170"/>
  <c r="AE209" i="170"/>
  <c r="AE213" i="170"/>
  <c r="AE217" i="170"/>
  <c r="AE221" i="170"/>
  <c r="AE225" i="170"/>
  <c r="AE233" i="170"/>
  <c r="AE237" i="170"/>
  <c r="AE241" i="170"/>
  <c r="R103" i="170"/>
  <c r="AC210" i="170"/>
  <c r="AC226" i="170"/>
  <c r="AC242" i="170"/>
  <c r="AA211" i="170"/>
  <c r="AA235" i="170"/>
  <c r="AA243" i="170"/>
  <c r="V19" i="170"/>
  <c r="V29" i="170"/>
  <c r="V33" i="170"/>
  <c r="AA13" i="170"/>
  <c r="AL13" i="170" s="1"/>
  <c r="AA17" i="170"/>
  <c r="AL17" i="170" s="1"/>
  <c r="AA21" i="170"/>
  <c r="AL21" i="170" s="1"/>
  <c r="AA25" i="170"/>
  <c r="AL25" i="170" s="1"/>
  <c r="AA29" i="170"/>
  <c r="AL29" i="170" s="1"/>
  <c r="AA33" i="170"/>
  <c r="AL33" i="170" s="1"/>
  <c r="O133" i="263" l="1"/>
  <c r="O47" i="263"/>
  <c r="O79" i="263"/>
  <c r="O159" i="263"/>
  <c r="O197" i="263"/>
  <c r="O63" i="263"/>
  <c r="O175" i="263"/>
  <c r="O127" i="263"/>
  <c r="O239" i="263"/>
  <c r="O187" i="263"/>
  <c r="O235" i="263"/>
  <c r="O59" i="263"/>
  <c r="O111" i="263"/>
  <c r="O37" i="263"/>
  <c r="O75" i="263"/>
  <c r="O91" i="263"/>
  <c r="O107" i="263"/>
  <c r="O123" i="263"/>
  <c r="O139" i="263"/>
  <c r="O155" i="263"/>
  <c r="O171" i="263"/>
  <c r="O28" i="263"/>
  <c r="O177" i="263"/>
  <c r="O201" i="263"/>
  <c r="H167" i="263"/>
  <c r="O67" i="263"/>
  <c r="O48" i="263"/>
  <c r="O64" i="263"/>
  <c r="O80" i="263"/>
  <c r="O104" i="263"/>
  <c r="O212" i="263"/>
  <c r="O218" i="263"/>
  <c r="O220" i="263"/>
  <c r="O16" i="263"/>
  <c r="O164" i="263"/>
  <c r="O26" i="263"/>
  <c r="H22" i="263"/>
  <c r="F144" i="174"/>
  <c r="H145" i="263"/>
  <c r="O65" i="263"/>
  <c r="O113" i="263"/>
  <c r="O137" i="263"/>
  <c r="O157" i="263"/>
  <c r="O185" i="263"/>
  <c r="O225" i="263"/>
  <c r="O54" i="263"/>
  <c r="O166" i="263"/>
  <c r="F42" i="174"/>
  <c r="H43" i="263"/>
  <c r="H55" i="263"/>
  <c r="H87" i="263"/>
  <c r="F214" i="174"/>
  <c r="G215" i="263" s="1"/>
  <c r="H215" i="263"/>
  <c r="O23" i="263"/>
  <c r="O176" i="263"/>
  <c r="O21" i="263"/>
  <c r="O51" i="263"/>
  <c r="O52" i="263"/>
  <c r="O68" i="263"/>
  <c r="O84" i="263"/>
  <c r="O108" i="263"/>
  <c r="O205" i="263"/>
  <c r="O50" i="263"/>
  <c r="O154" i="263"/>
  <c r="O136" i="263"/>
  <c r="O168" i="263"/>
  <c r="O20" i="263"/>
  <c r="O93" i="263"/>
  <c r="O224" i="263"/>
  <c r="H119" i="263"/>
  <c r="O27" i="263"/>
  <c r="O71" i="263"/>
  <c r="O103" i="263"/>
  <c r="O143" i="263"/>
  <c r="O207" i="263"/>
  <c r="O223" i="263"/>
  <c r="O96" i="263"/>
  <c r="O109" i="263"/>
  <c r="O141" i="263"/>
  <c r="O173" i="263"/>
  <c r="H179" i="263"/>
  <c r="H195" i="263"/>
  <c r="F210" i="174"/>
  <c r="H211" i="263"/>
  <c r="H227" i="263"/>
  <c r="H243" i="263"/>
  <c r="O160" i="263"/>
  <c r="O246" i="263"/>
  <c r="O117" i="263"/>
  <c r="O45" i="263"/>
  <c r="O83" i="263"/>
  <c r="O99" i="263"/>
  <c r="O115" i="263"/>
  <c r="O131" i="263"/>
  <c r="O147" i="263"/>
  <c r="O163" i="263"/>
  <c r="O180" i="263"/>
  <c r="O213" i="263"/>
  <c r="O85" i="263"/>
  <c r="O128" i="263"/>
  <c r="O236" i="263"/>
  <c r="O33" i="263"/>
  <c r="O120" i="263"/>
  <c r="O152" i="263"/>
  <c r="O32" i="263"/>
  <c r="O12" i="263"/>
  <c r="F58" i="174"/>
  <c r="G59" i="263" s="1"/>
  <c r="H59" i="263"/>
  <c r="O188" i="263"/>
  <c r="O189" i="263"/>
  <c r="O125" i="263"/>
  <c r="O22" i="263"/>
  <c r="O41" i="263"/>
  <c r="O245" i="263"/>
  <c r="O49" i="263"/>
  <c r="O73" i="263"/>
  <c r="O121" i="263"/>
  <c r="O161" i="263"/>
  <c r="O209" i="263"/>
  <c r="O233" i="263"/>
  <c r="O184" i="263"/>
  <c r="O200" i="263"/>
  <c r="O216" i="263"/>
  <c r="O232" i="263"/>
  <c r="O210" i="263"/>
  <c r="O242" i="263"/>
  <c r="O237" i="263"/>
  <c r="H183" i="263"/>
  <c r="H231" i="263"/>
  <c r="O35" i="263"/>
  <c r="O19" i="263"/>
  <c r="O240" i="263"/>
  <c r="O9" i="263"/>
  <c r="O156" i="263"/>
  <c r="O56" i="263"/>
  <c r="O72" i="263"/>
  <c r="O92" i="263"/>
  <c r="O112" i="263"/>
  <c r="O229" i="263"/>
  <c r="O43" i="263"/>
  <c r="O55" i="263"/>
  <c r="O87" i="263"/>
  <c r="O95" i="263"/>
  <c r="O119" i="263"/>
  <c r="O151" i="263"/>
  <c r="O167" i="263"/>
  <c r="O183" i="263"/>
  <c r="O195" i="263"/>
  <c r="O203" i="263"/>
  <c r="O211" i="263"/>
  <c r="O219" i="263"/>
  <c r="O227" i="263"/>
  <c r="O243" i="263"/>
  <c r="O62" i="263"/>
  <c r="O70" i="263"/>
  <c r="O78" i="263"/>
  <c r="O110" i="263"/>
  <c r="O134" i="263"/>
  <c r="O162" i="263"/>
  <c r="O230" i="263"/>
  <c r="O40" i="263"/>
  <c r="O101" i="263"/>
  <c r="O165" i="263"/>
  <c r="O86" i="263"/>
  <c r="O122" i="263"/>
  <c r="O142" i="263"/>
  <c r="O174" i="263"/>
  <c r="O198" i="263"/>
  <c r="O90" i="263"/>
  <c r="O39" i="263"/>
  <c r="O140" i="263"/>
  <c r="O244" i="263"/>
  <c r="O149" i="263"/>
  <c r="O61" i="263"/>
  <c r="O172" i="263"/>
  <c r="O144" i="263"/>
  <c r="O228" i="263"/>
  <c r="O30" i="263"/>
  <c r="O14" i="263"/>
  <c r="O57" i="263"/>
  <c r="O81" i="263"/>
  <c r="O105" i="263"/>
  <c r="O129" i="263"/>
  <c r="O192" i="263"/>
  <c r="O102" i="263"/>
  <c r="H247" i="263"/>
  <c r="O11" i="263"/>
  <c r="F74" i="174"/>
  <c r="H75" i="263"/>
  <c r="F90" i="174"/>
  <c r="H91" i="263"/>
  <c r="H107" i="263"/>
  <c r="F122" i="174"/>
  <c r="H123" i="263"/>
  <c r="F138" i="174"/>
  <c r="H139" i="263"/>
  <c r="F170" i="174"/>
  <c r="H171" i="263"/>
  <c r="H187" i="263"/>
  <c r="H203" i="263"/>
  <c r="H219" i="263"/>
  <c r="F234" i="174"/>
  <c r="G235" i="263" s="1"/>
  <c r="H235" i="263"/>
  <c r="O116" i="263"/>
  <c r="O204" i="263"/>
  <c r="O181" i="263"/>
  <c r="O69" i="263"/>
  <c r="O148" i="263"/>
  <c r="O25" i="263"/>
  <c r="O234" i="263"/>
  <c r="O24" i="263"/>
  <c r="O124" i="263"/>
  <c r="O208" i="263"/>
  <c r="O221" i="263"/>
  <c r="O34" i="263"/>
  <c r="O18" i="263"/>
  <c r="O17" i="263"/>
  <c r="O53" i="263"/>
  <c r="O77" i="263"/>
  <c r="O97" i="263"/>
  <c r="O145" i="263"/>
  <c r="O169" i="263"/>
  <c r="O193" i="263"/>
  <c r="O217" i="263"/>
  <c r="O241" i="263"/>
  <c r="O88" i="263"/>
  <c r="H199" i="263"/>
  <c r="H134" i="263"/>
  <c r="O226" i="263"/>
  <c r="O191" i="263"/>
  <c r="F70" i="174"/>
  <c r="H71" i="263"/>
  <c r="F150" i="174"/>
  <c r="H151" i="263"/>
  <c r="O31" i="263"/>
  <c r="O15" i="263"/>
  <c r="H13" i="263"/>
  <c r="O29" i="263"/>
  <c r="O13" i="263"/>
  <c r="O196" i="263"/>
  <c r="O44" i="263"/>
  <c r="O60" i="263"/>
  <c r="O76" i="263"/>
  <c r="O100" i="263"/>
  <c r="O132" i="263"/>
  <c r="O153" i="263"/>
  <c r="O89" i="263"/>
  <c r="O46" i="263"/>
  <c r="O170" i="263"/>
  <c r="O194" i="263"/>
  <c r="O126" i="263"/>
  <c r="O150" i="263"/>
  <c r="C15" i="166"/>
  <c r="L64" i="261"/>
  <c r="L80" i="261"/>
  <c r="L176" i="261"/>
  <c r="L112" i="261"/>
  <c r="L56" i="261"/>
  <c r="O58" i="263"/>
  <c r="O74" i="263"/>
  <c r="O94" i="263"/>
  <c r="O118" i="263"/>
  <c r="O146" i="263"/>
  <c r="O222" i="263"/>
  <c r="O42" i="263"/>
  <c r="O182" i="263"/>
  <c r="O138" i="263"/>
  <c r="O106" i="263"/>
  <c r="O82" i="263"/>
  <c r="O202" i="263"/>
  <c r="O190" i="263"/>
  <c r="O214" i="263"/>
  <c r="O179" i="263"/>
  <c r="O66" i="263"/>
  <c r="O178" i="263"/>
  <c r="O38" i="263"/>
  <c r="O98" i="263"/>
  <c r="O114" i="263"/>
  <c r="O130" i="263"/>
  <c r="O158" i="263"/>
  <c r="O186" i="263"/>
  <c r="O206" i="263"/>
  <c r="O135" i="263"/>
  <c r="O199" i="263"/>
  <c r="O215" i="263"/>
  <c r="O231" i="263"/>
  <c r="O247" i="263"/>
  <c r="O238" i="263"/>
  <c r="F48" i="174"/>
  <c r="Y244" i="170"/>
  <c r="Y228" i="170"/>
  <c r="Y212" i="170"/>
  <c r="Y196" i="170"/>
  <c r="Y180" i="170"/>
  <c r="Y168" i="170"/>
  <c r="Y164" i="170"/>
  <c r="Y152" i="170"/>
  <c r="Y140" i="170"/>
  <c r="AK140" i="170" s="1"/>
  <c r="Y132" i="170"/>
  <c r="AK132" i="170" s="1"/>
  <c r="Y116" i="170"/>
  <c r="AK116" i="170" s="1"/>
  <c r="Y92" i="170"/>
  <c r="AK92" i="170" s="1"/>
  <c r="Y84" i="170"/>
  <c r="AK84" i="170" s="1"/>
  <c r="Y76" i="170"/>
  <c r="AK76" i="170" s="1"/>
  <c r="Y68" i="170"/>
  <c r="AK68" i="170" s="1"/>
  <c r="Y38" i="170"/>
  <c r="AK38" i="170" s="1"/>
  <c r="Y232" i="170"/>
  <c r="Y216" i="170"/>
  <c r="Y200" i="170"/>
  <c r="Y184" i="170"/>
  <c r="Y172" i="170"/>
  <c r="Y136" i="170"/>
  <c r="AK136" i="170" s="1"/>
  <c r="Y120" i="170"/>
  <c r="AK120" i="170" s="1"/>
  <c r="Y108" i="170"/>
  <c r="AK108" i="170" s="1"/>
  <c r="Y100" i="170"/>
  <c r="AK100" i="170" s="1"/>
  <c r="Y88" i="170"/>
  <c r="AK88" i="170" s="1"/>
  <c r="Y60" i="170"/>
  <c r="AK60" i="170" s="1"/>
  <c r="Y240" i="170"/>
  <c r="Y236" i="170"/>
  <c r="Y224" i="170"/>
  <c r="Y220" i="170"/>
  <c r="Y208" i="170"/>
  <c r="Y204" i="170"/>
  <c r="Y192" i="170"/>
  <c r="Y188" i="170"/>
  <c r="Y156" i="170"/>
  <c r="Y148" i="170"/>
  <c r="Y124" i="170"/>
  <c r="AK124" i="170" s="1"/>
  <c r="Y104" i="170"/>
  <c r="AK104" i="170" s="1"/>
  <c r="Y72" i="170"/>
  <c r="AK72" i="170" s="1"/>
  <c r="B20" i="165"/>
  <c r="J235" i="170"/>
  <c r="J155" i="170"/>
  <c r="J135" i="170"/>
  <c r="J86" i="170"/>
  <c r="J54" i="170"/>
  <c r="H20" i="165"/>
  <c r="J20" i="165"/>
  <c r="J16" i="157"/>
  <c r="J203" i="170"/>
  <c r="J171" i="170"/>
  <c r="J167" i="170"/>
  <c r="J111" i="170"/>
  <c r="J99" i="170"/>
  <c r="J67" i="170"/>
  <c r="J51" i="170"/>
  <c r="F20" i="165"/>
  <c r="J70" i="170"/>
  <c r="C21" i="165"/>
  <c r="C17" i="157"/>
  <c r="J22" i="157"/>
  <c r="Y141" i="170"/>
  <c r="AK141" i="170" s="1"/>
  <c r="Y105" i="170"/>
  <c r="AK105" i="170" s="1"/>
  <c r="Y93" i="170"/>
  <c r="AK93" i="170" s="1"/>
  <c r="Y77" i="170"/>
  <c r="AK77" i="170" s="1"/>
  <c r="Y65" i="170"/>
  <c r="AK65" i="170" s="1"/>
  <c r="Y57" i="170"/>
  <c r="AK57" i="170" s="1"/>
  <c r="C20" i="165"/>
  <c r="C16" i="157"/>
  <c r="J23" i="157"/>
  <c r="J22" i="165"/>
  <c r="J18" i="157"/>
  <c r="C23" i="165"/>
  <c r="C19" i="157"/>
  <c r="C22" i="165"/>
  <c r="C18" i="157"/>
  <c r="F115" i="174"/>
  <c r="F101" i="174"/>
  <c r="B19" i="157"/>
  <c r="B23" i="165"/>
  <c r="F124" i="174"/>
  <c r="B17" i="157"/>
  <c r="B21" i="165"/>
  <c r="R198" i="170"/>
  <c r="R194" i="170"/>
  <c r="R186" i="170"/>
  <c r="R182" i="170"/>
  <c r="R178" i="170"/>
  <c r="R170" i="170"/>
  <c r="R162" i="170"/>
  <c r="R154" i="170"/>
  <c r="R150" i="170"/>
  <c r="R146" i="170"/>
  <c r="R130" i="170"/>
  <c r="R122" i="170"/>
  <c r="R118" i="170"/>
  <c r="R114" i="170"/>
  <c r="R106" i="170"/>
  <c r="R82" i="170"/>
  <c r="R66" i="170"/>
  <c r="R50" i="170"/>
  <c r="B18" i="157"/>
  <c r="B22" i="165"/>
  <c r="V223" i="170"/>
  <c r="Y56" i="170"/>
  <c r="AK56" i="170" s="1"/>
  <c r="Y52" i="170"/>
  <c r="AK52" i="170" s="1"/>
  <c r="AK11" i="170"/>
  <c r="AA37" i="170"/>
  <c r="AL37" i="170" s="1"/>
  <c r="AC179" i="170"/>
  <c r="AC147" i="170"/>
  <c r="AC115" i="170"/>
  <c r="AM115" i="170" s="1"/>
  <c r="AC83" i="170"/>
  <c r="AM83" i="170" s="1"/>
  <c r="AC51" i="170"/>
  <c r="AM51" i="170" s="1"/>
  <c r="AE246" i="170"/>
  <c r="AE242" i="170"/>
  <c r="AE238" i="170"/>
  <c r="AE234" i="170"/>
  <c r="AE230" i="170"/>
  <c r="AE226" i="170"/>
  <c r="AE222" i="170"/>
  <c r="AE218" i="170"/>
  <c r="AE214" i="170"/>
  <c r="AE210" i="170"/>
  <c r="AE206" i="170"/>
  <c r="AE202" i="170"/>
  <c r="AE198" i="170"/>
  <c r="AE194" i="170"/>
  <c r="AE190" i="170"/>
  <c r="AE186" i="170"/>
  <c r="AE182" i="170"/>
  <c r="AE178" i="170"/>
  <c r="AE174" i="170"/>
  <c r="AE170" i="170"/>
  <c r="AE166" i="170"/>
  <c r="AE162" i="170"/>
  <c r="AE158" i="170"/>
  <c r="AE154" i="170"/>
  <c r="AE150" i="170"/>
  <c r="AE146" i="170"/>
  <c r="AN146" i="170" s="1"/>
  <c r="AE142" i="170"/>
  <c r="AN142" i="170" s="1"/>
  <c r="AE138" i="170"/>
  <c r="AN138" i="170" s="1"/>
  <c r="F229" i="174"/>
  <c r="F159" i="174"/>
  <c r="F206" i="174"/>
  <c r="F99" i="174"/>
  <c r="F139" i="174"/>
  <c r="F151" i="174"/>
  <c r="F45" i="174"/>
  <c r="F109" i="174"/>
  <c r="F46" i="174"/>
  <c r="G47" i="263" s="1"/>
  <c r="F155" i="174"/>
  <c r="F187" i="174"/>
  <c r="AA20" i="170"/>
  <c r="AL20" i="170" s="1"/>
  <c r="F171" i="174"/>
  <c r="F235" i="174"/>
  <c r="AA32" i="170"/>
  <c r="AL32" i="170" s="1"/>
  <c r="AA24" i="170"/>
  <c r="AL24" i="170" s="1"/>
  <c r="AA16" i="170"/>
  <c r="AL16" i="170" s="1"/>
  <c r="R12" i="170"/>
  <c r="N233" i="170"/>
  <c r="N201" i="170"/>
  <c r="N185" i="170"/>
  <c r="N169" i="170"/>
  <c r="F103" i="174"/>
  <c r="F208" i="174"/>
  <c r="F207" i="174"/>
  <c r="F222" i="174"/>
  <c r="F78" i="174"/>
  <c r="G79" i="263" s="1"/>
  <c r="F107" i="174"/>
  <c r="F193" i="174"/>
  <c r="F129" i="174"/>
  <c r="F53" i="174"/>
  <c r="F165" i="174"/>
  <c r="F61" i="174"/>
  <c r="F66" i="174"/>
  <c r="F156" i="174"/>
  <c r="F80" i="174"/>
  <c r="B16" i="157"/>
  <c r="N223" i="170"/>
  <c r="F67" i="174"/>
  <c r="G42" i="263"/>
  <c r="F137" i="174"/>
  <c r="F169" i="174"/>
  <c r="F201" i="174"/>
  <c r="G202" i="263" s="1"/>
  <c r="F97" i="174"/>
  <c r="G98" i="263" s="1"/>
  <c r="F160" i="174"/>
  <c r="F38" i="174"/>
  <c r="F50" i="174"/>
  <c r="F223" i="174"/>
  <c r="F126" i="174"/>
  <c r="G127" i="263" s="1"/>
  <c r="R16" i="170"/>
  <c r="N231" i="170"/>
  <c r="N215" i="170"/>
  <c r="N207" i="170"/>
  <c r="N199" i="170"/>
  <c r="N179" i="170"/>
  <c r="N175" i="170"/>
  <c r="N167" i="170"/>
  <c r="J215" i="170"/>
  <c r="R11" i="170"/>
  <c r="R241" i="170"/>
  <c r="R225" i="170"/>
  <c r="R209" i="170"/>
  <c r="R145" i="170"/>
  <c r="R129" i="170"/>
  <c r="R113" i="170"/>
  <c r="R89" i="170"/>
  <c r="R73" i="170"/>
  <c r="R45" i="170"/>
  <c r="F77" i="174"/>
  <c r="F189" i="174"/>
  <c r="G190" i="263" s="1"/>
  <c r="G222" i="263"/>
  <c r="F112" i="174"/>
  <c r="F123" i="174"/>
  <c r="R206" i="170"/>
  <c r="R200" i="170"/>
  <c r="J247" i="170"/>
  <c r="J183" i="170"/>
  <c r="J151" i="170"/>
  <c r="J107" i="170"/>
  <c r="R28" i="170"/>
  <c r="N121" i="170"/>
  <c r="N81" i="170"/>
  <c r="F47" i="174"/>
  <c r="F163" i="174"/>
  <c r="F184" i="174"/>
  <c r="F164" i="174"/>
  <c r="F104" i="174"/>
  <c r="F95" i="174"/>
  <c r="F79" i="174"/>
  <c r="F143" i="174"/>
  <c r="F75" i="174"/>
  <c r="F154" i="174"/>
  <c r="F44" i="174"/>
  <c r="F245" i="174"/>
  <c r="F85" i="174"/>
  <c r="N79" i="170"/>
  <c r="N71" i="170"/>
  <c r="N63" i="170"/>
  <c r="N47" i="170"/>
  <c r="R246" i="170"/>
  <c r="J231" i="170"/>
  <c r="J199" i="170"/>
  <c r="N12" i="170"/>
  <c r="N103" i="170"/>
  <c r="N95" i="170"/>
  <c r="N39" i="170"/>
  <c r="R234" i="170"/>
  <c r="F121" i="174"/>
  <c r="F128" i="174"/>
  <c r="Y62" i="170"/>
  <c r="AK62" i="170" s="1"/>
  <c r="R9" i="170"/>
  <c r="AA31" i="170"/>
  <c r="AL31" i="170" s="1"/>
  <c r="AA23" i="170"/>
  <c r="AL23" i="170" s="1"/>
  <c r="AA15" i="170"/>
  <c r="AL15" i="170" s="1"/>
  <c r="AC133" i="170"/>
  <c r="AM133" i="170" s="1"/>
  <c r="AC85" i="170"/>
  <c r="AM85" i="170" s="1"/>
  <c r="AC69" i="170"/>
  <c r="AM69" i="170" s="1"/>
  <c r="AE240" i="170"/>
  <c r="AE232" i="170"/>
  <c r="AE224" i="170"/>
  <c r="AE212" i="170"/>
  <c r="AE204" i="170"/>
  <c r="AE196" i="170"/>
  <c r="AE188" i="170"/>
  <c r="AE176" i="170"/>
  <c r="AE168" i="170"/>
  <c r="AE160" i="170"/>
  <c r="AE152" i="170"/>
  <c r="AE144" i="170"/>
  <c r="AN144" i="170" s="1"/>
  <c r="V225" i="170"/>
  <c r="F113" i="174"/>
  <c r="G114" i="263" s="1"/>
  <c r="F52" i="174"/>
  <c r="F68" i="174"/>
  <c r="N111" i="170"/>
  <c r="N99" i="170"/>
  <c r="N67" i="170"/>
  <c r="N51" i="170"/>
  <c r="J219" i="170"/>
  <c r="F43" i="174"/>
  <c r="F153" i="174"/>
  <c r="F192" i="174"/>
  <c r="AA35" i="170"/>
  <c r="AL35" i="170" s="1"/>
  <c r="AA27" i="170"/>
  <c r="AL27" i="170" s="1"/>
  <c r="AA19" i="170"/>
  <c r="AL19" i="170" s="1"/>
  <c r="AC197" i="170"/>
  <c r="AC189" i="170"/>
  <c r="AC181" i="170"/>
  <c r="AC165" i="170"/>
  <c r="AC157" i="170"/>
  <c r="AC149" i="170"/>
  <c r="AC125" i="170"/>
  <c r="AM125" i="170" s="1"/>
  <c r="AC117" i="170"/>
  <c r="AM117" i="170" s="1"/>
  <c r="AC101" i="170"/>
  <c r="AM101" i="170" s="1"/>
  <c r="AC93" i="170"/>
  <c r="AM93" i="170" s="1"/>
  <c r="AC61" i="170"/>
  <c r="AM61" i="170" s="1"/>
  <c r="AC53" i="170"/>
  <c r="AM53" i="170" s="1"/>
  <c r="AE244" i="170"/>
  <c r="AE236" i="170"/>
  <c r="AE228" i="170"/>
  <c r="AE220" i="170"/>
  <c r="AE216" i="170"/>
  <c r="AE208" i="170"/>
  <c r="AE200" i="170"/>
  <c r="AE192" i="170"/>
  <c r="AE184" i="170"/>
  <c r="AE180" i="170"/>
  <c r="AE172" i="170"/>
  <c r="AE164" i="170"/>
  <c r="AE156" i="170"/>
  <c r="AE148" i="170"/>
  <c r="AE140" i="170"/>
  <c r="AN140" i="170" s="1"/>
  <c r="V9" i="170"/>
  <c r="AA30" i="170"/>
  <c r="AL30" i="170" s="1"/>
  <c r="AA14" i="170"/>
  <c r="AL14" i="170" s="1"/>
  <c r="AA245" i="170"/>
  <c r="AA241" i="170"/>
  <c r="AA237" i="170"/>
  <c r="AA229" i="170"/>
  <c r="AA221" i="170"/>
  <c r="AA217" i="170"/>
  <c r="AA213" i="170"/>
  <c r="AA205" i="170"/>
  <c r="AA197" i="170"/>
  <c r="AA189" i="170"/>
  <c r="AA173" i="170"/>
  <c r="AA165" i="170"/>
  <c r="AA157" i="170"/>
  <c r="AA141" i="170"/>
  <c r="AL141" i="170" s="1"/>
  <c r="AA133" i="170"/>
  <c r="AL133" i="170" s="1"/>
  <c r="AA125" i="170"/>
  <c r="AL125" i="170" s="1"/>
  <c r="AA109" i="170"/>
  <c r="AL109" i="170" s="1"/>
  <c r="AA101" i="170"/>
  <c r="AL101" i="170" s="1"/>
  <c r="AA93" i="170"/>
  <c r="AL93" i="170" s="1"/>
  <c r="AA77" i="170"/>
  <c r="AL77" i="170" s="1"/>
  <c r="N73" i="170"/>
  <c r="AA69" i="170"/>
  <c r="AL69" i="170" s="1"/>
  <c r="AA61" i="170"/>
  <c r="AL61" i="170" s="1"/>
  <c r="N57" i="170"/>
  <c r="AA45" i="170"/>
  <c r="AL45" i="170" s="1"/>
  <c r="N41" i="170"/>
  <c r="AC244" i="170"/>
  <c r="AC236" i="170"/>
  <c r="AC232" i="170"/>
  <c r="AC228" i="170"/>
  <c r="AC220" i="170"/>
  <c r="AC216" i="170"/>
  <c r="AC212" i="170"/>
  <c r="AE247" i="170"/>
  <c r="AE239" i="170"/>
  <c r="AE223" i="170"/>
  <c r="AE215" i="170"/>
  <c r="AE211" i="170"/>
  <c r="AE199" i="170"/>
  <c r="AE191" i="170"/>
  <c r="AE183" i="170"/>
  <c r="AE167" i="170"/>
  <c r="AE155" i="170"/>
  <c r="AE151" i="170"/>
  <c r="AE139" i="170"/>
  <c r="AN139" i="170" s="1"/>
  <c r="AE135" i="170"/>
  <c r="AN135" i="170" s="1"/>
  <c r="AE127" i="170"/>
  <c r="AN127" i="170" s="1"/>
  <c r="AE119" i="170"/>
  <c r="AN119" i="170" s="1"/>
  <c r="AE111" i="170"/>
  <c r="AN111" i="170" s="1"/>
  <c r="AE103" i="170"/>
  <c r="AN103" i="170" s="1"/>
  <c r="AE91" i="170"/>
  <c r="AN91" i="170" s="1"/>
  <c r="AE87" i="170"/>
  <c r="AN87" i="170" s="1"/>
  <c r="AE71" i="170"/>
  <c r="AN71" i="170" s="1"/>
  <c r="AE63" i="170"/>
  <c r="AN63" i="170" s="1"/>
  <c r="AE55" i="170"/>
  <c r="AN55" i="170" s="1"/>
  <c r="AE39" i="170"/>
  <c r="AN39" i="170" s="1"/>
  <c r="J93" i="170"/>
  <c r="J81" i="170"/>
  <c r="J65" i="170"/>
  <c r="J61" i="170"/>
  <c r="J49" i="170"/>
  <c r="J45" i="170"/>
  <c r="R185" i="170"/>
  <c r="N129" i="170"/>
  <c r="N123" i="170"/>
  <c r="V167" i="170"/>
  <c r="V111" i="170"/>
  <c r="F185" i="174"/>
  <c r="F39" i="174"/>
  <c r="F55" i="174"/>
  <c r="F120" i="174"/>
  <c r="F84" i="174"/>
  <c r="F212" i="174"/>
  <c r="F71" i="174"/>
  <c r="F100" i="174"/>
  <c r="F228" i="174"/>
  <c r="R171" i="170"/>
  <c r="N159" i="170"/>
  <c r="N147" i="170"/>
  <c r="N127" i="170"/>
  <c r="R214" i="170"/>
  <c r="R202" i="170"/>
  <c r="R190" i="170"/>
  <c r="J241" i="170"/>
  <c r="J233" i="170"/>
  <c r="J229" i="170"/>
  <c r="J225" i="170"/>
  <c r="J221" i="170"/>
  <c r="Y217" i="170"/>
  <c r="J209" i="170"/>
  <c r="J205" i="170"/>
  <c r="Y201" i="170"/>
  <c r="J197" i="170"/>
  <c r="J189" i="170"/>
  <c r="J185" i="170"/>
  <c r="Y177" i="170"/>
  <c r="J173" i="170"/>
  <c r="Y169" i="170"/>
  <c r="J165" i="170"/>
  <c r="J161" i="170"/>
  <c r="J153" i="170"/>
  <c r="J149" i="170"/>
  <c r="J145" i="170"/>
  <c r="J137" i="170"/>
  <c r="J133" i="170"/>
  <c r="J129" i="170"/>
  <c r="J117" i="170"/>
  <c r="J113" i="170"/>
  <c r="J109" i="170"/>
  <c r="J85" i="170"/>
  <c r="J73" i="170"/>
  <c r="J69" i="170"/>
  <c r="J53" i="170"/>
  <c r="J41" i="170"/>
  <c r="R22" i="170"/>
  <c r="R20" i="170"/>
  <c r="N153" i="170"/>
  <c r="N137" i="170"/>
  <c r="N105" i="170"/>
  <c r="N89" i="170"/>
  <c r="J246" i="170"/>
  <c r="J242" i="170"/>
  <c r="J238" i="170"/>
  <c r="J234" i="170"/>
  <c r="J230" i="170"/>
  <c r="J222" i="170"/>
  <c r="J214" i="170"/>
  <c r="J210" i="170"/>
  <c r="J202" i="170"/>
  <c r="J198" i="170"/>
  <c r="J194" i="170"/>
  <c r="J190" i="170"/>
  <c r="J186" i="170"/>
  <c r="J182" i="170"/>
  <c r="J178" i="170"/>
  <c r="J174" i="170"/>
  <c r="J170" i="170"/>
  <c r="J166" i="170"/>
  <c r="J162" i="170"/>
  <c r="J154" i="170"/>
  <c r="J150" i="170"/>
  <c r="J146" i="170"/>
  <c r="J134" i="170"/>
  <c r="J130" i="170"/>
  <c r="J118" i="170"/>
  <c r="J110" i="170"/>
  <c r="J98" i="170"/>
  <c r="J90" i="170"/>
  <c r="J78" i="170"/>
  <c r="J74" i="170"/>
  <c r="J62" i="170"/>
  <c r="J58" i="170"/>
  <c r="J50" i="170"/>
  <c r="J46" i="170"/>
  <c r="N16" i="170"/>
  <c r="R98" i="170"/>
  <c r="R90" i="170"/>
  <c r="R78" i="170"/>
  <c r="R74" i="170"/>
  <c r="R68" i="170"/>
  <c r="N225" i="170"/>
  <c r="N64" i="170"/>
  <c r="J11" i="170"/>
  <c r="N135" i="170"/>
  <c r="R183" i="170"/>
  <c r="N143" i="170"/>
  <c r="N131" i="170"/>
  <c r="AE25" i="170"/>
  <c r="AN25" i="170" s="1"/>
  <c r="Y46" i="170"/>
  <c r="AK46" i="170" s="1"/>
  <c r="AE34" i="170"/>
  <c r="AN34" i="170" s="1"/>
  <c r="AE30" i="170"/>
  <c r="AN30" i="170" s="1"/>
  <c r="AE28" i="170"/>
  <c r="AN28" i="170" s="1"/>
  <c r="AE22" i="170"/>
  <c r="AN22" i="170" s="1"/>
  <c r="AE18" i="170"/>
  <c r="AN18" i="170" s="1"/>
  <c r="AE14" i="170"/>
  <c r="AN14" i="170" s="1"/>
  <c r="AE12" i="170"/>
  <c r="AN12" i="170" s="1"/>
  <c r="R161" i="170"/>
  <c r="J243" i="170"/>
  <c r="J223" i="170"/>
  <c r="J207" i="170"/>
  <c r="J195" i="170"/>
  <c r="J191" i="170"/>
  <c r="J179" i="170"/>
  <c r="J159" i="170"/>
  <c r="J139" i="170"/>
  <c r="J123" i="170"/>
  <c r="J43" i="170"/>
  <c r="N9" i="170"/>
  <c r="N23" i="170"/>
  <c r="R14" i="170"/>
  <c r="R41" i="170"/>
  <c r="R39" i="170"/>
  <c r="R235" i="170"/>
  <c r="R233" i="170"/>
  <c r="R134" i="170"/>
  <c r="N247" i="170"/>
  <c r="N237" i="170"/>
  <c r="N235" i="170"/>
  <c r="N180" i="170"/>
  <c r="J236" i="170"/>
  <c r="J228" i="170"/>
  <c r="J212" i="170"/>
  <c r="J208" i="170"/>
  <c r="J204" i="170"/>
  <c r="J200" i="170"/>
  <c r="J196" i="170"/>
  <c r="J192" i="170"/>
  <c r="J184" i="170"/>
  <c r="J180" i="170"/>
  <c r="J176" i="170"/>
  <c r="J172" i="170"/>
  <c r="J168" i="170"/>
  <c r="J164" i="170"/>
  <c r="J160" i="170"/>
  <c r="J156" i="170"/>
  <c r="J152" i="170"/>
  <c r="J148" i="170"/>
  <c r="J144" i="170"/>
  <c r="J140" i="170"/>
  <c r="J136" i="170"/>
  <c r="J132" i="170"/>
  <c r="J128" i="170"/>
  <c r="J116" i="170"/>
  <c r="J108" i="170"/>
  <c r="J104" i="170"/>
  <c r="J100" i="170"/>
  <c r="J96" i="170"/>
  <c r="J92" i="170"/>
  <c r="J88" i="170"/>
  <c r="J84" i="170"/>
  <c r="J80" i="170"/>
  <c r="J76" i="170"/>
  <c r="J72" i="170"/>
  <c r="J68" i="170"/>
  <c r="J60" i="170"/>
  <c r="J56" i="170"/>
  <c r="J52" i="170"/>
  <c r="J48" i="170"/>
  <c r="J44" i="170"/>
  <c r="N22" i="170"/>
  <c r="R33" i="170"/>
  <c r="R166" i="170"/>
  <c r="R156" i="170"/>
  <c r="R58" i="170"/>
  <c r="R46" i="170"/>
  <c r="N217" i="170"/>
  <c r="N209" i="170"/>
  <c r="V25" i="170"/>
  <c r="J147" i="170"/>
  <c r="J103" i="170"/>
  <c r="J95" i="170"/>
  <c r="J87" i="170"/>
  <c r="J79" i="170"/>
  <c r="J71" i="170"/>
  <c r="J63" i="170"/>
  <c r="J59" i="170"/>
  <c r="J47" i="170"/>
  <c r="J39" i="170"/>
  <c r="N15" i="170"/>
  <c r="N13" i="170"/>
  <c r="N33" i="170"/>
  <c r="R230" i="170"/>
  <c r="R222" i="170"/>
  <c r="R136" i="170"/>
  <c r="R121" i="170"/>
  <c r="R107" i="170"/>
  <c r="R105" i="170"/>
  <c r="R99" i="170"/>
  <c r="R95" i="170"/>
  <c r="R81" i="170"/>
  <c r="N191" i="170"/>
  <c r="N171" i="170"/>
  <c r="N165" i="170"/>
  <c r="AC13" i="170"/>
  <c r="AM13" i="170" s="1"/>
  <c r="R30" i="170"/>
  <c r="R13" i="170"/>
  <c r="R38" i="170"/>
  <c r="R217" i="170"/>
  <c r="R215" i="170"/>
  <c r="R203" i="170"/>
  <c r="R201" i="170"/>
  <c r="R174" i="170"/>
  <c r="R168" i="170"/>
  <c r="R153" i="170"/>
  <c r="R139" i="170"/>
  <c r="R137" i="170"/>
  <c r="R110" i="170"/>
  <c r="R104" i="170"/>
  <c r="R102" i="170"/>
  <c r="R65" i="170"/>
  <c r="R63" i="170"/>
  <c r="R49" i="170"/>
  <c r="N232" i="170"/>
  <c r="N228" i="170"/>
  <c r="N203" i="170"/>
  <c r="N148" i="170"/>
  <c r="N43" i="170"/>
  <c r="V27" i="170"/>
  <c r="V113" i="170"/>
  <c r="J40" i="170"/>
  <c r="Y37" i="170"/>
  <c r="AK37" i="170" s="1"/>
  <c r="N27" i="170"/>
  <c r="R109" i="170"/>
  <c r="N230" i="170"/>
  <c r="N150" i="170"/>
  <c r="V204" i="170"/>
  <c r="AA183" i="170"/>
  <c r="N183" i="170"/>
  <c r="AA151" i="170"/>
  <c r="N151" i="170"/>
  <c r="AA119" i="170"/>
  <c r="AL119" i="170" s="1"/>
  <c r="AA87" i="170"/>
  <c r="AL87" i="170" s="1"/>
  <c r="N87" i="170"/>
  <c r="AA55" i="170"/>
  <c r="AL55" i="170" s="1"/>
  <c r="N55" i="170"/>
  <c r="AE245" i="170"/>
  <c r="V245" i="170"/>
  <c r="AE229" i="170"/>
  <c r="V229" i="170"/>
  <c r="AE189" i="170"/>
  <c r="V189" i="170"/>
  <c r="AE165" i="170"/>
  <c r="V165" i="170"/>
  <c r="AE133" i="170"/>
  <c r="AN133" i="170" s="1"/>
  <c r="AE117" i="170"/>
  <c r="AN117" i="170" s="1"/>
  <c r="V117" i="170"/>
  <c r="AE101" i="170"/>
  <c r="AN101" i="170" s="1"/>
  <c r="AE61" i="170"/>
  <c r="AN61" i="170" s="1"/>
  <c r="V61" i="170"/>
  <c r="AE53" i="170"/>
  <c r="AN53" i="170" s="1"/>
  <c r="V53" i="170"/>
  <c r="N34" i="170"/>
  <c r="N29" i="170"/>
  <c r="N19" i="170"/>
  <c r="R27" i="170"/>
  <c r="R25" i="170"/>
  <c r="R242" i="170"/>
  <c r="R229" i="170"/>
  <c r="R227" i="170"/>
  <c r="R212" i="170"/>
  <c r="R210" i="170"/>
  <c r="R207" i="170"/>
  <c r="R197" i="170"/>
  <c r="R195" i="170"/>
  <c r="R192" i="170"/>
  <c r="R180" i="170"/>
  <c r="R175" i="170"/>
  <c r="R165" i="170"/>
  <c r="R160" i="170"/>
  <c r="R148" i="170"/>
  <c r="R133" i="170"/>
  <c r="R131" i="170"/>
  <c r="R128" i="170"/>
  <c r="R116" i="170"/>
  <c r="R111" i="170"/>
  <c r="R92" i="170"/>
  <c r="R87" i="170"/>
  <c r="R85" i="170"/>
  <c r="R70" i="170"/>
  <c r="R60" i="170"/>
  <c r="R55" i="170"/>
  <c r="R53" i="170"/>
  <c r="N241" i="170"/>
  <c r="N222" i="170"/>
  <c r="N211" i="170"/>
  <c r="N197" i="170"/>
  <c r="N177" i="170"/>
  <c r="N160" i="170"/>
  <c r="N139" i="170"/>
  <c r="N133" i="170"/>
  <c r="N118" i="170"/>
  <c r="N116" i="170"/>
  <c r="N97" i="170"/>
  <c r="N91" i="170"/>
  <c r="N49" i="170"/>
  <c r="V239" i="170"/>
  <c r="V183" i="170"/>
  <c r="V164" i="170"/>
  <c r="V162" i="170"/>
  <c r="V160" i="170"/>
  <c r="V135" i="170"/>
  <c r="V41" i="170"/>
  <c r="V39" i="170"/>
  <c r="AE9" i="170"/>
  <c r="AN9" i="170" s="1"/>
  <c r="Y113" i="170"/>
  <c r="AK113" i="170" s="1"/>
  <c r="R205" i="170"/>
  <c r="R173" i="170"/>
  <c r="R93" i="170"/>
  <c r="R61" i="170"/>
  <c r="AE26" i="170"/>
  <c r="AN26" i="170" s="1"/>
  <c r="AE235" i="170"/>
  <c r="V235" i="170"/>
  <c r="AE231" i="170"/>
  <c r="V231" i="170"/>
  <c r="AE227" i="170"/>
  <c r="V227" i="170"/>
  <c r="AE219" i="170"/>
  <c r="V219" i="170"/>
  <c r="AE207" i="170"/>
  <c r="V207" i="170"/>
  <c r="AE203" i="170"/>
  <c r="V203" i="170"/>
  <c r="AE195" i="170"/>
  <c r="AE187" i="170"/>
  <c r="AE179" i="170"/>
  <c r="V179" i="170"/>
  <c r="AE175" i="170"/>
  <c r="V175" i="170"/>
  <c r="AE171" i="170"/>
  <c r="V171" i="170"/>
  <c r="AE163" i="170"/>
  <c r="AE159" i="170"/>
  <c r="V159" i="170"/>
  <c r="AE147" i="170"/>
  <c r="V147" i="170"/>
  <c r="AE143" i="170"/>
  <c r="AN143" i="170" s="1"/>
  <c r="AE131" i="170"/>
  <c r="AN131" i="170" s="1"/>
  <c r="V131" i="170"/>
  <c r="AE123" i="170"/>
  <c r="AN123" i="170" s="1"/>
  <c r="V123" i="170"/>
  <c r="AE115" i="170"/>
  <c r="AN115" i="170" s="1"/>
  <c r="AE107" i="170"/>
  <c r="AN107" i="170" s="1"/>
  <c r="V107" i="170"/>
  <c r="AE99" i="170"/>
  <c r="AN99" i="170" s="1"/>
  <c r="AE95" i="170"/>
  <c r="AN95" i="170" s="1"/>
  <c r="V95" i="170"/>
  <c r="AE83" i="170"/>
  <c r="AN83" i="170" s="1"/>
  <c r="V83" i="170"/>
  <c r="AE79" i="170"/>
  <c r="AN79" i="170" s="1"/>
  <c r="V79" i="170"/>
  <c r="AE75" i="170"/>
  <c r="AN75" i="170" s="1"/>
  <c r="AE67" i="170"/>
  <c r="AN67" i="170" s="1"/>
  <c r="V67" i="170"/>
  <c r="AE59" i="170"/>
  <c r="AN59" i="170" s="1"/>
  <c r="V59" i="170"/>
  <c r="AE51" i="170"/>
  <c r="AN51" i="170" s="1"/>
  <c r="V51" i="170"/>
  <c r="AE47" i="170"/>
  <c r="AN47" i="170" s="1"/>
  <c r="V47" i="170"/>
  <c r="AE43" i="170"/>
  <c r="AN43" i="170" s="1"/>
  <c r="V43" i="170"/>
  <c r="N11" i="170"/>
  <c r="N20" i="170"/>
  <c r="R26" i="170"/>
  <c r="R228" i="170"/>
  <c r="R223" i="170"/>
  <c r="R213" i="170"/>
  <c r="R211" i="170"/>
  <c r="R208" i="170"/>
  <c r="R191" i="170"/>
  <c r="R181" i="170"/>
  <c r="R179" i="170"/>
  <c r="R176" i="170"/>
  <c r="R164" i="170"/>
  <c r="R159" i="170"/>
  <c r="R149" i="170"/>
  <c r="R147" i="170"/>
  <c r="R144" i="170"/>
  <c r="R132" i="170"/>
  <c r="R127" i="170"/>
  <c r="R117" i="170"/>
  <c r="R96" i="170"/>
  <c r="R86" i="170"/>
  <c r="R76" i="170"/>
  <c r="R71" i="170"/>
  <c r="R69" i="170"/>
  <c r="R54" i="170"/>
  <c r="R44" i="170"/>
  <c r="N219" i="170"/>
  <c r="N214" i="170"/>
  <c r="N212" i="170"/>
  <c r="N205" i="170"/>
  <c r="N200" i="170"/>
  <c r="N198" i="170"/>
  <c r="N176" i="170"/>
  <c r="N161" i="170"/>
  <c r="N155" i="170"/>
  <c r="N113" i="170"/>
  <c r="N75" i="170"/>
  <c r="N69" i="170"/>
  <c r="N54" i="170"/>
  <c r="N52" i="170"/>
  <c r="V13" i="170"/>
  <c r="V221" i="170"/>
  <c r="V155" i="170"/>
  <c r="V103" i="170"/>
  <c r="V93" i="170"/>
  <c r="V58" i="170"/>
  <c r="V56" i="170"/>
  <c r="AC35" i="170"/>
  <c r="AM35" i="170" s="1"/>
  <c r="Y238" i="170"/>
  <c r="AA244" i="170"/>
  <c r="R237" i="170"/>
  <c r="R101" i="170"/>
  <c r="N182" i="170"/>
  <c r="AE32" i="170"/>
  <c r="AN32" i="170" s="1"/>
  <c r="AE243" i="170"/>
  <c r="J217" i="170"/>
  <c r="J201" i="170"/>
  <c r="J177" i="170"/>
  <c r="J105" i="170"/>
  <c r="N17" i="170"/>
  <c r="N14" i="170"/>
  <c r="N31" i="170"/>
  <c r="N28" i="170"/>
  <c r="N26" i="170"/>
  <c r="R34" i="170"/>
  <c r="R29" i="170"/>
  <c r="R19" i="170"/>
  <c r="R17" i="170"/>
  <c r="R37" i="170"/>
  <c r="R236" i="170"/>
  <c r="R231" i="170"/>
  <c r="R221" i="170"/>
  <c r="R219" i="170"/>
  <c r="R204" i="170"/>
  <c r="R189" i="170"/>
  <c r="R184" i="170"/>
  <c r="R172" i="170"/>
  <c r="R167" i="170"/>
  <c r="R157" i="170"/>
  <c r="R155" i="170"/>
  <c r="R152" i="170"/>
  <c r="R140" i="170"/>
  <c r="R123" i="170"/>
  <c r="R108" i="170"/>
  <c r="R84" i="170"/>
  <c r="R79" i="170"/>
  <c r="R62" i="170"/>
  <c r="R52" i="170"/>
  <c r="R47" i="170"/>
  <c r="N243" i="170"/>
  <c r="N229" i="170"/>
  <c r="N224" i="170"/>
  <c r="N208" i="170"/>
  <c r="N192" i="170"/>
  <c r="N181" i="170"/>
  <c r="N128" i="170"/>
  <c r="N107" i="170"/>
  <c r="N101" i="170"/>
  <c r="N86" i="170"/>
  <c r="N84" i="170"/>
  <c r="N65" i="170"/>
  <c r="N59" i="170"/>
  <c r="V199" i="170"/>
  <c r="V178" i="170"/>
  <c r="V176" i="170"/>
  <c r="V139" i="170"/>
  <c r="V122" i="170"/>
  <c r="V85" i="170"/>
  <c r="V71" i="170"/>
  <c r="AA22" i="170"/>
  <c r="AL22" i="170" s="1"/>
  <c r="R31" i="170"/>
  <c r="R23" i="170"/>
  <c r="R15" i="170"/>
  <c r="R40" i="170"/>
  <c r="R100" i="170"/>
  <c r="R91" i="170"/>
  <c r="R88" i="170"/>
  <c r="R83" i="170"/>
  <c r="R80" i="170"/>
  <c r="R75" i="170"/>
  <c r="R72" i="170"/>
  <c r="R67" i="170"/>
  <c r="R59" i="170"/>
  <c r="R56" i="170"/>
  <c r="R51" i="170"/>
  <c r="R48" i="170"/>
  <c r="R43" i="170"/>
  <c r="N246" i="170"/>
  <c r="N238" i="170"/>
  <c r="N236" i="170"/>
  <c r="N221" i="170"/>
  <c r="N204" i="170"/>
  <c r="N189" i="170"/>
  <c r="N184" i="170"/>
  <c r="N174" i="170"/>
  <c r="N172" i="170"/>
  <c r="N152" i="170"/>
  <c r="N142" i="170"/>
  <c r="N140" i="170"/>
  <c r="N110" i="170"/>
  <c r="N108" i="170"/>
  <c r="N93" i="170"/>
  <c r="N88" i="170"/>
  <c r="N78" i="170"/>
  <c r="N76" i="170"/>
  <c r="N61" i="170"/>
  <c r="N56" i="170"/>
  <c r="N46" i="170"/>
  <c r="N44" i="170"/>
  <c r="V31" i="170"/>
  <c r="V15" i="170"/>
  <c r="V236" i="170"/>
  <c r="V215" i="170"/>
  <c r="V210" i="170"/>
  <c r="V208" i="170"/>
  <c r="V201" i="170"/>
  <c r="V196" i="170"/>
  <c r="V154" i="170"/>
  <c r="V152" i="170"/>
  <c r="V129" i="170"/>
  <c r="V49" i="170"/>
  <c r="AC29" i="170"/>
  <c r="AM29" i="170" s="1"/>
  <c r="AE20" i="170"/>
  <c r="AN20" i="170" s="1"/>
  <c r="AC15" i="170"/>
  <c r="AM15" i="170" s="1"/>
  <c r="Y233" i="170"/>
  <c r="AA130" i="170"/>
  <c r="AL130" i="170" s="1"/>
  <c r="AA126" i="170"/>
  <c r="AL126" i="170" s="1"/>
  <c r="N190" i="170"/>
  <c r="N173" i="170"/>
  <c r="N168" i="170"/>
  <c r="N156" i="170"/>
  <c r="N136" i="170"/>
  <c r="N109" i="170"/>
  <c r="N104" i="170"/>
  <c r="N92" i="170"/>
  <c r="N77" i="170"/>
  <c r="N72" i="170"/>
  <c r="N62" i="170"/>
  <c r="N60" i="170"/>
  <c r="N45" i="170"/>
  <c r="V30" i="170"/>
  <c r="V23" i="170"/>
  <c r="V16" i="170"/>
  <c r="V14" i="170"/>
  <c r="V37" i="170"/>
  <c r="V237" i="170"/>
  <c r="V209" i="170"/>
  <c r="V172" i="170"/>
  <c r="V151" i="170"/>
  <c r="V146" i="170"/>
  <c r="V144" i="170"/>
  <c r="V137" i="170"/>
  <c r="V130" i="170"/>
  <c r="V128" i="170"/>
  <c r="V105" i="170"/>
  <c r="V100" i="170"/>
  <c r="V98" i="170"/>
  <c r="V76" i="170"/>
  <c r="V63" i="170"/>
  <c r="V50" i="170"/>
  <c r="V48" i="170"/>
  <c r="AK9" i="170"/>
  <c r="AC11" i="170"/>
  <c r="AM11" i="170" s="1"/>
  <c r="AA28" i="170"/>
  <c r="AL28" i="170" s="1"/>
  <c r="AE23" i="170"/>
  <c r="AN23" i="170" s="1"/>
  <c r="AC19" i="170"/>
  <c r="AM19" i="170" s="1"/>
  <c r="AE16" i="170"/>
  <c r="AN16" i="170" s="1"/>
  <c r="Y49" i="170"/>
  <c r="AK49" i="170" s="1"/>
  <c r="Y41" i="170"/>
  <c r="AK41" i="170" s="1"/>
  <c r="AA227" i="170"/>
  <c r="AA223" i="170"/>
  <c r="AA199" i="170"/>
  <c r="AC171" i="170"/>
  <c r="AC167" i="170"/>
  <c r="AC131" i="170"/>
  <c r="AM131" i="170" s="1"/>
  <c r="AC127" i="170"/>
  <c r="AM127" i="170" s="1"/>
  <c r="N166" i="170"/>
  <c r="N164" i="170"/>
  <c r="N149" i="170"/>
  <c r="N144" i="170"/>
  <c r="N134" i="170"/>
  <c r="N132" i="170"/>
  <c r="N117" i="170"/>
  <c r="N112" i="170"/>
  <c r="N102" i="170"/>
  <c r="N100" i="170"/>
  <c r="N85" i="170"/>
  <c r="N80" i="170"/>
  <c r="N70" i="170"/>
  <c r="N68" i="170"/>
  <c r="N53" i="170"/>
  <c r="N48" i="170"/>
  <c r="N38" i="170"/>
  <c r="V26" i="170"/>
  <c r="V242" i="170"/>
  <c r="V205" i="170"/>
  <c r="V184" i="170"/>
  <c r="V177" i="170"/>
  <c r="V161" i="170"/>
  <c r="V140" i="170"/>
  <c r="V114" i="170"/>
  <c r="V92" i="170"/>
  <c r="V55" i="170"/>
  <c r="AA9" i="170"/>
  <c r="AL9" i="170" s="1"/>
  <c r="AE11" i="170"/>
  <c r="AN11" i="170" s="1"/>
  <c r="AC31" i="170"/>
  <c r="AM31" i="170" s="1"/>
  <c r="AA26" i="170"/>
  <c r="AL26" i="170" s="1"/>
  <c r="AE21" i="170"/>
  <c r="AN21" i="170" s="1"/>
  <c r="AA12" i="170"/>
  <c r="AL12" i="170" s="1"/>
  <c r="Y48" i="170"/>
  <c r="AK48" i="170" s="1"/>
  <c r="Y44" i="170"/>
  <c r="AK44" i="170" s="1"/>
  <c r="Y40" i="170"/>
  <c r="AK40" i="170" s="1"/>
  <c r="Y246" i="170"/>
  <c r="Y242" i="170"/>
  <c r="Y234" i="170"/>
  <c r="Y230" i="170"/>
  <c r="Y226" i="170"/>
  <c r="Y222" i="170"/>
  <c r="Y218" i="170"/>
  <c r="Y214" i="170"/>
  <c r="Y210" i="170"/>
  <c r="Y206" i="170"/>
  <c r="Y190" i="170"/>
  <c r="Y162" i="170"/>
  <c r="Y134" i="170"/>
  <c r="AK134" i="170" s="1"/>
  <c r="Y126" i="170"/>
  <c r="AK126" i="170" s="1"/>
  <c r="Y98" i="170"/>
  <c r="AK98" i="170" s="1"/>
  <c r="Y70" i="170"/>
  <c r="AK70" i="170" s="1"/>
  <c r="AC238" i="170"/>
  <c r="AC218" i="170"/>
  <c r="V80" i="170"/>
  <c r="V73" i="170"/>
  <c r="V45" i="170"/>
  <c r="AC9" i="170"/>
  <c r="AM9" i="170" s="1"/>
  <c r="AE33" i="170"/>
  <c r="AN33" i="170" s="1"/>
  <c r="AE29" i="170"/>
  <c r="AN29" i="170" s="1"/>
  <c r="AC27" i="170"/>
  <c r="AM27" i="170" s="1"/>
  <c r="AC23" i="170"/>
  <c r="AM23" i="170" s="1"/>
  <c r="AA18" i="170"/>
  <c r="AL18" i="170" s="1"/>
  <c r="AE15" i="170"/>
  <c r="AN15" i="170" s="1"/>
  <c r="Y47" i="170"/>
  <c r="AK47" i="170" s="1"/>
  <c r="Y43" i="170"/>
  <c r="AK43" i="170" s="1"/>
  <c r="Y39" i="170"/>
  <c r="AK39" i="170" s="1"/>
  <c r="Y245" i="170"/>
  <c r="Y241" i="170"/>
  <c r="Y237" i="170"/>
  <c r="Y229" i="170"/>
  <c r="Y225" i="170"/>
  <c r="Y221" i="170"/>
  <c r="Y213" i="170"/>
  <c r="Y209" i="170"/>
  <c r="Y205" i="170"/>
  <c r="Y197" i="170"/>
  <c r="Y193" i="170"/>
  <c r="Y189" i="170"/>
  <c r="Y185" i="170"/>
  <c r="Y173" i="170"/>
  <c r="Y161" i="170"/>
  <c r="Y157" i="170"/>
  <c r="Y153" i="170"/>
  <c r="Y145" i="170"/>
  <c r="AK145" i="170" s="1"/>
  <c r="Y137" i="170"/>
  <c r="AK137" i="170" s="1"/>
  <c r="Y129" i="170"/>
  <c r="AK129" i="170" s="1"/>
  <c r="Y125" i="170"/>
  <c r="AK125" i="170" s="1"/>
  <c r="Y121" i="170"/>
  <c r="AK121" i="170" s="1"/>
  <c r="Y109" i="170"/>
  <c r="AK109" i="170" s="1"/>
  <c r="Y97" i="170"/>
  <c r="AK97" i="170" s="1"/>
  <c r="Y89" i="170"/>
  <c r="AK89" i="170" s="1"/>
  <c r="Y81" i="170"/>
  <c r="AK81" i="170" s="1"/>
  <c r="Y73" i="170"/>
  <c r="AK73" i="170" s="1"/>
  <c r="Y61" i="170"/>
  <c r="AK61" i="170" s="1"/>
  <c r="AA238" i="170"/>
  <c r="AA220" i="170"/>
  <c r="AA196" i="170"/>
  <c r="AA192" i="170"/>
  <c r="AA111" i="170"/>
  <c r="AL111" i="170" s="1"/>
  <c r="AA71" i="170"/>
  <c r="AL71" i="170" s="1"/>
  <c r="AC235" i="170"/>
  <c r="AC215" i="170"/>
  <c r="AC164" i="170"/>
  <c r="AC124" i="170"/>
  <c r="AM124" i="170" s="1"/>
  <c r="AE48" i="170"/>
  <c r="AN48" i="170" s="1"/>
  <c r="V90" i="170"/>
  <c r="V88" i="170"/>
  <c r="V81" i="170"/>
  <c r="V65" i="170"/>
  <c r="V60" i="170"/>
  <c r="V44" i="170"/>
  <c r="AA34" i="170"/>
  <c r="AL34" i="170" s="1"/>
  <c r="AE31" i="170"/>
  <c r="AN31" i="170" s="1"/>
  <c r="AE24" i="170"/>
  <c r="AN24" i="170" s="1"/>
  <c r="AC21" i="170"/>
  <c r="AM21" i="170" s="1"/>
  <c r="AE17" i="170"/>
  <c r="AN17" i="170" s="1"/>
  <c r="AE13" i="170"/>
  <c r="AN13" i="170" s="1"/>
  <c r="Y45" i="170"/>
  <c r="AK45" i="170" s="1"/>
  <c r="Y247" i="170"/>
  <c r="Y243" i="170"/>
  <c r="Y239" i="170"/>
  <c r="Y235" i="170"/>
  <c r="Y231" i="170"/>
  <c r="Y227" i="170"/>
  <c r="Y223" i="170"/>
  <c r="Y219" i="170"/>
  <c r="Y215" i="170"/>
  <c r="Y211" i="170"/>
  <c r="Y207" i="170"/>
  <c r="Y203" i="170"/>
  <c r="Y199" i="170"/>
  <c r="Y195" i="170"/>
  <c r="Y191" i="170"/>
  <c r="Y187" i="170"/>
  <c r="Y183" i="170"/>
  <c r="AA233" i="170"/>
  <c r="AA155" i="170"/>
  <c r="AA53" i="170"/>
  <c r="AL53" i="170" s="1"/>
  <c r="AA49" i="170"/>
  <c r="AL49" i="170" s="1"/>
  <c r="AA42" i="170"/>
  <c r="AL42" i="170" s="1"/>
  <c r="AC245" i="170"/>
  <c r="AC193" i="170"/>
  <c r="AC186" i="170"/>
  <c r="AC182" i="170"/>
  <c r="AC48" i="170"/>
  <c r="AM48" i="170" s="1"/>
  <c r="AE62" i="170"/>
  <c r="AN62" i="170" s="1"/>
  <c r="Y202" i="170"/>
  <c r="Y198" i="170"/>
  <c r="Y194" i="170"/>
  <c r="Y186" i="170"/>
  <c r="Y182" i="170"/>
  <c r="Y178" i="170"/>
  <c r="Y174" i="170"/>
  <c r="Y170" i="170"/>
  <c r="Y166" i="170"/>
  <c r="Y158" i="170"/>
  <c r="Y154" i="170"/>
  <c r="Y150" i="170"/>
  <c r="Y146" i="170"/>
  <c r="AK146" i="170" s="1"/>
  <c r="Y142" i="170"/>
  <c r="AK142" i="170" s="1"/>
  <c r="Y138" i="170"/>
  <c r="AK138" i="170" s="1"/>
  <c r="Y130" i="170"/>
  <c r="AK130" i="170" s="1"/>
  <c r="Y122" i="170"/>
  <c r="AK122" i="170" s="1"/>
  <c r="Y118" i="170"/>
  <c r="AK118" i="170" s="1"/>
  <c r="Y114" i="170"/>
  <c r="AK114" i="170" s="1"/>
  <c r="Y110" i="170"/>
  <c r="AK110" i="170" s="1"/>
  <c r="Y106" i="170"/>
  <c r="AK106" i="170" s="1"/>
  <c r="Y102" i="170"/>
  <c r="AK102" i="170" s="1"/>
  <c r="Y94" i="170"/>
  <c r="AK94" i="170" s="1"/>
  <c r="Y90" i="170"/>
  <c r="AK90" i="170" s="1"/>
  <c r="Y86" i="170"/>
  <c r="AK86" i="170" s="1"/>
  <c r="Y82" i="170"/>
  <c r="AK82" i="170" s="1"/>
  <c r="Y78" i="170"/>
  <c r="AK78" i="170" s="1"/>
  <c r="Y74" i="170"/>
  <c r="AK74" i="170" s="1"/>
  <c r="Y66" i="170"/>
  <c r="AK66" i="170" s="1"/>
  <c r="Y58" i="170"/>
  <c r="AK58" i="170" s="1"/>
  <c r="Y54" i="170"/>
  <c r="AK54" i="170" s="1"/>
  <c r="Y50" i="170"/>
  <c r="AK50" i="170" s="1"/>
  <c r="AA181" i="170"/>
  <c r="AA177" i="170"/>
  <c r="AA170" i="170"/>
  <c r="AA108" i="170"/>
  <c r="AL108" i="170" s="1"/>
  <c r="AA104" i="170"/>
  <c r="AL104" i="170" s="1"/>
  <c r="AA68" i="170"/>
  <c r="AL68" i="170" s="1"/>
  <c r="AA64" i="170"/>
  <c r="AL64" i="170" s="1"/>
  <c r="AC208" i="170"/>
  <c r="AC109" i="170"/>
  <c r="AM109" i="170" s="1"/>
  <c r="AC105" i="170"/>
  <c r="AM105" i="170" s="1"/>
  <c r="Y181" i="170"/>
  <c r="Y165" i="170"/>
  <c r="Y149" i="170"/>
  <c r="Y133" i="170"/>
  <c r="AK133" i="170" s="1"/>
  <c r="Y117" i="170"/>
  <c r="AK117" i="170" s="1"/>
  <c r="Y101" i="170"/>
  <c r="AK101" i="170" s="1"/>
  <c r="Y85" i="170"/>
  <c r="AK85" i="170" s="1"/>
  <c r="Y69" i="170"/>
  <c r="AK69" i="170" s="1"/>
  <c r="Y53" i="170"/>
  <c r="AK53" i="170" s="1"/>
  <c r="AA247" i="170"/>
  <c r="AA232" i="170"/>
  <c r="AA219" i="170"/>
  <c r="AA216" i="170"/>
  <c r="AA209" i="170"/>
  <c r="AA202" i="170"/>
  <c r="AA187" i="170"/>
  <c r="AA162" i="170"/>
  <c r="AA158" i="170"/>
  <c r="AA143" i="170"/>
  <c r="AL143" i="170" s="1"/>
  <c r="AA140" i="170"/>
  <c r="AL140" i="170" s="1"/>
  <c r="AA136" i="170"/>
  <c r="AL136" i="170" s="1"/>
  <c r="AA103" i="170"/>
  <c r="AL103" i="170" s="1"/>
  <c r="AA100" i="170"/>
  <c r="AL100" i="170" s="1"/>
  <c r="AA96" i="170"/>
  <c r="AL96" i="170" s="1"/>
  <c r="AA85" i="170"/>
  <c r="AL85" i="170" s="1"/>
  <c r="AA81" i="170"/>
  <c r="AL81" i="170" s="1"/>
  <c r="AA74" i="170"/>
  <c r="AL74" i="170" s="1"/>
  <c r="AA59" i="170"/>
  <c r="AL59" i="170" s="1"/>
  <c r="AC37" i="170"/>
  <c r="AM37" i="170" s="1"/>
  <c r="AC234" i="170"/>
  <c r="AC231" i="170"/>
  <c r="AC224" i="170"/>
  <c r="AC203" i="170"/>
  <c r="AC199" i="170"/>
  <c r="AC196" i="170"/>
  <c r="AC163" i="170"/>
  <c r="AC159" i="170"/>
  <c r="AC156" i="170"/>
  <c r="AC141" i="170"/>
  <c r="AM141" i="170" s="1"/>
  <c r="AC137" i="170"/>
  <c r="AM137" i="170" s="1"/>
  <c r="AC112" i="170"/>
  <c r="AM112" i="170" s="1"/>
  <c r="AC77" i="170"/>
  <c r="AM77" i="170" s="1"/>
  <c r="AC65" i="170"/>
  <c r="AM65" i="170" s="1"/>
  <c r="AC58" i="170"/>
  <c r="AM58" i="170" s="1"/>
  <c r="AC54" i="170"/>
  <c r="AM54" i="170" s="1"/>
  <c r="AE94" i="170"/>
  <c r="AN94" i="170" s="1"/>
  <c r="AE80" i="170"/>
  <c r="AN80" i="170" s="1"/>
  <c r="AE68" i="170"/>
  <c r="AN68" i="170" s="1"/>
  <c r="N40" i="170"/>
  <c r="V34" i="170"/>
  <c r="V24" i="170"/>
  <c r="V22" i="170"/>
  <c r="V244" i="170"/>
  <c r="V234" i="170"/>
  <c r="V217" i="170"/>
  <c r="V212" i="170"/>
  <c r="V202" i="170"/>
  <c r="V200" i="170"/>
  <c r="V185" i="170"/>
  <c r="V180" i="170"/>
  <c r="V170" i="170"/>
  <c r="V168" i="170"/>
  <c r="V153" i="170"/>
  <c r="V148" i="170"/>
  <c r="V136" i="170"/>
  <c r="V121" i="170"/>
  <c r="V116" i="170"/>
  <c r="V104" i="170"/>
  <c r="V89" i="170"/>
  <c r="V84" i="170"/>
  <c r="V74" i="170"/>
  <c r="V72" i="170"/>
  <c r="V57" i="170"/>
  <c r="V52" i="170"/>
  <c r="V40" i="170"/>
  <c r="AE35" i="170"/>
  <c r="AN35" i="170" s="1"/>
  <c r="AC33" i="170"/>
  <c r="AM33" i="170" s="1"/>
  <c r="AE27" i="170"/>
  <c r="AN27" i="170" s="1"/>
  <c r="AC25" i="170"/>
  <c r="AM25" i="170" s="1"/>
  <c r="AE19" i="170"/>
  <c r="AN19" i="170" s="1"/>
  <c r="AC17" i="170"/>
  <c r="AM17" i="170" s="1"/>
  <c r="Y42" i="170"/>
  <c r="AK42" i="170" s="1"/>
  <c r="Y176" i="170"/>
  <c r="Y160" i="170"/>
  <c r="Y144" i="170"/>
  <c r="AK144" i="170" s="1"/>
  <c r="Y128" i="170"/>
  <c r="AK128" i="170" s="1"/>
  <c r="Y112" i="170"/>
  <c r="AK112" i="170" s="1"/>
  <c r="Y96" i="170"/>
  <c r="AK96" i="170" s="1"/>
  <c r="Y80" i="170"/>
  <c r="AK80" i="170" s="1"/>
  <c r="Y64" i="170"/>
  <c r="AK64" i="170" s="1"/>
  <c r="AA246" i="170"/>
  <c r="AA225" i="170"/>
  <c r="AA215" i="170"/>
  <c r="AA194" i="170"/>
  <c r="AA190" i="170"/>
  <c r="AA175" i="170"/>
  <c r="AA172" i="170"/>
  <c r="AA168" i="170"/>
  <c r="AA135" i="170"/>
  <c r="AL135" i="170" s="1"/>
  <c r="AA132" i="170"/>
  <c r="AL132" i="170" s="1"/>
  <c r="AA128" i="170"/>
  <c r="AL128" i="170" s="1"/>
  <c r="AA117" i="170"/>
  <c r="AL117" i="170" s="1"/>
  <c r="AA113" i="170"/>
  <c r="AL113" i="170" s="1"/>
  <c r="AA106" i="170"/>
  <c r="AL106" i="170" s="1"/>
  <c r="AA91" i="170"/>
  <c r="AL91" i="170" s="1"/>
  <c r="AA66" i="170"/>
  <c r="AL66" i="170" s="1"/>
  <c r="AA62" i="170"/>
  <c r="AL62" i="170" s="1"/>
  <c r="AA47" i="170"/>
  <c r="AL47" i="170" s="1"/>
  <c r="AA44" i="170"/>
  <c r="AL44" i="170" s="1"/>
  <c r="AA40" i="170"/>
  <c r="AL40" i="170" s="1"/>
  <c r="AC247" i="170"/>
  <c r="AC240" i="170"/>
  <c r="AC213" i="170"/>
  <c r="AC195" i="170"/>
  <c r="AC191" i="170"/>
  <c r="AC188" i="170"/>
  <c r="AC173" i="170"/>
  <c r="AC169" i="170"/>
  <c r="AC144" i="170"/>
  <c r="AM144" i="170" s="1"/>
  <c r="AC129" i="170"/>
  <c r="AM129" i="170" s="1"/>
  <c r="AC122" i="170"/>
  <c r="AM122" i="170" s="1"/>
  <c r="AC118" i="170"/>
  <c r="AM118" i="170" s="1"/>
  <c r="AC107" i="170"/>
  <c r="AM107" i="170" s="1"/>
  <c r="AC92" i="170"/>
  <c r="AM92" i="170" s="1"/>
  <c r="AC68" i="170"/>
  <c r="AM68" i="170" s="1"/>
  <c r="AE126" i="170"/>
  <c r="AN126" i="170" s="1"/>
  <c r="AE112" i="170"/>
  <c r="AN112" i="170" s="1"/>
  <c r="AE100" i="170"/>
  <c r="AN100" i="170" s="1"/>
  <c r="Y179" i="170"/>
  <c r="Y175" i="170"/>
  <c r="Y171" i="170"/>
  <c r="Y167" i="170"/>
  <c r="Y163" i="170"/>
  <c r="Y159" i="170"/>
  <c r="Y155" i="170"/>
  <c r="Y151" i="170"/>
  <c r="Y147" i="170"/>
  <c r="Y143" i="170"/>
  <c r="AK143" i="170" s="1"/>
  <c r="Y139" i="170"/>
  <c r="AK139" i="170" s="1"/>
  <c r="Y135" i="170"/>
  <c r="AK135" i="170" s="1"/>
  <c r="Y131" i="170"/>
  <c r="AK131" i="170" s="1"/>
  <c r="Y127" i="170"/>
  <c r="AK127" i="170" s="1"/>
  <c r="Y123" i="170"/>
  <c r="AK123" i="170" s="1"/>
  <c r="Y119" i="170"/>
  <c r="AK119" i="170" s="1"/>
  <c r="Y115" i="170"/>
  <c r="AK115" i="170" s="1"/>
  <c r="Y111" i="170"/>
  <c r="AK111" i="170" s="1"/>
  <c r="Y107" i="170"/>
  <c r="AK107" i="170" s="1"/>
  <c r="Y103" i="170"/>
  <c r="AK103" i="170" s="1"/>
  <c r="Y99" i="170"/>
  <c r="AK99" i="170" s="1"/>
  <c r="Y95" i="170"/>
  <c r="AK95" i="170" s="1"/>
  <c r="Y91" i="170"/>
  <c r="AK91" i="170" s="1"/>
  <c r="Y87" i="170"/>
  <c r="AK87" i="170" s="1"/>
  <c r="Y83" i="170"/>
  <c r="AK83" i="170" s="1"/>
  <c r="Y79" i="170"/>
  <c r="AK79" i="170" s="1"/>
  <c r="Y75" i="170"/>
  <c r="AK75" i="170" s="1"/>
  <c r="Y71" i="170"/>
  <c r="AK71" i="170" s="1"/>
  <c r="Y67" i="170"/>
  <c r="AK67" i="170" s="1"/>
  <c r="Y63" i="170"/>
  <c r="AK63" i="170" s="1"/>
  <c r="Y59" i="170"/>
  <c r="AK59" i="170" s="1"/>
  <c r="Y55" i="170"/>
  <c r="AK55" i="170" s="1"/>
  <c r="Y51" i="170"/>
  <c r="AK51" i="170" s="1"/>
  <c r="AA239" i="170"/>
  <c r="AA236" i="170"/>
  <c r="AA230" i="170"/>
  <c r="AA224" i="170"/>
  <c r="AA214" i="170"/>
  <c r="AA207" i="170"/>
  <c r="AA204" i="170"/>
  <c r="AA200" i="170"/>
  <c r="AA167" i="170"/>
  <c r="AA164" i="170"/>
  <c r="AA160" i="170"/>
  <c r="AA149" i="170"/>
  <c r="AA145" i="170"/>
  <c r="AL145" i="170" s="1"/>
  <c r="AA138" i="170"/>
  <c r="AL138" i="170" s="1"/>
  <c r="AA123" i="170"/>
  <c r="AL123" i="170" s="1"/>
  <c r="AA98" i="170"/>
  <c r="AL98" i="170" s="1"/>
  <c r="AA94" i="170"/>
  <c r="AL94" i="170" s="1"/>
  <c r="AA79" i="170"/>
  <c r="AL79" i="170" s="1"/>
  <c r="AA76" i="170"/>
  <c r="AL76" i="170" s="1"/>
  <c r="AA72" i="170"/>
  <c r="AL72" i="170" s="1"/>
  <c r="AA39" i="170"/>
  <c r="AL39" i="170" s="1"/>
  <c r="AC229" i="170"/>
  <c r="AC222" i="170"/>
  <c r="AC219" i="170"/>
  <c r="AC205" i="170"/>
  <c r="AC201" i="170"/>
  <c r="AC176" i="170"/>
  <c r="AC161" i="170"/>
  <c r="AC154" i="170"/>
  <c r="AC150" i="170"/>
  <c r="AC139" i="170"/>
  <c r="AM139" i="170" s="1"/>
  <c r="AC135" i="170"/>
  <c r="AM135" i="170" s="1"/>
  <c r="AC132" i="170"/>
  <c r="AM132" i="170" s="1"/>
  <c r="AC99" i="170"/>
  <c r="AM99" i="170" s="1"/>
  <c r="AC95" i="170"/>
  <c r="AM95" i="170" s="1"/>
  <c r="AC75" i="170"/>
  <c r="AM75" i="170" s="1"/>
  <c r="AC71" i="170"/>
  <c r="AM71" i="170" s="1"/>
  <c r="AC67" i="170"/>
  <c r="AM67" i="170" s="1"/>
  <c r="AC45" i="170"/>
  <c r="AM45" i="170" s="1"/>
  <c r="AC41" i="170"/>
  <c r="AM41" i="170" s="1"/>
  <c r="AE37" i="170"/>
  <c r="AN37" i="170" s="1"/>
  <c r="AE132" i="170"/>
  <c r="AN132" i="170" s="1"/>
  <c r="AA212" i="170"/>
  <c r="AA206" i="170"/>
  <c r="AA203" i="170"/>
  <c r="AA193" i="170"/>
  <c r="AA186" i="170"/>
  <c r="AA180" i="170"/>
  <c r="AA176" i="170"/>
  <c r="AA159" i="170"/>
  <c r="AA156" i="170"/>
  <c r="AA152" i="170"/>
  <c r="AA146" i="170"/>
  <c r="AL146" i="170" s="1"/>
  <c r="AA142" i="170"/>
  <c r="AL142" i="170" s="1"/>
  <c r="AA139" i="170"/>
  <c r="AL139" i="170" s="1"/>
  <c r="AA129" i="170"/>
  <c r="AL129" i="170" s="1"/>
  <c r="AA122" i="170"/>
  <c r="AL122" i="170" s="1"/>
  <c r="AA116" i="170"/>
  <c r="AL116" i="170" s="1"/>
  <c r="AA112" i="170"/>
  <c r="AL112" i="170" s="1"/>
  <c r="AA95" i="170"/>
  <c r="AL95" i="170" s="1"/>
  <c r="AA92" i="170"/>
  <c r="AL92" i="170" s="1"/>
  <c r="AA88" i="170"/>
  <c r="AL88" i="170" s="1"/>
  <c r="AA82" i="170"/>
  <c r="AL82" i="170" s="1"/>
  <c r="AA78" i="170"/>
  <c r="AL78" i="170" s="1"/>
  <c r="AA75" i="170"/>
  <c r="AL75" i="170" s="1"/>
  <c r="AA65" i="170"/>
  <c r="AL65" i="170" s="1"/>
  <c r="AA58" i="170"/>
  <c r="AL58" i="170" s="1"/>
  <c r="AA52" i="170"/>
  <c r="AL52" i="170" s="1"/>
  <c r="AA48" i="170"/>
  <c r="AL48" i="170" s="1"/>
  <c r="AC246" i="170"/>
  <c r="AC243" i="170"/>
  <c r="AC237" i="170"/>
  <c r="AC223" i="170"/>
  <c r="AC214" i="170"/>
  <c r="AC211" i="170"/>
  <c r="AC202" i="170"/>
  <c r="AC198" i="170"/>
  <c r="AC192" i="170"/>
  <c r="AC185" i="170"/>
  <c r="AC175" i="170"/>
  <c r="AC172" i="170"/>
  <c r="AC155" i="170"/>
  <c r="AC151" i="170"/>
  <c r="AC148" i="170"/>
  <c r="AC145" i="170"/>
  <c r="AM145" i="170" s="1"/>
  <c r="AC138" i="170"/>
  <c r="AM138" i="170" s="1"/>
  <c r="AC134" i="170"/>
  <c r="AM134" i="170" s="1"/>
  <c r="AC128" i="170"/>
  <c r="AM128" i="170" s="1"/>
  <c r="AC121" i="170"/>
  <c r="AM121" i="170" s="1"/>
  <c r="AC111" i="170"/>
  <c r="AM111" i="170" s="1"/>
  <c r="AC108" i="170"/>
  <c r="AM108" i="170" s="1"/>
  <c r="AC91" i="170"/>
  <c r="AM91" i="170" s="1"/>
  <c r="AC87" i="170"/>
  <c r="AM87" i="170" s="1"/>
  <c r="AC84" i="170"/>
  <c r="AM84" i="170" s="1"/>
  <c r="AC81" i="170"/>
  <c r="AM81" i="170" s="1"/>
  <c r="AC74" i="170"/>
  <c r="AM74" i="170" s="1"/>
  <c r="AC70" i="170"/>
  <c r="AM70" i="170" s="1"/>
  <c r="AC64" i="170"/>
  <c r="AM64" i="170" s="1"/>
  <c r="AC57" i="170"/>
  <c r="AM57" i="170" s="1"/>
  <c r="AC47" i="170"/>
  <c r="AM47" i="170" s="1"/>
  <c r="AC44" i="170"/>
  <c r="AM44" i="170" s="1"/>
  <c r="AE134" i="170"/>
  <c r="AN134" i="170" s="1"/>
  <c r="AE120" i="170"/>
  <c r="AN120" i="170" s="1"/>
  <c r="AE108" i="170"/>
  <c r="AN108" i="170" s="1"/>
  <c r="AE102" i="170"/>
  <c r="AN102" i="170" s="1"/>
  <c r="AE88" i="170"/>
  <c r="AN88" i="170" s="1"/>
  <c r="AE76" i="170"/>
  <c r="AN76" i="170" s="1"/>
  <c r="AE70" i="170"/>
  <c r="AN70" i="170" s="1"/>
  <c r="AE56" i="170"/>
  <c r="AN56" i="170" s="1"/>
  <c r="AE44" i="170"/>
  <c r="AN44" i="170" s="1"/>
  <c r="AE38" i="170"/>
  <c r="AN38" i="170" s="1"/>
  <c r="AC103" i="170"/>
  <c r="AM103" i="170" s="1"/>
  <c r="AC100" i="170"/>
  <c r="AM100" i="170" s="1"/>
  <c r="AC97" i="170"/>
  <c r="AM97" i="170" s="1"/>
  <c r="AC90" i="170"/>
  <c r="AM90" i="170" s="1"/>
  <c r="AC86" i="170"/>
  <c r="AM86" i="170" s="1"/>
  <c r="AC80" i="170"/>
  <c r="AM80" i="170" s="1"/>
  <c r="AC73" i="170"/>
  <c r="AM73" i="170" s="1"/>
  <c r="AC63" i="170"/>
  <c r="AM63" i="170" s="1"/>
  <c r="AC60" i="170"/>
  <c r="AM60" i="170" s="1"/>
  <c r="AC43" i="170"/>
  <c r="AM43" i="170" s="1"/>
  <c r="AC39" i="170"/>
  <c r="AM39" i="170" s="1"/>
  <c r="AE128" i="170"/>
  <c r="AN128" i="170" s="1"/>
  <c r="AE116" i="170"/>
  <c r="AN116" i="170" s="1"/>
  <c r="AE110" i="170"/>
  <c r="AN110" i="170" s="1"/>
  <c r="AE96" i="170"/>
  <c r="AN96" i="170" s="1"/>
  <c r="AE84" i="170"/>
  <c r="AN84" i="170" s="1"/>
  <c r="AE78" i="170"/>
  <c r="AN78" i="170" s="1"/>
  <c r="AE64" i="170"/>
  <c r="AN64" i="170" s="1"/>
  <c r="AE52" i="170"/>
  <c r="AN52" i="170" s="1"/>
  <c r="AE46" i="170"/>
  <c r="AN46" i="170" s="1"/>
  <c r="N242" i="170"/>
  <c r="N234" i="170"/>
  <c r="N226" i="170"/>
  <c r="N210" i="170"/>
  <c r="N202" i="170"/>
  <c r="N194" i="170"/>
  <c r="N186" i="170"/>
  <c r="N178" i="170"/>
  <c r="N170" i="170"/>
  <c r="N162" i="170"/>
  <c r="N154" i="170"/>
  <c r="N146" i="170"/>
  <c r="N130" i="170"/>
  <c r="N122" i="170"/>
  <c r="N114" i="170"/>
  <c r="N98" i="170"/>
  <c r="N90" i="170"/>
  <c r="N82" i="170"/>
  <c r="N74" i="170"/>
  <c r="N66" i="170"/>
  <c r="N58" i="170"/>
  <c r="N50" i="170"/>
  <c r="N42" i="170"/>
  <c r="V28" i="170"/>
  <c r="V20" i="170"/>
  <c r="V12" i="170"/>
  <c r="V246" i="170"/>
  <c r="V230" i="170"/>
  <c r="V222" i="170"/>
  <c r="V214" i="170"/>
  <c r="V198" i="170"/>
  <c r="V190" i="170"/>
  <c r="V182" i="170"/>
  <c r="V174" i="170"/>
  <c r="V166" i="170"/>
  <c r="V134" i="170"/>
  <c r="V118" i="170"/>
  <c r="V102" i="170"/>
  <c r="V86" i="170"/>
  <c r="V78" i="170"/>
  <c r="V70" i="170"/>
  <c r="V62" i="170"/>
  <c r="V54" i="170"/>
  <c r="V46" i="170"/>
  <c r="V38" i="170"/>
  <c r="AA11" i="170"/>
  <c r="AL11" i="170" s="1"/>
  <c r="AC34" i="170"/>
  <c r="AM34" i="170" s="1"/>
  <c r="AC32" i="170"/>
  <c r="AM32" i="170" s="1"/>
  <c r="AC30" i="170"/>
  <c r="AM30" i="170" s="1"/>
  <c r="AC28" i="170"/>
  <c r="AM28" i="170" s="1"/>
  <c r="AC26" i="170"/>
  <c r="AM26" i="170" s="1"/>
  <c r="AC24" i="170"/>
  <c r="AM24" i="170" s="1"/>
  <c r="AC22" i="170"/>
  <c r="AM22" i="170" s="1"/>
  <c r="AC20" i="170"/>
  <c r="AM20" i="170" s="1"/>
  <c r="AC18" i="170"/>
  <c r="AM18" i="170" s="1"/>
  <c r="AC16" i="170"/>
  <c r="AM16" i="170" s="1"/>
  <c r="AC14" i="170"/>
  <c r="AM14" i="170" s="1"/>
  <c r="AC12" i="170"/>
  <c r="AM12" i="170" s="1"/>
  <c r="AA240" i="170"/>
  <c r="AA231" i="170"/>
  <c r="AA228" i="170"/>
  <c r="AA222" i="170"/>
  <c r="AA208" i="170"/>
  <c r="AA191" i="170"/>
  <c r="AA188" i="170"/>
  <c r="AA184" i="170"/>
  <c r="AA178" i="170"/>
  <c r="AA174" i="170"/>
  <c r="AA171" i="170"/>
  <c r="AA161" i="170"/>
  <c r="AA154" i="170"/>
  <c r="AA148" i="170"/>
  <c r="AA144" i="170"/>
  <c r="AL144" i="170" s="1"/>
  <c r="AA127" i="170"/>
  <c r="AL127" i="170" s="1"/>
  <c r="AA124" i="170"/>
  <c r="AL124" i="170" s="1"/>
  <c r="AA120" i="170"/>
  <c r="AL120" i="170" s="1"/>
  <c r="AA114" i="170"/>
  <c r="AL114" i="170" s="1"/>
  <c r="AA110" i="170"/>
  <c r="AL110" i="170" s="1"/>
  <c r="AA107" i="170"/>
  <c r="AL107" i="170" s="1"/>
  <c r="AA97" i="170"/>
  <c r="AL97" i="170" s="1"/>
  <c r="AA90" i="170"/>
  <c r="AL90" i="170" s="1"/>
  <c r="AA84" i="170"/>
  <c r="AL84" i="170" s="1"/>
  <c r="AA80" i="170"/>
  <c r="AL80" i="170" s="1"/>
  <c r="AA63" i="170"/>
  <c r="AL63" i="170" s="1"/>
  <c r="AA60" i="170"/>
  <c r="AL60" i="170" s="1"/>
  <c r="AA56" i="170"/>
  <c r="AL56" i="170" s="1"/>
  <c r="AA50" i="170"/>
  <c r="AL50" i="170" s="1"/>
  <c r="AA46" i="170"/>
  <c r="AL46" i="170" s="1"/>
  <c r="AA43" i="170"/>
  <c r="AL43" i="170" s="1"/>
  <c r="AC239" i="170"/>
  <c r="AC230" i="170"/>
  <c r="AC227" i="170"/>
  <c r="AC221" i="170"/>
  <c r="AC207" i="170"/>
  <c r="AC204" i="170"/>
  <c r="AC187" i="170"/>
  <c r="AC183" i="170"/>
  <c r="AC180" i="170"/>
  <c r="AC177" i="170"/>
  <c r="AC170" i="170"/>
  <c r="AC166" i="170"/>
  <c r="AC160" i="170"/>
  <c r="AC153" i="170"/>
  <c r="AC143" i="170"/>
  <c r="AM143" i="170" s="1"/>
  <c r="AC140" i="170"/>
  <c r="AM140" i="170" s="1"/>
  <c r="AC123" i="170"/>
  <c r="AM123" i="170" s="1"/>
  <c r="AC119" i="170"/>
  <c r="AM119" i="170" s="1"/>
  <c r="AC116" i="170"/>
  <c r="AM116" i="170" s="1"/>
  <c r="AC113" i="170"/>
  <c r="AM113" i="170" s="1"/>
  <c r="AC106" i="170"/>
  <c r="AM106" i="170" s="1"/>
  <c r="AC102" i="170"/>
  <c r="AM102" i="170" s="1"/>
  <c r="AC96" i="170"/>
  <c r="AM96" i="170" s="1"/>
  <c r="AC89" i="170"/>
  <c r="AM89" i="170" s="1"/>
  <c r="AC79" i="170"/>
  <c r="AM79" i="170" s="1"/>
  <c r="AC76" i="170"/>
  <c r="AM76" i="170" s="1"/>
  <c r="AC59" i="170"/>
  <c r="AM59" i="170" s="1"/>
  <c r="AC55" i="170"/>
  <c r="AM55" i="170" s="1"/>
  <c r="AC52" i="170"/>
  <c r="AM52" i="170" s="1"/>
  <c r="AC49" i="170"/>
  <c r="AM49" i="170" s="1"/>
  <c r="AC42" i="170"/>
  <c r="AM42" i="170" s="1"/>
  <c r="AC38" i="170"/>
  <c r="AM38" i="170" s="1"/>
  <c r="AE136" i="170"/>
  <c r="AN136" i="170" s="1"/>
  <c r="AE124" i="170"/>
  <c r="AN124" i="170" s="1"/>
  <c r="AE118" i="170"/>
  <c r="AN118" i="170" s="1"/>
  <c r="AE104" i="170"/>
  <c r="AN104" i="170" s="1"/>
  <c r="AE92" i="170"/>
  <c r="AN92" i="170" s="1"/>
  <c r="AE86" i="170"/>
  <c r="AN86" i="170" s="1"/>
  <c r="AE72" i="170"/>
  <c r="AN72" i="170" s="1"/>
  <c r="AE60" i="170"/>
  <c r="AN60" i="170" s="1"/>
  <c r="AE54" i="170"/>
  <c r="AN54" i="170" s="1"/>
  <c r="AE40" i="170"/>
  <c r="AN40" i="170" s="1"/>
  <c r="AA242" i="170"/>
  <c r="AA234" i="170"/>
  <c r="AA226" i="170"/>
  <c r="AA218" i="170"/>
  <c r="AA210" i="170"/>
  <c r="AA201" i="170"/>
  <c r="AA198" i="170"/>
  <c r="AA195" i="170"/>
  <c r="AA185" i="170"/>
  <c r="AA182" i="170"/>
  <c r="AA179" i="170"/>
  <c r="AA169" i="170"/>
  <c r="AA166" i="170"/>
  <c r="AA163" i="170"/>
  <c r="AA153" i="170"/>
  <c r="AA150" i="170"/>
  <c r="AA147" i="170"/>
  <c r="AA137" i="170"/>
  <c r="AL137" i="170" s="1"/>
  <c r="AA134" i="170"/>
  <c r="AL134" i="170" s="1"/>
  <c r="AA131" i="170"/>
  <c r="AL131" i="170" s="1"/>
  <c r="AA121" i="170"/>
  <c r="AL121" i="170" s="1"/>
  <c r="AA118" i="170"/>
  <c r="AL118" i="170" s="1"/>
  <c r="AA115" i="170"/>
  <c r="AL115" i="170" s="1"/>
  <c r="AA105" i="170"/>
  <c r="AL105" i="170" s="1"/>
  <c r="AA102" i="170"/>
  <c r="AL102" i="170" s="1"/>
  <c r="AA99" i="170"/>
  <c r="AL99" i="170" s="1"/>
  <c r="AA89" i="170"/>
  <c r="AL89" i="170" s="1"/>
  <c r="AA86" i="170"/>
  <c r="AL86" i="170" s="1"/>
  <c r="AA83" i="170"/>
  <c r="AL83" i="170" s="1"/>
  <c r="AA73" i="170"/>
  <c r="AL73" i="170" s="1"/>
  <c r="AA70" i="170"/>
  <c r="AL70" i="170" s="1"/>
  <c r="AA67" i="170"/>
  <c r="AL67" i="170" s="1"/>
  <c r="AA57" i="170"/>
  <c r="AL57" i="170" s="1"/>
  <c r="AA54" i="170"/>
  <c r="AL54" i="170" s="1"/>
  <c r="AA51" i="170"/>
  <c r="AL51" i="170" s="1"/>
  <c r="AA41" i="170"/>
  <c r="AL41" i="170" s="1"/>
  <c r="AA38" i="170"/>
  <c r="AL38" i="170" s="1"/>
  <c r="AC241" i="170"/>
  <c r="AC233" i="170"/>
  <c r="AC225" i="170"/>
  <c r="AC217" i="170"/>
  <c r="AC209" i="170"/>
  <c r="AC206" i="170"/>
  <c r="AC200" i="170"/>
  <c r="AC194" i="170"/>
  <c r="AC190" i="170"/>
  <c r="AC184" i="170"/>
  <c r="AC178" i="170"/>
  <c r="AC174" i="170"/>
  <c r="AC168" i="170"/>
  <c r="AC162" i="170"/>
  <c r="AC158" i="170"/>
  <c r="AC152" i="170"/>
  <c r="AC146" i="170"/>
  <c r="AM146" i="170" s="1"/>
  <c r="AC142" i="170"/>
  <c r="AM142" i="170" s="1"/>
  <c r="AC136" i="170"/>
  <c r="AM136" i="170" s="1"/>
  <c r="AC130" i="170"/>
  <c r="AM130" i="170" s="1"/>
  <c r="AC126" i="170"/>
  <c r="AM126" i="170" s="1"/>
  <c r="AC120" i="170"/>
  <c r="AM120" i="170" s="1"/>
  <c r="AC114" i="170"/>
  <c r="AM114" i="170" s="1"/>
  <c r="AC110" i="170"/>
  <c r="AM110" i="170" s="1"/>
  <c r="AC104" i="170"/>
  <c r="AM104" i="170" s="1"/>
  <c r="AC98" i="170"/>
  <c r="AM98" i="170" s="1"/>
  <c r="AC94" i="170"/>
  <c r="AM94" i="170" s="1"/>
  <c r="AC88" i="170"/>
  <c r="AM88" i="170" s="1"/>
  <c r="AC82" i="170"/>
  <c r="AM82" i="170" s="1"/>
  <c r="AC78" i="170"/>
  <c r="AM78" i="170" s="1"/>
  <c r="AC72" i="170"/>
  <c r="AM72" i="170" s="1"/>
  <c r="AC66" i="170"/>
  <c r="AM66" i="170" s="1"/>
  <c r="AC62" i="170"/>
  <c r="AM62" i="170" s="1"/>
  <c r="AC56" i="170"/>
  <c r="AM56" i="170" s="1"/>
  <c r="AC50" i="170"/>
  <c r="AM50" i="170" s="1"/>
  <c r="AC46" i="170"/>
  <c r="AM46" i="170" s="1"/>
  <c r="AC40" i="170"/>
  <c r="AM40" i="170" s="1"/>
  <c r="AE130" i="170"/>
  <c r="AN130" i="170" s="1"/>
  <c r="AE122" i="170"/>
  <c r="AN122" i="170" s="1"/>
  <c r="AE114" i="170"/>
  <c r="AN114" i="170" s="1"/>
  <c r="AE106" i="170"/>
  <c r="AN106" i="170" s="1"/>
  <c r="AE98" i="170"/>
  <c r="AN98" i="170" s="1"/>
  <c r="AE90" i="170"/>
  <c r="AN90" i="170" s="1"/>
  <c r="AE82" i="170"/>
  <c r="AN82" i="170" s="1"/>
  <c r="AE74" i="170"/>
  <c r="AN74" i="170" s="1"/>
  <c r="AE66" i="170"/>
  <c r="AN66" i="170" s="1"/>
  <c r="AE58" i="170"/>
  <c r="AN58" i="170" s="1"/>
  <c r="AE50" i="170"/>
  <c r="AN50" i="170" s="1"/>
  <c r="AE42" i="170"/>
  <c r="AN42" i="170" s="1"/>
  <c r="G90" i="263" l="1"/>
  <c r="G152" i="263"/>
  <c r="G80" i="263"/>
  <c r="G209" i="263"/>
  <c r="G105" i="263"/>
  <c r="G49" i="263"/>
  <c r="G213" i="263"/>
  <c r="G117" i="263"/>
  <c r="G48" i="263"/>
  <c r="G54" i="263"/>
  <c r="G121" i="263"/>
  <c r="G68" i="263"/>
  <c r="G53" i="263"/>
  <c r="G165" i="263"/>
  <c r="G72" i="263"/>
  <c r="G86" i="263"/>
  <c r="G161" i="263"/>
  <c r="G166" i="263"/>
  <c r="G76" i="263"/>
  <c r="G119" i="263"/>
  <c r="G154" i="263"/>
  <c r="G28" i="263"/>
  <c r="G75" i="263"/>
  <c r="G167" i="263"/>
  <c r="G101" i="263"/>
  <c r="G85" i="263"/>
  <c r="G153" i="263"/>
  <c r="G45" i="263"/>
  <c r="G144" i="263"/>
  <c r="G78" i="263"/>
  <c r="G39" i="263"/>
  <c r="G194" i="263"/>
  <c r="G143" i="263"/>
  <c r="G125" i="263"/>
  <c r="G170" i="263"/>
  <c r="G156" i="263"/>
  <c r="G15" i="263"/>
  <c r="G71" i="263"/>
  <c r="G149" i="263"/>
  <c r="G124" i="263"/>
  <c r="G142" i="263"/>
  <c r="G173" i="263"/>
  <c r="G62" i="263"/>
  <c r="G188" i="263"/>
  <c r="G102" i="263"/>
  <c r="G116" i="263"/>
  <c r="G171" i="263"/>
  <c r="G123" i="263"/>
  <c r="G113" i="263"/>
  <c r="G236" i="263"/>
  <c r="G100" i="263"/>
  <c r="G99" i="263"/>
  <c r="G91" i="263"/>
  <c r="G172" i="263"/>
  <c r="G122" i="263"/>
  <c r="G223" i="263"/>
  <c r="G151" i="263"/>
  <c r="G40" i="263"/>
  <c r="G44" i="263"/>
  <c r="G69" i="263"/>
  <c r="G155" i="263"/>
  <c r="G46" i="263"/>
  <c r="G246" i="263"/>
  <c r="G81" i="263"/>
  <c r="G232" i="263"/>
  <c r="G208" i="263"/>
  <c r="G104" i="263"/>
  <c r="G140" i="263"/>
  <c r="G148" i="263"/>
  <c r="G211" i="263"/>
  <c r="G215" i="261"/>
  <c r="H215" i="261" s="1"/>
  <c r="G234" i="261"/>
  <c r="H234" i="261" s="1"/>
  <c r="H138" i="261"/>
  <c r="G242" i="261"/>
  <c r="H242" i="261" s="1"/>
  <c r="G105" i="261"/>
  <c r="H105" i="261" s="1"/>
  <c r="G201" i="261"/>
  <c r="H201" i="261" s="1"/>
  <c r="G175" i="261"/>
  <c r="H175" i="261" s="1"/>
  <c r="G171" i="261"/>
  <c r="H171" i="261" s="1"/>
  <c r="G59" i="261"/>
  <c r="H59" i="261" s="1"/>
  <c r="G87" i="261"/>
  <c r="H87" i="261" s="1"/>
  <c r="H115" i="261"/>
  <c r="G44" i="261"/>
  <c r="H44" i="261" s="1"/>
  <c r="G60" i="261"/>
  <c r="H60" i="261" s="1"/>
  <c r="G76" i="261"/>
  <c r="H76" i="261" s="1"/>
  <c r="G92" i="261"/>
  <c r="H92" i="261" s="1"/>
  <c r="G108" i="261"/>
  <c r="H108" i="261" s="1"/>
  <c r="H124" i="261"/>
  <c r="G140" i="261"/>
  <c r="H140" i="261" s="1"/>
  <c r="H156" i="261"/>
  <c r="G172" i="261"/>
  <c r="H172" i="261" s="1"/>
  <c r="H188" i="261"/>
  <c r="G204" i="261"/>
  <c r="H204" i="261" s="1"/>
  <c r="H220" i="261"/>
  <c r="G236" i="261"/>
  <c r="H236" i="261" s="1"/>
  <c r="H143" i="261"/>
  <c r="G179" i="261"/>
  <c r="H179" i="261" s="1"/>
  <c r="H211" i="261"/>
  <c r="H243" i="261"/>
  <c r="H244" i="261"/>
  <c r="G46" i="261"/>
  <c r="H46" i="261" s="1"/>
  <c r="H66" i="261"/>
  <c r="G90" i="261"/>
  <c r="H90" i="261" s="1"/>
  <c r="H110" i="261"/>
  <c r="H126" i="261"/>
  <c r="H142" i="261"/>
  <c r="H158" i="261"/>
  <c r="H174" i="261"/>
  <c r="G190" i="261"/>
  <c r="H190" i="261" s="1"/>
  <c r="H206" i="261"/>
  <c r="G222" i="261"/>
  <c r="H222" i="261" s="1"/>
  <c r="H238" i="261"/>
  <c r="H121" i="261"/>
  <c r="G137" i="261"/>
  <c r="H137" i="261" s="1"/>
  <c r="H157" i="261"/>
  <c r="H173" i="261"/>
  <c r="G189" i="261"/>
  <c r="H189" i="261" s="1"/>
  <c r="G205" i="261"/>
  <c r="H205" i="261" s="1"/>
  <c r="H221" i="261"/>
  <c r="G237" i="261"/>
  <c r="H237" i="261" s="1"/>
  <c r="G65" i="261"/>
  <c r="H65" i="261" s="1"/>
  <c r="H97" i="261"/>
  <c r="G231" i="261"/>
  <c r="H231" i="261" s="1"/>
  <c r="H151" i="261"/>
  <c r="G89" i="261"/>
  <c r="H89" i="261" s="1"/>
  <c r="H101" i="261"/>
  <c r="H181" i="261"/>
  <c r="G123" i="261"/>
  <c r="H123" i="261" s="1"/>
  <c r="G53" i="261"/>
  <c r="H53" i="261" s="1"/>
  <c r="G117" i="261"/>
  <c r="H117" i="261" s="1"/>
  <c r="H213" i="261"/>
  <c r="G223" i="261"/>
  <c r="H223" i="261" s="1"/>
  <c r="G43" i="261"/>
  <c r="H43" i="261" s="1"/>
  <c r="J9" i="261"/>
  <c r="O9" i="261" s="1"/>
  <c r="G86" i="261"/>
  <c r="H86" i="261" s="1"/>
  <c r="H169" i="261"/>
  <c r="G75" i="261"/>
  <c r="H75" i="261" s="1"/>
  <c r="G40" i="261"/>
  <c r="H40" i="261" s="1"/>
  <c r="G203" i="261"/>
  <c r="H203" i="261" s="1"/>
  <c r="G47" i="261"/>
  <c r="H47" i="261" s="1"/>
  <c r="G71" i="261"/>
  <c r="H71" i="261" s="1"/>
  <c r="G95" i="261"/>
  <c r="H95" i="261" s="1"/>
  <c r="G147" i="261"/>
  <c r="H147" i="261" s="1"/>
  <c r="G52" i="261"/>
  <c r="H52" i="261" s="1"/>
  <c r="H68" i="261"/>
  <c r="G84" i="261"/>
  <c r="H84" i="261" s="1"/>
  <c r="G100" i="261"/>
  <c r="H100" i="261" s="1"/>
  <c r="G116" i="261"/>
  <c r="H116" i="261" s="1"/>
  <c r="G132" i="261"/>
  <c r="H132" i="261" s="1"/>
  <c r="G148" i="261"/>
  <c r="H148" i="261" s="1"/>
  <c r="G164" i="261"/>
  <c r="H164" i="261" s="1"/>
  <c r="G180" i="261"/>
  <c r="H180" i="261" s="1"/>
  <c r="H196" i="261"/>
  <c r="G212" i="261"/>
  <c r="H212" i="261" s="1"/>
  <c r="G228" i="261"/>
  <c r="H228" i="261" s="1"/>
  <c r="H163" i="261"/>
  <c r="H195" i="261"/>
  <c r="H227" i="261"/>
  <c r="H38" i="261"/>
  <c r="G58" i="261"/>
  <c r="H58" i="261" s="1"/>
  <c r="G78" i="261"/>
  <c r="H78" i="261" s="1"/>
  <c r="G98" i="261"/>
  <c r="H98" i="261" s="1"/>
  <c r="G118" i="261"/>
  <c r="H118" i="261" s="1"/>
  <c r="G134" i="261"/>
  <c r="H134" i="261" s="1"/>
  <c r="G150" i="261"/>
  <c r="H150" i="261" s="1"/>
  <c r="G166" i="261"/>
  <c r="H166" i="261" s="1"/>
  <c r="G182" i="261"/>
  <c r="H182" i="261" s="1"/>
  <c r="G198" i="261"/>
  <c r="H198" i="261" s="1"/>
  <c r="G214" i="261"/>
  <c r="H214" i="261" s="1"/>
  <c r="G230" i="261"/>
  <c r="H230" i="261" s="1"/>
  <c r="G246" i="261"/>
  <c r="H246" i="261" s="1"/>
  <c r="G153" i="261"/>
  <c r="H153" i="261" s="1"/>
  <c r="G41" i="261"/>
  <c r="H41" i="261" s="1"/>
  <c r="G113" i="261"/>
  <c r="H113" i="261" s="1"/>
  <c r="G129" i="261"/>
  <c r="H129" i="261" s="1"/>
  <c r="G165" i="261"/>
  <c r="H165" i="261" s="1"/>
  <c r="H197" i="261"/>
  <c r="G229" i="261"/>
  <c r="H229" i="261" s="1"/>
  <c r="G127" i="261"/>
  <c r="H127" i="261" s="1"/>
  <c r="G49" i="261"/>
  <c r="H49" i="261" s="1"/>
  <c r="G81" i="261"/>
  <c r="H81" i="261" s="1"/>
  <c r="G219" i="261"/>
  <c r="H219" i="261" s="1"/>
  <c r="H69" i="261"/>
  <c r="H133" i="261"/>
  <c r="H245" i="261"/>
  <c r="G85" i="261"/>
  <c r="H85" i="261" s="1"/>
  <c r="H149" i="261"/>
  <c r="H141" i="261"/>
  <c r="G155" i="261"/>
  <c r="H155" i="261" s="1"/>
  <c r="G37" i="261"/>
  <c r="H37" i="261" s="1"/>
  <c r="G39" i="261"/>
  <c r="H39" i="261" s="1"/>
  <c r="H63" i="261"/>
  <c r="G91" i="261"/>
  <c r="H91" i="261" s="1"/>
  <c r="G48" i="261"/>
  <c r="H48" i="261" s="1"/>
  <c r="H64" i="261"/>
  <c r="G80" i="261"/>
  <c r="H80" i="261" s="1"/>
  <c r="H96" i="261"/>
  <c r="H112" i="261"/>
  <c r="G128" i="261"/>
  <c r="H128" i="261" s="1"/>
  <c r="G144" i="261"/>
  <c r="H144" i="261" s="1"/>
  <c r="G160" i="261"/>
  <c r="H160" i="261" s="1"/>
  <c r="G176" i="261"/>
  <c r="H176" i="261" s="1"/>
  <c r="G192" i="261"/>
  <c r="H192" i="261" s="1"/>
  <c r="G208" i="261"/>
  <c r="H208" i="261" s="1"/>
  <c r="H224" i="261"/>
  <c r="H240" i="261"/>
  <c r="H119" i="261"/>
  <c r="G159" i="261"/>
  <c r="H159" i="261" s="1"/>
  <c r="H191" i="261"/>
  <c r="E10" i="265"/>
  <c r="G11" i="261"/>
  <c r="H11" i="261" s="1"/>
  <c r="G50" i="261"/>
  <c r="H50" i="261" s="1"/>
  <c r="G74" i="261"/>
  <c r="H74" i="261" s="1"/>
  <c r="H94" i="261"/>
  <c r="G114" i="261"/>
  <c r="H114" i="261" s="1"/>
  <c r="G130" i="261"/>
  <c r="H130" i="261" s="1"/>
  <c r="G146" i="261"/>
  <c r="H146" i="261" s="1"/>
  <c r="G162" i="261"/>
  <c r="H162" i="261" s="1"/>
  <c r="G178" i="261"/>
  <c r="H178" i="261" s="1"/>
  <c r="G194" i="261"/>
  <c r="H194" i="261" s="1"/>
  <c r="G210" i="261"/>
  <c r="H210" i="261" s="1"/>
  <c r="H226" i="261"/>
  <c r="H109" i="261"/>
  <c r="H125" i="261"/>
  <c r="G145" i="261"/>
  <c r="H145" i="261" s="1"/>
  <c r="G161" i="261"/>
  <c r="H161" i="261" s="1"/>
  <c r="H193" i="261"/>
  <c r="G209" i="261"/>
  <c r="H209" i="261" s="1"/>
  <c r="G225" i="261"/>
  <c r="H225" i="261" s="1"/>
  <c r="G241" i="261"/>
  <c r="H241" i="261" s="1"/>
  <c r="G45" i="261"/>
  <c r="H45" i="261" s="1"/>
  <c r="H77" i="261"/>
  <c r="G99" i="261"/>
  <c r="H99" i="261" s="1"/>
  <c r="H83" i="261"/>
  <c r="G183" i="261"/>
  <c r="H183" i="261" s="1"/>
  <c r="H9" i="261"/>
  <c r="H57" i="261"/>
  <c r="G185" i="261"/>
  <c r="H185" i="261" s="1"/>
  <c r="G217" i="261"/>
  <c r="H217" i="261" s="1"/>
  <c r="G131" i="261"/>
  <c r="H131" i="261" s="1"/>
  <c r="G70" i="261"/>
  <c r="H70" i="261" s="1"/>
  <c r="H177" i="261"/>
  <c r="G55" i="261"/>
  <c r="H55" i="261" s="1"/>
  <c r="G103" i="261"/>
  <c r="H103" i="261" s="1"/>
  <c r="G56" i="261"/>
  <c r="H56" i="261" s="1"/>
  <c r="G72" i="261"/>
  <c r="H72" i="261" s="1"/>
  <c r="G88" i="261"/>
  <c r="H88" i="261" s="1"/>
  <c r="G104" i="261"/>
  <c r="H104" i="261" s="1"/>
  <c r="H120" i="261"/>
  <c r="G136" i="261"/>
  <c r="H136" i="261" s="1"/>
  <c r="G152" i="261"/>
  <c r="H152" i="261" s="1"/>
  <c r="G168" i="261"/>
  <c r="H168" i="261" s="1"/>
  <c r="G184" i="261"/>
  <c r="H184" i="261" s="1"/>
  <c r="G200" i="261"/>
  <c r="H200" i="261" s="1"/>
  <c r="H216" i="261"/>
  <c r="H232" i="261"/>
  <c r="G139" i="261"/>
  <c r="H139" i="261" s="1"/>
  <c r="H239" i="261"/>
  <c r="H42" i="261"/>
  <c r="G62" i="261"/>
  <c r="H62" i="261" s="1"/>
  <c r="H82" i="261"/>
  <c r="H106" i="261"/>
  <c r="G122" i="261"/>
  <c r="H122" i="261" s="1"/>
  <c r="H186" i="261"/>
  <c r="G202" i="261"/>
  <c r="H202" i="261" s="1"/>
  <c r="H218" i="261"/>
  <c r="G61" i="261"/>
  <c r="H61" i="261" s="1"/>
  <c r="G93" i="261"/>
  <c r="H93" i="261" s="1"/>
  <c r="G199" i="261"/>
  <c r="H199" i="261" s="1"/>
  <c r="H107" i="261"/>
  <c r="G73" i="261"/>
  <c r="H73" i="261" s="1"/>
  <c r="G233" i="261"/>
  <c r="H233" i="261" s="1"/>
  <c r="H79" i="261"/>
  <c r="G54" i="261"/>
  <c r="H54" i="261" s="1"/>
  <c r="G207" i="261"/>
  <c r="H207" i="261" s="1"/>
  <c r="G102" i="261"/>
  <c r="H102" i="261" s="1"/>
  <c r="G170" i="261"/>
  <c r="H170" i="261" s="1"/>
  <c r="G111" i="261"/>
  <c r="H111" i="261" s="1"/>
  <c r="H187" i="261"/>
  <c r="H247" i="261"/>
  <c r="G51" i="261"/>
  <c r="H51" i="261" s="1"/>
  <c r="H67" i="261"/>
  <c r="G235" i="261"/>
  <c r="H235" i="261" s="1"/>
  <c r="G167" i="261"/>
  <c r="H167" i="261" s="1"/>
  <c r="H135" i="261"/>
  <c r="G154" i="261"/>
  <c r="H154" i="261" s="1"/>
  <c r="L52" i="261"/>
  <c r="L96" i="261"/>
  <c r="L144" i="261"/>
  <c r="L44" i="261"/>
  <c r="L160" i="261"/>
  <c r="L69" i="261"/>
  <c r="L213" i="261"/>
  <c r="L66" i="261"/>
  <c r="L238" i="261"/>
  <c r="L187" i="261"/>
  <c r="L196" i="261"/>
  <c r="L121" i="261"/>
  <c r="L181" i="261"/>
  <c r="L197" i="261"/>
  <c r="L245" i="261"/>
  <c r="D17" i="157"/>
  <c r="L247" i="261"/>
  <c r="L142" i="261"/>
  <c r="L119" i="261"/>
  <c r="L97" i="261"/>
  <c r="L109" i="261"/>
  <c r="L141" i="261"/>
  <c r="L169" i="261"/>
  <c r="L227" i="261"/>
  <c r="L106" i="261"/>
  <c r="L79" i="261"/>
  <c r="L135" i="261"/>
  <c r="L9" i="261"/>
  <c r="L48" i="261"/>
  <c r="L128" i="261"/>
  <c r="L77" i="261"/>
  <c r="L101" i="261"/>
  <c r="L157" i="261"/>
  <c r="L173" i="261"/>
  <c r="L83" i="261"/>
  <c r="L151" i="261"/>
  <c r="L63" i="261"/>
  <c r="L211" i="261"/>
  <c r="L243" i="261"/>
  <c r="L68" i="261"/>
  <c r="L244" i="261"/>
  <c r="L57" i="261"/>
  <c r="L133" i="261"/>
  <c r="L177" i="261"/>
  <c r="L193" i="261"/>
  <c r="L67" i="261"/>
  <c r="L115" i="261"/>
  <c r="L195" i="261"/>
  <c r="L239" i="261"/>
  <c r="L107" i="261"/>
  <c r="L143" i="261"/>
  <c r="L38" i="261"/>
  <c r="L82" i="261"/>
  <c r="L138" i="261"/>
  <c r="L186" i="261"/>
  <c r="L214" i="261"/>
  <c r="L74" i="261"/>
  <c r="L102" i="261"/>
  <c r="L222" i="261"/>
  <c r="L60" i="261"/>
  <c r="L172" i="261"/>
  <c r="L232" i="261"/>
  <c r="L42" i="261"/>
  <c r="L70" i="261"/>
  <c r="L146" i="261"/>
  <c r="L170" i="261"/>
  <c r="L246" i="261"/>
  <c r="L156" i="261"/>
  <c r="L192" i="261"/>
  <c r="L224" i="261"/>
  <c r="L76" i="261"/>
  <c r="L132" i="261"/>
  <c r="L168" i="261"/>
  <c r="L228" i="261"/>
  <c r="L50" i="261"/>
  <c r="L98" i="261"/>
  <c r="L126" i="261"/>
  <c r="L150" i="261"/>
  <c r="L174" i="261"/>
  <c r="L202" i="261"/>
  <c r="L226" i="261"/>
  <c r="L40" i="261"/>
  <c r="L242" i="261"/>
  <c r="L184" i="261"/>
  <c r="L216" i="261"/>
  <c r="L162" i="261"/>
  <c r="L46" i="261"/>
  <c r="L130" i="261"/>
  <c r="L178" i="261"/>
  <c r="L100" i="261"/>
  <c r="L120" i="261"/>
  <c r="L200" i="261"/>
  <c r="L94" i="261"/>
  <c r="L122" i="261"/>
  <c r="L194" i="261"/>
  <c r="L218" i="261"/>
  <c r="L240" i="261"/>
  <c r="L92" i="261"/>
  <c r="L152" i="261"/>
  <c r="L58" i="261"/>
  <c r="L78" i="261"/>
  <c r="L110" i="261"/>
  <c r="L158" i="261"/>
  <c r="L182" i="261"/>
  <c r="L206" i="261"/>
  <c r="L230" i="261"/>
  <c r="L104" i="261"/>
  <c r="L148" i="261"/>
  <c r="L188" i="261"/>
  <c r="L204" i="261"/>
  <c r="L220" i="261"/>
  <c r="L236" i="261"/>
  <c r="D18" i="157"/>
  <c r="D19" i="157"/>
  <c r="B14" i="157"/>
  <c r="C14" i="157"/>
  <c r="L124" i="261" l="1"/>
  <c r="L223" i="261"/>
  <c r="L75" i="261"/>
  <c r="L215" i="261"/>
  <c r="L159" i="261"/>
  <c r="L51" i="261"/>
  <c r="L225" i="261"/>
  <c r="L161" i="261"/>
  <c r="L105" i="261"/>
  <c r="L212" i="261"/>
  <c r="L164" i="261"/>
  <c r="L116" i="261"/>
  <c r="L137" i="261"/>
  <c r="L45" i="261"/>
  <c r="L190" i="261"/>
  <c r="L219" i="261"/>
  <c r="L167" i="261"/>
  <c r="L87" i="261"/>
  <c r="L149" i="261"/>
  <c r="L47" i="261"/>
  <c r="L154" i="261"/>
  <c r="L147" i="261"/>
  <c r="L111" i="261"/>
  <c r="L71" i="261"/>
  <c r="L155" i="261"/>
  <c r="L108" i="261"/>
  <c r="L95" i="261"/>
  <c r="L210" i="261"/>
  <c r="L118" i="261"/>
  <c r="L62" i="261"/>
  <c r="L207" i="261"/>
  <c r="L171" i="261"/>
  <c r="L99" i="261"/>
  <c r="L59" i="261"/>
  <c r="L199" i="261"/>
  <c r="L198" i="261"/>
  <c r="L183" i="261"/>
  <c r="L127" i="261"/>
  <c r="L91" i="261"/>
  <c r="L55" i="261"/>
  <c r="L39" i="261"/>
  <c r="L217" i="261"/>
  <c r="L185" i="261"/>
  <c r="L153" i="261"/>
  <c r="L125" i="261"/>
  <c r="L73" i="261"/>
  <c r="L49" i="261"/>
  <c r="L235" i="261"/>
  <c r="L234" i="261"/>
  <c r="L54" i="261"/>
  <c r="L203" i="261"/>
  <c r="L123" i="261"/>
  <c r="L86" i="261"/>
  <c r="L175" i="261"/>
  <c r="L103" i="261"/>
  <c r="L229" i="261"/>
  <c r="L165" i="261"/>
  <c r="L81" i="261"/>
  <c r="L35" i="261"/>
  <c r="L208" i="261"/>
  <c r="L72" i="261"/>
  <c r="L179" i="261"/>
  <c r="L131" i="261"/>
  <c r="L241" i="261"/>
  <c r="L209" i="261"/>
  <c r="L145" i="261"/>
  <c r="L117" i="261"/>
  <c r="L93" i="261"/>
  <c r="L41" i="261"/>
  <c r="L180" i="261"/>
  <c r="L140" i="261"/>
  <c r="L84" i="261"/>
  <c r="L237" i="261"/>
  <c r="L205" i="261"/>
  <c r="L129" i="261"/>
  <c r="L53" i="261"/>
  <c r="L24" i="261"/>
  <c r="L32" i="261"/>
  <c r="L136" i="261"/>
  <c r="L88" i="261"/>
  <c r="L134" i="261"/>
  <c r="L11" i="261"/>
  <c r="L163" i="261"/>
  <c r="L166" i="261"/>
  <c r="L90" i="261"/>
  <c r="L231" i="261"/>
  <c r="L191" i="261"/>
  <c r="L43" i="261"/>
  <c r="L233" i="261"/>
  <c r="L201" i="261"/>
  <c r="L85" i="261"/>
  <c r="L61" i="261"/>
  <c r="L37" i="261"/>
  <c r="L139" i="261"/>
  <c r="L114" i="261"/>
  <c r="L21" i="261"/>
  <c r="L221" i="261"/>
  <c r="L189" i="261"/>
  <c r="L113" i="261"/>
  <c r="L89" i="261"/>
  <c r="L65" i="261"/>
  <c r="J33" i="170"/>
  <c r="J14" i="170"/>
  <c r="J22" i="170"/>
  <c r="J15" i="170"/>
  <c r="J19" i="170"/>
  <c r="J27" i="170"/>
  <c r="J31" i="170"/>
  <c r="J12" i="170"/>
  <c r="J16" i="170"/>
  <c r="J20" i="170"/>
  <c r="J28" i="170"/>
  <c r="J13" i="170"/>
  <c r="J29" i="170"/>
  <c r="J30" i="170"/>
  <c r="J34" i="170"/>
  <c r="J17" i="170"/>
  <c r="J26" i="170"/>
  <c r="J23" i="170"/>
  <c r="H13" i="259"/>
  <c r="H16" i="259"/>
  <c r="H20" i="259"/>
  <c r="H24" i="259"/>
  <c r="H28" i="259"/>
  <c r="H32" i="259"/>
  <c r="H36" i="259"/>
  <c r="H40" i="259"/>
  <c r="H44" i="259"/>
  <c r="H48" i="259"/>
  <c r="H52" i="259"/>
  <c r="H56" i="259"/>
  <c r="H60" i="259"/>
  <c r="H64" i="259"/>
  <c r="H68" i="259"/>
  <c r="H72" i="259"/>
  <c r="H76" i="259"/>
  <c r="H80" i="259"/>
  <c r="H84" i="259"/>
  <c r="H88" i="259"/>
  <c r="H92" i="259"/>
  <c r="H96" i="259"/>
  <c r="H105" i="259"/>
  <c r="H108" i="259"/>
  <c r="H112" i="259"/>
  <c r="H116" i="259"/>
  <c r="H120" i="259"/>
  <c r="H124" i="259"/>
  <c r="H127" i="259"/>
  <c r="H131" i="259"/>
  <c r="H135" i="259"/>
  <c r="H139" i="259"/>
  <c r="H143" i="259"/>
  <c r="H147" i="259"/>
  <c r="E16" i="259"/>
  <c r="E17" i="259"/>
  <c r="E20" i="259"/>
  <c r="E21" i="259"/>
  <c r="E24" i="259"/>
  <c r="E25" i="259"/>
  <c r="E28" i="259"/>
  <c r="E29" i="259"/>
  <c r="E32" i="259"/>
  <c r="E33" i="259"/>
  <c r="E36" i="259"/>
  <c r="E37" i="259"/>
  <c r="E40" i="259"/>
  <c r="E41" i="259"/>
  <c r="E44" i="259"/>
  <c r="E45" i="259"/>
  <c r="E48" i="259"/>
  <c r="E49" i="259"/>
  <c r="E52" i="259"/>
  <c r="E53" i="259"/>
  <c r="E56" i="259"/>
  <c r="E57" i="259"/>
  <c r="E60" i="259"/>
  <c r="E61" i="259"/>
  <c r="E64" i="259"/>
  <c r="E65" i="259"/>
  <c r="E68" i="259"/>
  <c r="E69" i="259"/>
  <c r="E72" i="259"/>
  <c r="E73" i="259"/>
  <c r="E76" i="259"/>
  <c r="E77" i="259"/>
  <c r="E80" i="259"/>
  <c r="E81" i="259"/>
  <c r="E84" i="259"/>
  <c r="E85" i="259"/>
  <c r="E88" i="259"/>
  <c r="E89" i="259"/>
  <c r="E92" i="259"/>
  <c r="E93" i="259"/>
  <c r="E96" i="259"/>
  <c r="E97" i="259"/>
  <c r="E102" i="259"/>
  <c r="E105" i="259"/>
  <c r="E108" i="259"/>
  <c r="E109" i="259"/>
  <c r="E112" i="259"/>
  <c r="E113" i="259"/>
  <c r="E116" i="259"/>
  <c r="E117" i="259"/>
  <c r="E120" i="259"/>
  <c r="E121" i="259"/>
  <c r="E124" i="259"/>
  <c r="E125" i="259"/>
  <c r="E127" i="259"/>
  <c r="E128" i="259"/>
  <c r="E131" i="259"/>
  <c r="E132" i="259"/>
  <c r="E135" i="259"/>
  <c r="E136" i="259"/>
  <c r="E139" i="259"/>
  <c r="E140" i="259"/>
  <c r="E143" i="259"/>
  <c r="E144" i="259"/>
  <c r="E147" i="259"/>
  <c r="D11" i="259"/>
  <c r="D15" i="259"/>
  <c r="D19" i="259"/>
  <c r="D23" i="259"/>
  <c r="D27" i="259"/>
  <c r="D31" i="259"/>
  <c r="D35" i="259"/>
  <c r="D39" i="259"/>
  <c r="D43" i="259"/>
  <c r="D47" i="259"/>
  <c r="D51" i="259"/>
  <c r="D55" i="259"/>
  <c r="D59" i="259"/>
  <c r="D63" i="259"/>
  <c r="D67" i="259"/>
  <c r="D71" i="259"/>
  <c r="D75" i="259"/>
  <c r="D79" i="259"/>
  <c r="D83" i="259"/>
  <c r="D87" i="259"/>
  <c r="D91" i="259"/>
  <c r="D95" i="259"/>
  <c r="D100" i="259"/>
  <c r="D104" i="259"/>
  <c r="D107" i="259"/>
  <c r="D111" i="259"/>
  <c r="D115" i="259"/>
  <c r="D119" i="259"/>
  <c r="D123" i="259"/>
  <c r="D126" i="259"/>
  <c r="D130" i="259"/>
  <c r="D134" i="259"/>
  <c r="D138" i="259"/>
  <c r="D142" i="259"/>
  <c r="D146" i="259"/>
  <c r="U33" i="156"/>
  <c r="AB15" i="156"/>
  <c r="AK15" i="156" s="1"/>
  <c r="AB23" i="156"/>
  <c r="AK23" i="156" s="1"/>
  <c r="AB32" i="156"/>
  <c r="AK32" i="156" s="1"/>
  <c r="AB37" i="156"/>
  <c r="AK37" i="156" s="1"/>
  <c r="AB38" i="156"/>
  <c r="AK38" i="156" s="1"/>
  <c r="AB44" i="156"/>
  <c r="AK44" i="156" s="1"/>
  <c r="AB46" i="156"/>
  <c r="AK46" i="156" s="1"/>
  <c r="AB49" i="156"/>
  <c r="AK49" i="156" s="1"/>
  <c r="AB53" i="156"/>
  <c r="AK53" i="156" s="1"/>
  <c r="AB59" i="156"/>
  <c r="AK59" i="156" s="1"/>
  <c r="AB61" i="156"/>
  <c r="AK61" i="156" s="1"/>
  <c r="AB65" i="156"/>
  <c r="AK65" i="156" s="1"/>
  <c r="AB69" i="156"/>
  <c r="AK69" i="156" s="1"/>
  <c r="AB75" i="156"/>
  <c r="AK75" i="156" s="1"/>
  <c r="AB77" i="156"/>
  <c r="AK77" i="156" s="1"/>
  <c r="AB84" i="156"/>
  <c r="AK84" i="156" s="1"/>
  <c r="AB90" i="156"/>
  <c r="AK90" i="156" s="1"/>
  <c r="AB115" i="156"/>
  <c r="AK115" i="156" s="1"/>
  <c r="AB117" i="156"/>
  <c r="AK117" i="156" s="1"/>
  <c r="AB123" i="156"/>
  <c r="AK123" i="156" s="1"/>
  <c r="AB130" i="156"/>
  <c r="AK130" i="156" s="1"/>
  <c r="AB132" i="156"/>
  <c r="AK132" i="156" s="1"/>
  <c r="AB138" i="156"/>
  <c r="AK138" i="156" s="1"/>
  <c r="AB140" i="156"/>
  <c r="AK140" i="156" s="1"/>
  <c r="AB145" i="156"/>
  <c r="AK145" i="156" s="1"/>
  <c r="Z15" i="156"/>
  <c r="AJ15" i="156" s="1"/>
  <c r="Z17" i="156"/>
  <c r="AJ17" i="156" s="1"/>
  <c r="Z23" i="156"/>
  <c r="AJ23" i="156" s="1"/>
  <c r="Z25" i="156"/>
  <c r="AJ25" i="156" s="1"/>
  <c r="Z32" i="156"/>
  <c r="AJ32" i="156" s="1"/>
  <c r="Z37" i="156"/>
  <c r="AJ37" i="156" s="1"/>
  <c r="Z38" i="156"/>
  <c r="AJ38" i="156" s="1"/>
  <c r="Z44" i="156"/>
  <c r="AJ44" i="156" s="1"/>
  <c r="Z46" i="156"/>
  <c r="AJ46" i="156" s="1"/>
  <c r="Z53" i="156"/>
  <c r="AJ53" i="156" s="1"/>
  <c r="Z61" i="156"/>
  <c r="AJ61" i="156" s="1"/>
  <c r="Z69" i="156"/>
  <c r="AJ69" i="156" s="1"/>
  <c r="Z77" i="156"/>
  <c r="AJ77" i="156" s="1"/>
  <c r="Z84" i="156"/>
  <c r="AJ84" i="156" s="1"/>
  <c r="Z99" i="156"/>
  <c r="AJ99" i="156" s="1"/>
  <c r="Z110" i="156"/>
  <c r="AJ110" i="156" s="1"/>
  <c r="Z112" i="156"/>
  <c r="AJ112" i="156" s="1"/>
  <c r="Z115" i="156"/>
  <c r="AJ115" i="156" s="1"/>
  <c r="Z119" i="156"/>
  <c r="AJ119" i="156" s="1"/>
  <c r="Z126" i="156"/>
  <c r="AJ126" i="156" s="1"/>
  <c r="Z128" i="156"/>
  <c r="AJ128" i="156" s="1"/>
  <c r="Z134" i="156"/>
  <c r="AJ134" i="156" s="1"/>
  <c r="Z136" i="156"/>
  <c r="AJ136" i="156" s="1"/>
  <c r="Z141" i="156"/>
  <c r="AJ141" i="156" s="1"/>
  <c r="Z143" i="156"/>
  <c r="AJ143" i="156" s="1"/>
  <c r="Z145" i="156"/>
  <c r="AJ145" i="156" s="1"/>
  <c r="Z9" i="156"/>
  <c r="AJ9" i="156" s="1"/>
  <c r="G21" i="165"/>
  <c r="G22" i="165"/>
  <c r="G23" i="165"/>
  <c r="D21" i="165"/>
  <c r="D22" i="165"/>
  <c r="D23" i="165"/>
  <c r="D11" i="165"/>
  <c r="D12" i="165"/>
  <c r="D13" i="165"/>
  <c r="D14" i="165"/>
  <c r="D15" i="165"/>
  <c r="D16" i="165"/>
  <c r="D17" i="165"/>
  <c r="D10" i="165"/>
  <c r="H18" i="165"/>
  <c r="F18" i="165"/>
  <c r="C18" i="165"/>
  <c r="B18" i="165"/>
  <c r="AK23" i="170" l="1"/>
  <c r="AK18" i="170"/>
  <c r="AK16" i="170"/>
  <c r="AK31" i="170"/>
  <c r="AK33" i="170"/>
  <c r="AK13" i="170"/>
  <c r="AK24" i="170"/>
  <c r="AK22" i="170"/>
  <c r="AK34" i="170"/>
  <c r="AK26" i="170"/>
  <c r="AK17" i="170"/>
  <c r="AK29" i="170"/>
  <c r="AK32" i="170"/>
  <c r="AK12" i="170"/>
  <c r="AK27" i="170"/>
  <c r="AK15" i="170"/>
  <c r="AK21" i="170"/>
  <c r="AK25" i="170"/>
  <c r="AK19" i="170"/>
  <c r="AK35" i="170"/>
  <c r="AK30" i="170"/>
  <c r="AK28" i="170"/>
  <c r="AK20" i="170"/>
  <c r="AK14" i="170"/>
  <c r="G14" i="261"/>
  <c r="H14" i="261" s="1"/>
  <c r="G23" i="261"/>
  <c r="H23" i="261" s="1"/>
  <c r="H25" i="261"/>
  <c r="G34" i="261"/>
  <c r="H34" i="261" s="1"/>
  <c r="H18" i="261"/>
  <c r="G28" i="261"/>
  <c r="H28" i="261" s="1"/>
  <c r="G12" i="261"/>
  <c r="H12" i="261" s="1"/>
  <c r="G27" i="261"/>
  <c r="H27" i="261" s="1"/>
  <c r="G15" i="261"/>
  <c r="H15" i="261" s="1"/>
  <c r="H21" i="261"/>
  <c r="G13" i="261"/>
  <c r="H13" i="261" s="1"/>
  <c r="G22" i="261"/>
  <c r="H22" i="261" s="1"/>
  <c r="G20" i="261"/>
  <c r="H20" i="261" s="1"/>
  <c r="G30" i="261"/>
  <c r="H30" i="261" s="1"/>
  <c r="H24" i="261"/>
  <c r="K35" i="170"/>
  <c r="H35" i="261"/>
  <c r="G26" i="261"/>
  <c r="H26" i="261" s="1"/>
  <c r="G17" i="261"/>
  <c r="H17" i="261" s="1"/>
  <c r="G29" i="261"/>
  <c r="H29" i="261" s="1"/>
  <c r="H32" i="261"/>
  <c r="G16" i="261"/>
  <c r="H16" i="261" s="1"/>
  <c r="G31" i="261"/>
  <c r="H31" i="261" s="1"/>
  <c r="G19" i="261"/>
  <c r="H19" i="261" s="1"/>
  <c r="G33" i="261"/>
  <c r="H33" i="261" s="1"/>
  <c r="L33" i="261"/>
  <c r="L25" i="261"/>
  <c r="L17" i="261"/>
  <c r="L31" i="261"/>
  <c r="L23" i="261"/>
  <c r="L30" i="261"/>
  <c r="L34" i="261"/>
  <c r="L22" i="261"/>
  <c r="L26" i="261"/>
  <c r="L29" i="261"/>
  <c r="L13" i="261"/>
  <c r="L28" i="261"/>
  <c r="L20" i="261"/>
  <c r="L12" i="261"/>
  <c r="L27" i="261"/>
  <c r="K26" i="170"/>
  <c r="K29" i="170"/>
  <c r="K32" i="170"/>
  <c r="K31" i="170"/>
  <c r="K19" i="170"/>
  <c r="K33" i="170"/>
  <c r="L19" i="261"/>
  <c r="K20" i="170"/>
  <c r="K23" i="170"/>
  <c r="K25" i="170"/>
  <c r="K34" i="170"/>
  <c r="K18" i="170"/>
  <c r="K28" i="170"/>
  <c r="K27" i="170"/>
  <c r="K21" i="170"/>
  <c r="L16" i="261"/>
  <c r="L18" i="261"/>
  <c r="L15" i="261"/>
  <c r="K30" i="170"/>
  <c r="K24" i="170"/>
  <c r="K22" i="170"/>
  <c r="L14" i="261"/>
  <c r="H12" i="259"/>
  <c r="AD35" i="156"/>
  <c r="AL35" i="156" s="1"/>
  <c r="AD31" i="156"/>
  <c r="AL31" i="156" s="1"/>
  <c r="D145" i="259"/>
  <c r="D141" i="259"/>
  <c r="D137" i="259"/>
  <c r="D133" i="259"/>
  <c r="D129" i="259"/>
  <c r="D122" i="259"/>
  <c r="D118" i="259"/>
  <c r="D110" i="259"/>
  <c r="D106" i="259"/>
  <c r="D103" i="259"/>
  <c r="D98" i="259"/>
  <c r="D94" i="259"/>
  <c r="D90" i="259"/>
  <c r="D86" i="259"/>
  <c r="D82" i="259"/>
  <c r="D78" i="259"/>
  <c r="D74" i="259"/>
  <c r="D70" i="259"/>
  <c r="D66" i="259"/>
  <c r="D62" i="259"/>
  <c r="D58" i="259"/>
  <c r="D54" i="259"/>
  <c r="D50" i="259"/>
  <c r="D46" i="259"/>
  <c r="D42" i="259"/>
  <c r="D38" i="259"/>
  <c r="D34" i="259"/>
  <c r="D30" i="259"/>
  <c r="D26" i="259"/>
  <c r="D22" i="259"/>
  <c r="D18" i="259"/>
  <c r="D14" i="259"/>
  <c r="H146" i="259"/>
  <c r="H142" i="259"/>
  <c r="H138" i="259"/>
  <c r="H134" i="259"/>
  <c r="H130" i="259"/>
  <c r="H126" i="259"/>
  <c r="H123" i="259"/>
  <c r="H119" i="259"/>
  <c r="H115" i="259"/>
  <c r="H111" i="259"/>
  <c r="H107" i="259"/>
  <c r="H104" i="259"/>
  <c r="H100" i="259"/>
  <c r="H95" i="259"/>
  <c r="H91" i="259"/>
  <c r="H87" i="259"/>
  <c r="I87" i="259" s="1"/>
  <c r="K87" i="259" s="1"/>
  <c r="H83" i="259"/>
  <c r="H79" i="259"/>
  <c r="H75" i="259"/>
  <c r="H71" i="259"/>
  <c r="H67" i="259"/>
  <c r="I67" i="259" s="1"/>
  <c r="K67" i="259" s="1"/>
  <c r="H63" i="259"/>
  <c r="H59" i="259"/>
  <c r="H55" i="259"/>
  <c r="H51" i="259"/>
  <c r="H47" i="259"/>
  <c r="I47" i="259" s="1"/>
  <c r="K47" i="259" s="1"/>
  <c r="H43" i="259"/>
  <c r="I43" i="259" s="1"/>
  <c r="K43" i="259" s="1"/>
  <c r="H39" i="259"/>
  <c r="I39" i="259" s="1"/>
  <c r="K39" i="259" s="1"/>
  <c r="H35" i="259"/>
  <c r="H31" i="259"/>
  <c r="H27" i="259"/>
  <c r="H23" i="259"/>
  <c r="H19" i="259"/>
  <c r="H15" i="259"/>
  <c r="D147" i="259"/>
  <c r="D143" i="259"/>
  <c r="D139" i="259"/>
  <c r="D135" i="259"/>
  <c r="D131" i="259"/>
  <c r="D127" i="259"/>
  <c r="D124" i="259"/>
  <c r="D120" i="259"/>
  <c r="D116" i="259"/>
  <c r="D112" i="259"/>
  <c r="D108" i="259"/>
  <c r="D105" i="259"/>
  <c r="D96" i="259"/>
  <c r="D92" i="259"/>
  <c r="D88" i="259"/>
  <c r="D84" i="259"/>
  <c r="D80" i="259"/>
  <c r="D76" i="259"/>
  <c r="D72" i="259"/>
  <c r="D68" i="259"/>
  <c r="D64" i="259"/>
  <c r="D60" i="259"/>
  <c r="D56" i="259"/>
  <c r="D52" i="259"/>
  <c r="D48" i="259"/>
  <c r="D44" i="259"/>
  <c r="D40" i="259"/>
  <c r="D36" i="259"/>
  <c r="D32" i="259"/>
  <c r="D28" i="259"/>
  <c r="D24" i="259"/>
  <c r="D20" i="259"/>
  <c r="D16" i="259"/>
  <c r="H144" i="259"/>
  <c r="H140" i="259"/>
  <c r="H136" i="259"/>
  <c r="H132" i="259"/>
  <c r="H128" i="259"/>
  <c r="H125" i="259"/>
  <c r="H121" i="259"/>
  <c r="H117" i="259"/>
  <c r="H113" i="259"/>
  <c r="H109" i="259"/>
  <c r="H102" i="259"/>
  <c r="H97" i="259"/>
  <c r="H93" i="259"/>
  <c r="H89" i="259"/>
  <c r="H85" i="259"/>
  <c r="H81" i="259"/>
  <c r="H77" i="259"/>
  <c r="H73" i="259"/>
  <c r="H69" i="259"/>
  <c r="H65" i="259"/>
  <c r="H61" i="259"/>
  <c r="H57" i="259"/>
  <c r="H53" i="259"/>
  <c r="H49" i="259"/>
  <c r="H45" i="259"/>
  <c r="H41" i="259"/>
  <c r="H37" i="259"/>
  <c r="H33" i="259"/>
  <c r="H29" i="259"/>
  <c r="H25" i="259"/>
  <c r="H21" i="259"/>
  <c r="H17" i="259"/>
  <c r="E10" i="259"/>
  <c r="D12" i="259"/>
  <c r="E9" i="259"/>
  <c r="E13" i="259"/>
  <c r="D10" i="259"/>
  <c r="E12" i="259"/>
  <c r="E138" i="259"/>
  <c r="E130" i="259"/>
  <c r="E119" i="259"/>
  <c r="E111" i="259"/>
  <c r="E100" i="259"/>
  <c r="E87" i="259"/>
  <c r="E79" i="259"/>
  <c r="E67" i="259"/>
  <c r="E55" i="259"/>
  <c r="E47" i="259"/>
  <c r="E35" i="259"/>
  <c r="E23" i="259"/>
  <c r="E15" i="259"/>
  <c r="H11" i="259"/>
  <c r="E146" i="259"/>
  <c r="E142" i="259"/>
  <c r="E134" i="259"/>
  <c r="E126" i="259"/>
  <c r="E123" i="259"/>
  <c r="E115" i="259"/>
  <c r="E107" i="259"/>
  <c r="E104" i="259"/>
  <c r="E95" i="259"/>
  <c r="E91" i="259"/>
  <c r="E83" i="259"/>
  <c r="E75" i="259"/>
  <c r="E71" i="259"/>
  <c r="E63" i="259"/>
  <c r="E59" i="259"/>
  <c r="E51" i="259"/>
  <c r="E43" i="259"/>
  <c r="E39" i="259"/>
  <c r="E31" i="259"/>
  <c r="E27" i="259"/>
  <c r="E19" i="259"/>
  <c r="D144" i="259"/>
  <c r="D140" i="259"/>
  <c r="D136" i="259"/>
  <c r="D132" i="259"/>
  <c r="D128" i="259"/>
  <c r="D125" i="259"/>
  <c r="D121" i="259"/>
  <c r="D117" i="259"/>
  <c r="D113" i="259"/>
  <c r="D109" i="259"/>
  <c r="D102" i="259"/>
  <c r="D97" i="259"/>
  <c r="D93" i="259"/>
  <c r="D89" i="259"/>
  <c r="D85" i="259"/>
  <c r="D81" i="259"/>
  <c r="D77" i="259"/>
  <c r="D73" i="259"/>
  <c r="D69" i="259"/>
  <c r="D65" i="259"/>
  <c r="D61" i="259"/>
  <c r="D57" i="259"/>
  <c r="D53" i="259"/>
  <c r="D49" i="259"/>
  <c r="D45" i="259"/>
  <c r="D41" i="259"/>
  <c r="D37" i="259"/>
  <c r="D33" i="259"/>
  <c r="D29" i="259"/>
  <c r="D25" i="259"/>
  <c r="D21" i="259"/>
  <c r="D17" i="259"/>
  <c r="D13" i="259"/>
  <c r="D9" i="259"/>
  <c r="E11" i="259"/>
  <c r="E145" i="259"/>
  <c r="E141" i="259"/>
  <c r="E137" i="259"/>
  <c r="E133" i="259"/>
  <c r="E129" i="259"/>
  <c r="E122" i="259"/>
  <c r="E118" i="259"/>
  <c r="E110" i="259"/>
  <c r="E106" i="259"/>
  <c r="E103" i="259"/>
  <c r="E98" i="259"/>
  <c r="E94" i="259"/>
  <c r="E90" i="259"/>
  <c r="E86" i="259"/>
  <c r="E82" i="259"/>
  <c r="E78" i="259"/>
  <c r="E74" i="259"/>
  <c r="E70" i="259"/>
  <c r="E66" i="259"/>
  <c r="E62" i="259"/>
  <c r="E58" i="259"/>
  <c r="E54" i="259"/>
  <c r="E50" i="259"/>
  <c r="E46" i="259"/>
  <c r="E42" i="259"/>
  <c r="E38" i="259"/>
  <c r="E34" i="259"/>
  <c r="E30" i="259"/>
  <c r="E26" i="259"/>
  <c r="E22" i="259"/>
  <c r="E18" i="259"/>
  <c r="E14" i="259"/>
  <c r="H145" i="259"/>
  <c r="H141" i="259"/>
  <c r="H137" i="259"/>
  <c r="H133" i="259"/>
  <c r="H129" i="259"/>
  <c r="H122" i="259"/>
  <c r="H118" i="259"/>
  <c r="H110" i="259"/>
  <c r="H106" i="259"/>
  <c r="H103" i="259"/>
  <c r="H98" i="259"/>
  <c r="H94" i="259"/>
  <c r="H90" i="259"/>
  <c r="H86" i="259"/>
  <c r="H82" i="259"/>
  <c r="H78" i="259"/>
  <c r="H74" i="259"/>
  <c r="H70" i="259"/>
  <c r="H66" i="259"/>
  <c r="H62" i="259"/>
  <c r="H58" i="259"/>
  <c r="H54" i="259"/>
  <c r="H50" i="259"/>
  <c r="H46" i="259"/>
  <c r="H42" i="259"/>
  <c r="H38" i="259"/>
  <c r="H34" i="259"/>
  <c r="H30" i="259"/>
  <c r="H26" i="259"/>
  <c r="H22" i="259"/>
  <c r="H18" i="259"/>
  <c r="H14" i="259"/>
  <c r="H10" i="259"/>
  <c r="C13" i="259"/>
  <c r="F136" i="259"/>
  <c r="F132" i="259"/>
  <c r="U146" i="156"/>
  <c r="U139" i="156"/>
  <c r="U135" i="156"/>
  <c r="U131" i="156"/>
  <c r="U124" i="156"/>
  <c r="U120" i="156"/>
  <c r="U116" i="156"/>
  <c r="U105" i="156"/>
  <c r="U85" i="156"/>
  <c r="U78" i="156"/>
  <c r="U70" i="156"/>
  <c r="U54" i="156"/>
  <c r="U43" i="156"/>
  <c r="U39" i="156"/>
  <c r="U36" i="156"/>
  <c r="AD28" i="156"/>
  <c r="AL28" i="156" s="1"/>
  <c r="AD24" i="156"/>
  <c r="AL24" i="156" s="1"/>
  <c r="AD20" i="156"/>
  <c r="AL20" i="156" s="1"/>
  <c r="AD16" i="156"/>
  <c r="AL16" i="156" s="1"/>
  <c r="Q103" i="156"/>
  <c r="F29" i="259"/>
  <c r="M30" i="156"/>
  <c r="M26" i="156"/>
  <c r="M18" i="156"/>
  <c r="AD144" i="156"/>
  <c r="AL144" i="156" s="1"/>
  <c r="AD137" i="156"/>
  <c r="AL137" i="156" s="1"/>
  <c r="AD129" i="156"/>
  <c r="AL129" i="156" s="1"/>
  <c r="AD122" i="156"/>
  <c r="AL122" i="156" s="1"/>
  <c r="AD114" i="156"/>
  <c r="AL114" i="156" s="1"/>
  <c r="AD107" i="156"/>
  <c r="AL107" i="156" s="1"/>
  <c r="AD102" i="156"/>
  <c r="AL102" i="156" s="1"/>
  <c r="AD94" i="156"/>
  <c r="AL94" i="156" s="1"/>
  <c r="AD87" i="156"/>
  <c r="AL87" i="156" s="1"/>
  <c r="AD80" i="156"/>
  <c r="AL80" i="156" s="1"/>
  <c r="AD72" i="156"/>
  <c r="AL72" i="156" s="1"/>
  <c r="AD64" i="156"/>
  <c r="AL64" i="156" s="1"/>
  <c r="AD56" i="156"/>
  <c r="AL56" i="156" s="1"/>
  <c r="AD41" i="156"/>
  <c r="AL41" i="156" s="1"/>
  <c r="I105" i="156"/>
  <c r="G92" i="259"/>
  <c r="X36" i="156"/>
  <c r="AI36" i="156" s="1"/>
  <c r="X33" i="156"/>
  <c r="AI33" i="156" s="1"/>
  <c r="C9" i="259"/>
  <c r="F139" i="259"/>
  <c r="I124" i="259"/>
  <c r="K124" i="259" s="1"/>
  <c r="G109" i="259"/>
  <c r="F65" i="259"/>
  <c r="X28" i="156"/>
  <c r="AI28" i="156" s="1"/>
  <c r="X20" i="156"/>
  <c r="AI20" i="156" s="1"/>
  <c r="F20" i="259"/>
  <c r="C11" i="259"/>
  <c r="I80" i="259"/>
  <c r="K80" i="259" s="1"/>
  <c r="X31" i="156"/>
  <c r="AI31" i="156" s="1"/>
  <c r="M142" i="156"/>
  <c r="M135" i="156"/>
  <c r="M127" i="156"/>
  <c r="M120" i="156"/>
  <c r="M105" i="156"/>
  <c r="M81" i="156"/>
  <c r="M74" i="156"/>
  <c r="M66" i="156"/>
  <c r="M54" i="156"/>
  <c r="M47" i="156"/>
  <c r="M39" i="156"/>
  <c r="M33" i="156"/>
  <c r="Q10" i="156"/>
  <c r="Q26" i="156"/>
  <c r="Q22" i="156"/>
  <c r="Q18" i="156"/>
  <c r="I120" i="156"/>
  <c r="I96" i="156"/>
  <c r="I81" i="156"/>
  <c r="I78" i="156"/>
  <c r="I66" i="156"/>
  <c r="I62" i="156"/>
  <c r="I50" i="156"/>
  <c r="I47" i="156"/>
  <c r="X12" i="156"/>
  <c r="AI12" i="156" s="1"/>
  <c r="C12" i="259"/>
  <c r="G127" i="259"/>
  <c r="X24" i="156"/>
  <c r="AI24" i="156" s="1"/>
  <c r="X16" i="156"/>
  <c r="AI16" i="156" s="1"/>
  <c r="X35" i="156"/>
  <c r="AI35" i="156" s="1"/>
  <c r="I27" i="156"/>
  <c r="I23" i="156"/>
  <c r="I19" i="156"/>
  <c r="M13" i="156"/>
  <c r="M146" i="156"/>
  <c r="M139" i="156"/>
  <c r="M116" i="156"/>
  <c r="M109" i="156"/>
  <c r="M85" i="156"/>
  <c r="M78" i="156"/>
  <c r="M70" i="156"/>
  <c r="M43" i="156"/>
  <c r="M36" i="156"/>
  <c r="Q30" i="156"/>
  <c r="X10" i="156"/>
  <c r="AI10" i="156" s="1"/>
  <c r="C10" i="259"/>
  <c r="I143" i="156"/>
  <c r="I140" i="156"/>
  <c r="I136" i="156"/>
  <c r="I132" i="156"/>
  <c r="I128" i="156"/>
  <c r="I121" i="156"/>
  <c r="I110" i="156"/>
  <c r="I106" i="156"/>
  <c r="I97" i="156"/>
  <c r="I93" i="156"/>
  <c r="I86" i="156"/>
  <c r="I82" i="156"/>
  <c r="I79" i="156"/>
  <c r="I71" i="156"/>
  <c r="I55" i="156"/>
  <c r="I51" i="156"/>
  <c r="I48" i="156"/>
  <c r="I37" i="156"/>
  <c r="I34" i="156"/>
  <c r="X30" i="156"/>
  <c r="AI30" i="156" s="1"/>
  <c r="X26" i="156"/>
  <c r="AI26" i="156" s="1"/>
  <c r="X22" i="156"/>
  <c r="AI22" i="156" s="1"/>
  <c r="X18" i="156"/>
  <c r="AI18" i="156" s="1"/>
  <c r="Q146" i="156"/>
  <c r="Q142" i="156"/>
  <c r="Q139" i="156"/>
  <c r="Q135" i="156"/>
  <c r="Q131" i="156"/>
  <c r="Q127" i="156"/>
  <c r="Q124" i="156"/>
  <c r="Q120" i="156"/>
  <c r="Q116" i="156"/>
  <c r="Q105" i="156"/>
  <c r="Q89" i="156"/>
  <c r="Q85" i="156"/>
  <c r="Q81" i="156"/>
  <c r="Q74" i="156"/>
  <c r="Q70" i="156"/>
  <c r="Q66" i="156"/>
  <c r="Q62" i="156"/>
  <c r="Q58" i="156"/>
  <c r="Q54" i="156"/>
  <c r="Q50" i="156"/>
  <c r="Q47" i="156"/>
  <c r="Q43" i="156"/>
  <c r="Q39" i="156"/>
  <c r="Q36" i="156"/>
  <c r="Q33" i="156"/>
  <c r="U30" i="156"/>
  <c r="U26" i="156"/>
  <c r="U22" i="156"/>
  <c r="U18" i="156"/>
  <c r="U10" i="156"/>
  <c r="I41" i="156"/>
  <c r="E18" i="165"/>
  <c r="I13" i="156"/>
  <c r="I146" i="156"/>
  <c r="I142" i="156"/>
  <c r="I139" i="156"/>
  <c r="I135" i="156"/>
  <c r="I131" i="156"/>
  <c r="I127" i="156"/>
  <c r="I124" i="156"/>
  <c r="I116" i="156"/>
  <c r="I109" i="156"/>
  <c r="I89" i="156"/>
  <c r="I85" i="156"/>
  <c r="I74" i="156"/>
  <c r="I70" i="156"/>
  <c r="I58" i="156"/>
  <c r="I54" i="156"/>
  <c r="I43" i="156"/>
  <c r="I39" i="156"/>
  <c r="I30" i="156"/>
  <c r="I26" i="156"/>
  <c r="I12" i="156"/>
  <c r="I145" i="156"/>
  <c r="I141" i="156"/>
  <c r="I138" i="156"/>
  <c r="I134" i="156"/>
  <c r="I130" i="156"/>
  <c r="M10" i="156"/>
  <c r="M84" i="156"/>
  <c r="M77" i="156"/>
  <c r="M53" i="156"/>
  <c r="I11" i="156"/>
  <c r="I144" i="156"/>
  <c r="I137" i="156"/>
  <c r="I133" i="156"/>
  <c r="I129" i="156"/>
  <c r="I125" i="156"/>
  <c r="I118" i="156"/>
  <c r="I114" i="156"/>
  <c r="I111" i="156"/>
  <c r="I107" i="156"/>
  <c r="I102" i="156"/>
  <c r="I98" i="156"/>
  <c r="I94" i="156"/>
  <c r="I91" i="156"/>
  <c r="I83" i="156"/>
  <c r="I80" i="156"/>
  <c r="I72" i="156"/>
  <c r="I68" i="156"/>
  <c r="I64" i="156"/>
  <c r="I60" i="156"/>
  <c r="I56" i="156"/>
  <c r="I52" i="156"/>
  <c r="I45" i="156"/>
  <c r="I35" i="156"/>
  <c r="I31" i="156"/>
  <c r="I24" i="156"/>
  <c r="I20" i="156"/>
  <c r="I16" i="156"/>
  <c r="M9" i="156"/>
  <c r="I117" i="156"/>
  <c r="I90" i="156"/>
  <c r="I75" i="156"/>
  <c r="I59" i="156"/>
  <c r="I44" i="156"/>
  <c r="I15" i="156"/>
  <c r="M131" i="156"/>
  <c r="M124" i="156"/>
  <c r="M96" i="156"/>
  <c r="M89" i="156"/>
  <c r="M58" i="156"/>
  <c r="I36" i="156"/>
  <c r="M141" i="156"/>
  <c r="M137" i="156"/>
  <c r="M132" i="156"/>
  <c r="M123" i="156"/>
  <c r="M121" i="156"/>
  <c r="M118" i="156"/>
  <c r="M112" i="156"/>
  <c r="M107" i="156"/>
  <c r="M93" i="156"/>
  <c r="M91" i="156"/>
  <c r="M80" i="156"/>
  <c r="M75" i="156"/>
  <c r="M65" i="156"/>
  <c r="M60" i="156"/>
  <c r="M32" i="156"/>
  <c r="Q129" i="156"/>
  <c r="M12" i="156"/>
  <c r="M144" i="156"/>
  <c r="M130" i="156"/>
  <c r="M128" i="156"/>
  <c r="M125" i="156"/>
  <c r="M114" i="156"/>
  <c r="M110" i="156"/>
  <c r="M103" i="156"/>
  <c r="M98" i="156"/>
  <c r="M82" i="156"/>
  <c r="M73" i="156"/>
  <c r="M71" i="156"/>
  <c r="M68" i="156"/>
  <c r="M61" i="156"/>
  <c r="M56" i="156"/>
  <c r="M51" i="156"/>
  <c r="M49" i="156"/>
  <c r="M48" i="156"/>
  <c r="M46" i="156"/>
  <c r="M17" i="156"/>
  <c r="M15" i="156"/>
  <c r="Q114" i="156"/>
  <c r="AD142" i="156"/>
  <c r="AL142" i="156" s="1"/>
  <c r="U142" i="156"/>
  <c r="AD127" i="156"/>
  <c r="AL127" i="156" s="1"/>
  <c r="U127" i="156"/>
  <c r="AD109" i="156"/>
  <c r="AL109" i="156" s="1"/>
  <c r="AD96" i="156"/>
  <c r="AL96" i="156" s="1"/>
  <c r="U96" i="156"/>
  <c r="AD89" i="156"/>
  <c r="AL89" i="156" s="1"/>
  <c r="U89" i="156"/>
  <c r="AD81" i="156"/>
  <c r="AL81" i="156" s="1"/>
  <c r="U81" i="156"/>
  <c r="AD74" i="156"/>
  <c r="AL74" i="156" s="1"/>
  <c r="U74" i="156"/>
  <c r="AD66" i="156"/>
  <c r="AL66" i="156" s="1"/>
  <c r="U66" i="156"/>
  <c r="AD58" i="156"/>
  <c r="AL58" i="156" s="1"/>
  <c r="U58" i="156"/>
  <c r="AD50" i="156"/>
  <c r="AL50" i="156" s="1"/>
  <c r="U50" i="156"/>
  <c r="M138" i="156"/>
  <c r="M136" i="156"/>
  <c r="M133" i="156"/>
  <c r="M117" i="156"/>
  <c r="M106" i="156"/>
  <c r="M99" i="156"/>
  <c r="M94" i="156"/>
  <c r="M90" i="156"/>
  <c r="M79" i="156"/>
  <c r="M69" i="156"/>
  <c r="M64" i="156"/>
  <c r="M59" i="156"/>
  <c r="M42" i="156"/>
  <c r="M38" i="156"/>
  <c r="M24" i="156"/>
  <c r="Q138" i="156"/>
  <c r="Q136" i="156"/>
  <c r="AB110" i="156"/>
  <c r="AK110" i="156" s="1"/>
  <c r="Q110" i="156"/>
  <c r="AB97" i="156"/>
  <c r="AK97" i="156" s="1"/>
  <c r="Q97" i="156"/>
  <c r="I123" i="156"/>
  <c r="I115" i="156"/>
  <c r="I112" i="156"/>
  <c r="I103" i="156"/>
  <c r="I99" i="156"/>
  <c r="I88" i="156"/>
  <c r="I77" i="156"/>
  <c r="I73" i="156"/>
  <c r="I69" i="156"/>
  <c r="I65" i="156"/>
  <c r="I61" i="156"/>
  <c r="I57" i="156"/>
  <c r="I53" i="156"/>
  <c r="I49" i="156"/>
  <c r="I46" i="156"/>
  <c r="I42" i="156"/>
  <c r="I38" i="156"/>
  <c r="I32" i="156"/>
  <c r="I29" i="156"/>
  <c r="I25" i="156"/>
  <c r="I21" i="156"/>
  <c r="I17" i="156"/>
  <c r="I9" i="156"/>
  <c r="I10" i="156"/>
  <c r="I33" i="156"/>
  <c r="I28" i="156"/>
  <c r="I18" i="156"/>
  <c r="M145" i="156"/>
  <c r="M143" i="156"/>
  <c r="M134" i="156"/>
  <c r="M129" i="156"/>
  <c r="M115" i="156"/>
  <c r="M111" i="156"/>
  <c r="M102" i="156"/>
  <c r="M97" i="156"/>
  <c r="M88" i="156"/>
  <c r="M86" i="156"/>
  <c r="M83" i="156"/>
  <c r="M72" i="156"/>
  <c r="M50" i="156"/>
  <c r="M45" i="156"/>
  <c r="Q144" i="156"/>
  <c r="Q123" i="156"/>
  <c r="Q121" i="156"/>
  <c r="M35" i="156"/>
  <c r="M29" i="156"/>
  <c r="M27" i="156"/>
  <c r="M20" i="156"/>
  <c r="Q134" i="156"/>
  <c r="Q132" i="156"/>
  <c r="Q125" i="156"/>
  <c r="Q117" i="156"/>
  <c r="Q111" i="156"/>
  <c r="Q106" i="156"/>
  <c r="Q99" i="156"/>
  <c r="Q88" i="156"/>
  <c r="Q86" i="156"/>
  <c r="Q80" i="156"/>
  <c r="Q73" i="156"/>
  <c r="Q71" i="156"/>
  <c r="Q64" i="156"/>
  <c r="Q57" i="156"/>
  <c r="Q55" i="156"/>
  <c r="Q42" i="156"/>
  <c r="Q40" i="156"/>
  <c r="Q35" i="156"/>
  <c r="Q25" i="156"/>
  <c r="Q23" i="156"/>
  <c r="Q21" i="156"/>
  <c r="U144" i="156"/>
  <c r="U134" i="156"/>
  <c r="U132" i="156"/>
  <c r="U130" i="156"/>
  <c r="X144" i="156"/>
  <c r="AI144" i="156" s="1"/>
  <c r="X137" i="156"/>
  <c r="AI137" i="156" s="1"/>
  <c r="X133" i="156"/>
  <c r="AI133" i="156" s="1"/>
  <c r="X129" i="156"/>
  <c r="AI129" i="156" s="1"/>
  <c r="X125" i="156"/>
  <c r="AI125" i="156" s="1"/>
  <c r="X118" i="156"/>
  <c r="AI118" i="156" s="1"/>
  <c r="X114" i="156"/>
  <c r="AI114" i="156" s="1"/>
  <c r="X111" i="156"/>
  <c r="AI111" i="156" s="1"/>
  <c r="X107" i="156"/>
  <c r="AI107" i="156" s="1"/>
  <c r="X102" i="156"/>
  <c r="AI102" i="156" s="1"/>
  <c r="X98" i="156"/>
  <c r="AI98" i="156" s="1"/>
  <c r="X94" i="156"/>
  <c r="AI94" i="156" s="1"/>
  <c r="X91" i="156"/>
  <c r="AI91" i="156" s="1"/>
  <c r="X87" i="156"/>
  <c r="AI87" i="156" s="1"/>
  <c r="X83" i="156"/>
  <c r="AI83" i="156" s="1"/>
  <c r="X80" i="156"/>
  <c r="AI80" i="156" s="1"/>
  <c r="X76" i="156"/>
  <c r="AI76" i="156" s="1"/>
  <c r="X72" i="156"/>
  <c r="AI72" i="156" s="1"/>
  <c r="X68" i="156"/>
  <c r="AI68" i="156" s="1"/>
  <c r="X64" i="156"/>
  <c r="AI64" i="156" s="1"/>
  <c r="X60" i="156"/>
  <c r="AI60" i="156" s="1"/>
  <c r="X56" i="156"/>
  <c r="AI56" i="156" s="1"/>
  <c r="X52" i="156"/>
  <c r="AI52" i="156" s="1"/>
  <c r="X45" i="156"/>
  <c r="AI45" i="156" s="1"/>
  <c r="X41" i="156"/>
  <c r="AI41" i="156" s="1"/>
  <c r="M11" i="156"/>
  <c r="M57" i="156"/>
  <c r="M55" i="156"/>
  <c r="M52" i="156"/>
  <c r="M41" i="156"/>
  <c r="M37" i="156"/>
  <c r="M31" i="156"/>
  <c r="M25" i="156"/>
  <c r="M23" i="156"/>
  <c r="M16" i="156"/>
  <c r="Q9" i="156"/>
  <c r="Q145" i="156"/>
  <c r="Q143" i="156"/>
  <c r="Q137" i="156"/>
  <c r="Q130" i="156"/>
  <c r="Q128" i="156"/>
  <c r="Q115" i="156"/>
  <c r="Q109" i="156"/>
  <c r="Q91" i="156"/>
  <c r="Q84" i="156"/>
  <c r="Q82" i="156"/>
  <c r="Q69" i="156"/>
  <c r="Q60" i="156"/>
  <c r="Q53" i="156"/>
  <c r="Q51" i="156"/>
  <c r="Q45" i="156"/>
  <c r="Q38" i="156"/>
  <c r="Q37" i="156"/>
  <c r="Q28" i="156"/>
  <c r="Q17" i="156"/>
  <c r="Q15" i="156"/>
  <c r="Q13" i="156"/>
  <c r="U137" i="156"/>
  <c r="U123" i="156"/>
  <c r="U115" i="156"/>
  <c r="U112" i="156"/>
  <c r="U103" i="156"/>
  <c r="U99" i="156"/>
  <c r="U88" i="156"/>
  <c r="U84" i="156"/>
  <c r="U77" i="156"/>
  <c r="U73" i="156"/>
  <c r="U69" i="156"/>
  <c r="U65" i="156"/>
  <c r="U61" i="156"/>
  <c r="U57" i="156"/>
  <c r="U53" i="156"/>
  <c r="U49" i="156"/>
  <c r="U46" i="156"/>
  <c r="U42" i="156"/>
  <c r="U38" i="156"/>
  <c r="U32" i="156"/>
  <c r="U29" i="156"/>
  <c r="U25" i="156"/>
  <c r="U21" i="156"/>
  <c r="U17" i="156"/>
  <c r="U13" i="156"/>
  <c r="X143" i="156"/>
  <c r="AI143" i="156" s="1"/>
  <c r="X140" i="156"/>
  <c r="AI140" i="156" s="1"/>
  <c r="X136" i="156"/>
  <c r="AI136" i="156" s="1"/>
  <c r="X132" i="156"/>
  <c r="AI132" i="156" s="1"/>
  <c r="X128" i="156"/>
  <c r="AI128" i="156" s="1"/>
  <c r="X121" i="156"/>
  <c r="AI121" i="156" s="1"/>
  <c r="X117" i="156"/>
  <c r="AI117" i="156" s="1"/>
  <c r="X110" i="156"/>
  <c r="AI110" i="156" s="1"/>
  <c r="X106" i="156"/>
  <c r="AI106" i="156" s="1"/>
  <c r="X101" i="156"/>
  <c r="AI101" i="156" s="1"/>
  <c r="X97" i="156"/>
  <c r="AI97" i="156" s="1"/>
  <c r="X93" i="156"/>
  <c r="AI93" i="156" s="1"/>
  <c r="X90" i="156"/>
  <c r="AI90" i="156" s="1"/>
  <c r="X86" i="156"/>
  <c r="AI86" i="156" s="1"/>
  <c r="X82" i="156"/>
  <c r="AI82" i="156" s="1"/>
  <c r="X79" i="156"/>
  <c r="AI79" i="156" s="1"/>
  <c r="X75" i="156"/>
  <c r="AI75" i="156" s="1"/>
  <c r="X71" i="156"/>
  <c r="AI71" i="156" s="1"/>
  <c r="X67" i="156"/>
  <c r="AI67" i="156" s="1"/>
  <c r="X63" i="156"/>
  <c r="AI63" i="156" s="1"/>
  <c r="X59" i="156"/>
  <c r="AI59" i="156" s="1"/>
  <c r="X55" i="156"/>
  <c r="AI55" i="156" s="1"/>
  <c r="X51" i="156"/>
  <c r="AI51" i="156" s="1"/>
  <c r="X48" i="156"/>
  <c r="AI48" i="156" s="1"/>
  <c r="X44" i="156"/>
  <c r="AI44" i="156" s="1"/>
  <c r="X40" i="156"/>
  <c r="AI40" i="156" s="1"/>
  <c r="X37" i="156"/>
  <c r="AI37" i="156" s="1"/>
  <c r="X34" i="156"/>
  <c r="AI34" i="156" s="1"/>
  <c r="X27" i="156"/>
  <c r="AI27" i="156" s="1"/>
  <c r="X23" i="156"/>
  <c r="AI23" i="156" s="1"/>
  <c r="X19" i="156"/>
  <c r="AI19" i="156" s="1"/>
  <c r="X15" i="156"/>
  <c r="AI15" i="156" s="1"/>
  <c r="X11" i="156"/>
  <c r="AI11" i="156" s="1"/>
  <c r="Z138" i="156"/>
  <c r="AJ138" i="156" s="1"/>
  <c r="Z130" i="156"/>
  <c r="AJ130" i="156" s="1"/>
  <c r="Z123" i="156"/>
  <c r="AJ123" i="156" s="1"/>
  <c r="M44" i="156"/>
  <c r="M34" i="156"/>
  <c r="M28" i="156"/>
  <c r="M21" i="156"/>
  <c r="M19" i="156"/>
  <c r="Q141" i="156"/>
  <c r="Q133" i="156"/>
  <c r="Q118" i="156"/>
  <c r="Q112" i="156"/>
  <c r="Q98" i="156"/>
  <c r="Q93" i="156"/>
  <c r="Q79" i="156"/>
  <c r="Q72" i="156"/>
  <c r="Q65" i="156"/>
  <c r="Q56" i="156"/>
  <c r="Q49" i="156"/>
  <c r="Q48" i="156"/>
  <c r="Q41" i="156"/>
  <c r="Q20" i="156"/>
  <c r="U145" i="156"/>
  <c r="U129" i="156"/>
  <c r="X146" i="156"/>
  <c r="AI146" i="156" s="1"/>
  <c r="X142" i="156"/>
  <c r="AI142" i="156" s="1"/>
  <c r="X139" i="156"/>
  <c r="AI139" i="156" s="1"/>
  <c r="X135" i="156"/>
  <c r="AI135" i="156" s="1"/>
  <c r="X131" i="156"/>
  <c r="AI131" i="156" s="1"/>
  <c r="X127" i="156"/>
  <c r="AI127" i="156" s="1"/>
  <c r="X124" i="156"/>
  <c r="AI124" i="156" s="1"/>
  <c r="X120" i="156"/>
  <c r="AI120" i="156" s="1"/>
  <c r="X116" i="156"/>
  <c r="AI116" i="156" s="1"/>
  <c r="X109" i="156"/>
  <c r="AI109" i="156" s="1"/>
  <c r="X105" i="156"/>
  <c r="AI105" i="156" s="1"/>
  <c r="X96" i="156"/>
  <c r="AI96" i="156" s="1"/>
  <c r="X92" i="156"/>
  <c r="AI92" i="156" s="1"/>
  <c r="X89" i="156"/>
  <c r="AI89" i="156" s="1"/>
  <c r="X85" i="156"/>
  <c r="AI85" i="156" s="1"/>
  <c r="X81" i="156"/>
  <c r="AI81" i="156" s="1"/>
  <c r="X78" i="156"/>
  <c r="AI78" i="156" s="1"/>
  <c r="X74" i="156"/>
  <c r="AI74" i="156" s="1"/>
  <c r="X70" i="156"/>
  <c r="AI70" i="156" s="1"/>
  <c r="X66" i="156"/>
  <c r="AI66" i="156" s="1"/>
  <c r="X62" i="156"/>
  <c r="AI62" i="156" s="1"/>
  <c r="X58" i="156"/>
  <c r="AI58" i="156" s="1"/>
  <c r="X54" i="156"/>
  <c r="AI54" i="156" s="1"/>
  <c r="X50" i="156"/>
  <c r="AI50" i="156" s="1"/>
  <c r="X47" i="156"/>
  <c r="AI47" i="156" s="1"/>
  <c r="X43" i="156"/>
  <c r="AI43" i="156" s="1"/>
  <c r="X39" i="156"/>
  <c r="AI39" i="156" s="1"/>
  <c r="Q96" i="156"/>
  <c r="Q90" i="156"/>
  <c r="Q83" i="156"/>
  <c r="Q77" i="156"/>
  <c r="Q75" i="156"/>
  <c r="Q68" i="156"/>
  <c r="Q61" i="156"/>
  <c r="Q59" i="156"/>
  <c r="Q52" i="156"/>
  <c r="Q46" i="156"/>
  <c r="Q44" i="156"/>
  <c r="Q32" i="156"/>
  <c r="Q29" i="156"/>
  <c r="Q12" i="156"/>
  <c r="U9" i="156"/>
  <c r="U140" i="156"/>
  <c r="U138" i="156"/>
  <c r="X145" i="156"/>
  <c r="AI145" i="156" s="1"/>
  <c r="X141" i="156"/>
  <c r="AI141" i="156" s="1"/>
  <c r="X138" i="156"/>
  <c r="AI138" i="156" s="1"/>
  <c r="X134" i="156"/>
  <c r="AI134" i="156" s="1"/>
  <c r="X130" i="156"/>
  <c r="AI130" i="156" s="1"/>
  <c r="X126" i="156"/>
  <c r="AI126" i="156" s="1"/>
  <c r="X123" i="156"/>
  <c r="AI123" i="156" s="1"/>
  <c r="X119" i="156"/>
  <c r="AI119" i="156" s="1"/>
  <c r="X115" i="156"/>
  <c r="AI115" i="156" s="1"/>
  <c r="X112" i="156"/>
  <c r="AI112" i="156" s="1"/>
  <c r="X103" i="156"/>
  <c r="AI103" i="156" s="1"/>
  <c r="X99" i="156"/>
  <c r="AI99" i="156" s="1"/>
  <c r="X95" i="156"/>
  <c r="AI95" i="156" s="1"/>
  <c r="X88" i="156"/>
  <c r="AI88" i="156" s="1"/>
  <c r="X84" i="156"/>
  <c r="AI84" i="156" s="1"/>
  <c r="X77" i="156"/>
  <c r="AI77" i="156" s="1"/>
  <c r="X73" i="156"/>
  <c r="AI73" i="156" s="1"/>
  <c r="X69" i="156"/>
  <c r="AI69" i="156" s="1"/>
  <c r="X65" i="156"/>
  <c r="AI65" i="156" s="1"/>
  <c r="X61" i="156"/>
  <c r="AI61" i="156" s="1"/>
  <c r="X57" i="156"/>
  <c r="AI57" i="156" s="1"/>
  <c r="X53" i="156"/>
  <c r="AI53" i="156" s="1"/>
  <c r="X49" i="156"/>
  <c r="AI49" i="156" s="1"/>
  <c r="X46" i="156"/>
  <c r="AI46" i="156" s="1"/>
  <c r="X42" i="156"/>
  <c r="AI42" i="156" s="1"/>
  <c r="X38" i="156"/>
  <c r="AI38" i="156" s="1"/>
  <c r="X32" i="156"/>
  <c r="AI32" i="156" s="1"/>
  <c r="X29" i="156"/>
  <c r="AI29" i="156" s="1"/>
  <c r="X25" i="156"/>
  <c r="AI25" i="156" s="1"/>
  <c r="X21" i="156"/>
  <c r="AI21" i="156" s="1"/>
  <c r="X17" i="156"/>
  <c r="AI17" i="156" s="1"/>
  <c r="X13" i="156"/>
  <c r="AI13" i="156" s="1"/>
  <c r="Z140" i="156"/>
  <c r="AJ140" i="156" s="1"/>
  <c r="Z132" i="156"/>
  <c r="AJ132" i="156" s="1"/>
  <c r="Z117" i="156"/>
  <c r="AJ117" i="156" s="1"/>
  <c r="Z97" i="156"/>
  <c r="AJ97" i="156" s="1"/>
  <c r="Z90" i="156"/>
  <c r="AJ90" i="156" s="1"/>
  <c r="Z82" i="156"/>
  <c r="AJ82" i="156" s="1"/>
  <c r="Z75" i="156"/>
  <c r="AJ75" i="156" s="1"/>
  <c r="Z67" i="156"/>
  <c r="AJ67" i="156" s="1"/>
  <c r="Z59" i="156"/>
  <c r="AJ59" i="156" s="1"/>
  <c r="Z51" i="156"/>
  <c r="AJ51" i="156" s="1"/>
  <c r="Q34" i="156"/>
  <c r="Q31" i="156"/>
  <c r="Q27" i="156"/>
  <c r="Q24" i="156"/>
  <c r="Q19" i="156"/>
  <c r="Q16" i="156"/>
  <c r="Q11" i="156"/>
  <c r="U143" i="156"/>
  <c r="U136" i="156"/>
  <c r="U133" i="156"/>
  <c r="U128" i="156"/>
  <c r="U125" i="156"/>
  <c r="U121" i="156"/>
  <c r="U118" i="156"/>
  <c r="U111" i="156"/>
  <c r="U106" i="156"/>
  <c r="U98" i="156"/>
  <c r="U93" i="156"/>
  <c r="U91" i="156"/>
  <c r="U86" i="156"/>
  <c r="U83" i="156"/>
  <c r="U79" i="156"/>
  <c r="U71" i="156"/>
  <c r="U68" i="156"/>
  <c r="U60" i="156"/>
  <c r="U55" i="156"/>
  <c r="U52" i="156"/>
  <c r="U48" i="156"/>
  <c r="U45" i="156"/>
  <c r="U40" i="156"/>
  <c r="U34" i="156"/>
  <c r="U31" i="156"/>
  <c r="U24" i="156"/>
  <c r="U19" i="156"/>
  <c r="U16" i="156"/>
  <c r="U11" i="156"/>
  <c r="Z133" i="156"/>
  <c r="AJ133" i="156" s="1"/>
  <c r="Z125" i="156"/>
  <c r="AJ125" i="156" s="1"/>
  <c r="Z120" i="156"/>
  <c r="AJ120" i="156" s="1"/>
  <c r="Z107" i="156"/>
  <c r="AJ107" i="156" s="1"/>
  <c r="Z94" i="156"/>
  <c r="AJ94" i="156" s="1"/>
  <c r="Z85" i="156"/>
  <c r="AJ85" i="156" s="1"/>
  <c r="Z80" i="156"/>
  <c r="AJ80" i="156" s="1"/>
  <c r="Z70" i="156"/>
  <c r="AJ70" i="156" s="1"/>
  <c r="Z64" i="156"/>
  <c r="AJ64" i="156" s="1"/>
  <c r="Z54" i="156"/>
  <c r="AJ54" i="156" s="1"/>
  <c r="Z42" i="156"/>
  <c r="AJ42" i="156" s="1"/>
  <c r="Z33" i="156"/>
  <c r="AJ33" i="156" s="1"/>
  <c r="Z27" i="156"/>
  <c r="AJ27" i="156" s="1"/>
  <c r="Z13" i="156"/>
  <c r="AJ13" i="156" s="1"/>
  <c r="AB9" i="156"/>
  <c r="AK9" i="156" s="1"/>
  <c r="Q107" i="156"/>
  <c r="Q94" i="156"/>
  <c r="Z142" i="156"/>
  <c r="AJ142" i="156" s="1"/>
  <c r="Z135" i="156"/>
  <c r="AJ135" i="156" s="1"/>
  <c r="Z127" i="156"/>
  <c r="AJ127" i="156" s="1"/>
  <c r="Z114" i="156"/>
  <c r="AJ114" i="156" s="1"/>
  <c r="Z106" i="156"/>
  <c r="AJ106" i="156" s="1"/>
  <c r="Z103" i="156"/>
  <c r="AJ103" i="156" s="1"/>
  <c r="Z93" i="156"/>
  <c r="AJ93" i="156" s="1"/>
  <c r="Z88" i="156"/>
  <c r="AJ88" i="156" s="1"/>
  <c r="Z79" i="156"/>
  <c r="AJ79" i="156" s="1"/>
  <c r="Z73" i="156"/>
  <c r="AJ73" i="156" s="1"/>
  <c r="Z63" i="156"/>
  <c r="AJ63" i="156" s="1"/>
  <c r="Z57" i="156"/>
  <c r="AJ57" i="156" s="1"/>
  <c r="Z48" i="156"/>
  <c r="AJ48" i="156" s="1"/>
  <c r="Z26" i="156"/>
  <c r="AJ26" i="156" s="1"/>
  <c r="Z19" i="156"/>
  <c r="AJ19" i="156" s="1"/>
  <c r="AB143" i="156"/>
  <c r="AK143" i="156" s="1"/>
  <c r="AB136" i="156"/>
  <c r="AK136" i="156" s="1"/>
  <c r="AB128" i="156"/>
  <c r="AK128" i="156" s="1"/>
  <c r="AB121" i="156"/>
  <c r="AK121" i="156" s="1"/>
  <c r="AB106" i="156"/>
  <c r="AK106" i="156" s="1"/>
  <c r="AB101" i="156"/>
  <c r="AK101" i="156" s="1"/>
  <c r="AB93" i="156"/>
  <c r="AK93" i="156" s="1"/>
  <c r="AB82" i="156"/>
  <c r="AK82" i="156" s="1"/>
  <c r="AB67" i="156"/>
  <c r="AK67" i="156" s="1"/>
  <c r="AB51" i="156"/>
  <c r="AK51" i="156" s="1"/>
  <c r="AD13" i="156"/>
  <c r="AL13" i="156" s="1"/>
  <c r="AD135" i="156"/>
  <c r="AL135" i="156" s="1"/>
  <c r="AD120" i="156"/>
  <c r="AL120" i="156" s="1"/>
  <c r="AD105" i="156"/>
  <c r="AL105" i="156" s="1"/>
  <c r="U117" i="156"/>
  <c r="U114" i="156"/>
  <c r="U110" i="156"/>
  <c r="U102" i="156"/>
  <c r="U97" i="156"/>
  <c r="U94" i="156"/>
  <c r="U90" i="156"/>
  <c r="U82" i="156"/>
  <c r="U80" i="156"/>
  <c r="U75" i="156"/>
  <c r="U72" i="156"/>
  <c r="U67" i="156"/>
  <c r="U64" i="156"/>
  <c r="U59" i="156"/>
  <c r="U56" i="156"/>
  <c r="U51" i="156"/>
  <c r="U44" i="156"/>
  <c r="U41" i="156"/>
  <c r="U37" i="156"/>
  <c r="U35" i="156"/>
  <c r="U28" i="156"/>
  <c r="U23" i="156"/>
  <c r="U20" i="156"/>
  <c r="U15" i="156"/>
  <c r="Z144" i="156"/>
  <c r="AJ144" i="156" s="1"/>
  <c r="Z137" i="156"/>
  <c r="AJ137" i="156" s="1"/>
  <c r="Z129" i="156"/>
  <c r="AJ129" i="156" s="1"/>
  <c r="Z111" i="156"/>
  <c r="AJ111" i="156" s="1"/>
  <c r="Z105" i="156"/>
  <c r="AJ105" i="156" s="1"/>
  <c r="Z102" i="156"/>
  <c r="AJ102" i="156" s="1"/>
  <c r="Z92" i="156"/>
  <c r="AJ92" i="156" s="1"/>
  <c r="Z87" i="156"/>
  <c r="AJ87" i="156" s="1"/>
  <c r="Z78" i="156"/>
  <c r="AJ78" i="156" s="1"/>
  <c r="Z72" i="156"/>
  <c r="AJ72" i="156" s="1"/>
  <c r="Z62" i="156"/>
  <c r="AJ62" i="156" s="1"/>
  <c r="Z56" i="156"/>
  <c r="AJ56" i="156" s="1"/>
  <c r="Z47" i="156"/>
  <c r="AJ47" i="156" s="1"/>
  <c r="Z40" i="156"/>
  <c r="AJ40" i="156" s="1"/>
  <c r="Z29" i="156"/>
  <c r="AJ29" i="156" s="1"/>
  <c r="Z18" i="156"/>
  <c r="AJ18" i="156" s="1"/>
  <c r="Z11" i="156"/>
  <c r="AJ11" i="156" s="1"/>
  <c r="Q102" i="156"/>
  <c r="Z146" i="156"/>
  <c r="AJ146" i="156" s="1"/>
  <c r="Z139" i="156"/>
  <c r="AJ139" i="156" s="1"/>
  <c r="Z131" i="156"/>
  <c r="AJ131" i="156" s="1"/>
  <c r="Z124" i="156"/>
  <c r="AJ124" i="156" s="1"/>
  <c r="Z121" i="156"/>
  <c r="AJ121" i="156" s="1"/>
  <c r="Z118" i="156"/>
  <c r="AJ118" i="156" s="1"/>
  <c r="Z101" i="156"/>
  <c r="AJ101" i="156" s="1"/>
  <c r="Z95" i="156"/>
  <c r="AJ95" i="156" s="1"/>
  <c r="Z86" i="156"/>
  <c r="AJ86" i="156" s="1"/>
  <c r="Z71" i="156"/>
  <c r="AJ71" i="156" s="1"/>
  <c r="Z65" i="156"/>
  <c r="AJ65" i="156" s="1"/>
  <c r="Z55" i="156"/>
  <c r="AJ55" i="156" s="1"/>
  <c r="Z49" i="156"/>
  <c r="AJ49" i="156" s="1"/>
  <c r="Z39" i="156"/>
  <c r="AJ39" i="156" s="1"/>
  <c r="Z34" i="156"/>
  <c r="AJ34" i="156" s="1"/>
  <c r="Z21" i="156"/>
  <c r="AJ21" i="156" s="1"/>
  <c r="Z10" i="156"/>
  <c r="AJ10" i="156" s="1"/>
  <c r="AB141" i="156"/>
  <c r="AK141" i="156" s="1"/>
  <c r="AB134" i="156"/>
  <c r="AK134" i="156" s="1"/>
  <c r="AB126" i="156"/>
  <c r="AK126" i="156" s="1"/>
  <c r="AB119" i="156"/>
  <c r="AK119" i="156" s="1"/>
  <c r="AB112" i="156"/>
  <c r="AK112" i="156" s="1"/>
  <c r="AB103" i="156"/>
  <c r="AK103" i="156" s="1"/>
  <c r="AB99" i="156"/>
  <c r="AK99" i="156" s="1"/>
  <c r="AB95" i="156"/>
  <c r="AK95" i="156" s="1"/>
  <c r="AB88" i="156"/>
  <c r="AK88" i="156" s="1"/>
  <c r="AB73" i="156"/>
  <c r="AK73" i="156" s="1"/>
  <c r="AB57" i="156"/>
  <c r="AK57" i="156" s="1"/>
  <c r="AB42" i="156"/>
  <c r="AK42" i="156" s="1"/>
  <c r="AB29" i="156"/>
  <c r="AK29" i="156" s="1"/>
  <c r="AB21" i="156"/>
  <c r="AK21" i="156" s="1"/>
  <c r="AB13" i="156"/>
  <c r="AK13" i="156" s="1"/>
  <c r="Z98" i="156"/>
  <c r="AJ98" i="156" s="1"/>
  <c r="Z91" i="156"/>
  <c r="AJ91" i="156" s="1"/>
  <c r="Z83" i="156"/>
  <c r="AJ83" i="156" s="1"/>
  <c r="Z76" i="156"/>
  <c r="AJ76" i="156" s="1"/>
  <c r="Z68" i="156"/>
  <c r="AJ68" i="156" s="1"/>
  <c r="Z60" i="156"/>
  <c r="AJ60" i="156" s="1"/>
  <c r="Z52" i="156"/>
  <c r="AJ52" i="156" s="1"/>
  <c r="Z45" i="156"/>
  <c r="AJ45" i="156" s="1"/>
  <c r="Z31" i="156"/>
  <c r="AJ31" i="156" s="1"/>
  <c r="Z24" i="156"/>
  <c r="AJ24" i="156" s="1"/>
  <c r="Z16" i="156"/>
  <c r="AJ16" i="156" s="1"/>
  <c r="AB146" i="156"/>
  <c r="AK146" i="156" s="1"/>
  <c r="AB139" i="156"/>
  <c r="AK139" i="156" s="1"/>
  <c r="AB131" i="156"/>
  <c r="AK131" i="156" s="1"/>
  <c r="AB124" i="156"/>
  <c r="AK124" i="156" s="1"/>
  <c r="AB116" i="156"/>
  <c r="AK116" i="156" s="1"/>
  <c r="AB109" i="156"/>
  <c r="AK109" i="156" s="1"/>
  <c r="AB96" i="156"/>
  <c r="AK96" i="156" s="1"/>
  <c r="AB86" i="156"/>
  <c r="AK86" i="156" s="1"/>
  <c r="AB83" i="156"/>
  <c r="AK83" i="156" s="1"/>
  <c r="AB78" i="156"/>
  <c r="AK78" i="156" s="1"/>
  <c r="AB64" i="156"/>
  <c r="AK64" i="156" s="1"/>
  <c r="AB55" i="156"/>
  <c r="AK55" i="156" s="1"/>
  <c r="AB52" i="156"/>
  <c r="AK52" i="156" s="1"/>
  <c r="AB47" i="156"/>
  <c r="AK47" i="156" s="1"/>
  <c r="AB34" i="156"/>
  <c r="AK34" i="156" s="1"/>
  <c r="AB25" i="156"/>
  <c r="AK25" i="156" s="1"/>
  <c r="AB19" i="156"/>
  <c r="AK19" i="156" s="1"/>
  <c r="AD145" i="156"/>
  <c r="AL145" i="156" s="1"/>
  <c r="AD140" i="156"/>
  <c r="AL140" i="156" s="1"/>
  <c r="AD130" i="156"/>
  <c r="AL130" i="156" s="1"/>
  <c r="AD115" i="156"/>
  <c r="AL115" i="156" s="1"/>
  <c r="AD110" i="156"/>
  <c r="AL110" i="156" s="1"/>
  <c r="AD90" i="156"/>
  <c r="AL90" i="156" s="1"/>
  <c r="AD83" i="156"/>
  <c r="AL83" i="156" s="1"/>
  <c r="AD70" i="156"/>
  <c r="AL70" i="156" s="1"/>
  <c r="AD59" i="156"/>
  <c r="AL59" i="156" s="1"/>
  <c r="AD52" i="156"/>
  <c r="AL52" i="156" s="1"/>
  <c r="AD39" i="156"/>
  <c r="AL39" i="156" s="1"/>
  <c r="AD36" i="156"/>
  <c r="AL36" i="156" s="1"/>
  <c r="AB133" i="156"/>
  <c r="AK133" i="156" s="1"/>
  <c r="AB125" i="156"/>
  <c r="AK125" i="156" s="1"/>
  <c r="AB118" i="156"/>
  <c r="AK118" i="156" s="1"/>
  <c r="AB111" i="156"/>
  <c r="AK111" i="156" s="1"/>
  <c r="AB98" i="156"/>
  <c r="AK98" i="156" s="1"/>
  <c r="AB91" i="156"/>
  <c r="AK91" i="156" s="1"/>
  <c r="AB85" i="156"/>
  <c r="AK85" i="156" s="1"/>
  <c r="AB72" i="156"/>
  <c r="AK72" i="156" s="1"/>
  <c r="AB63" i="156"/>
  <c r="AK63" i="156" s="1"/>
  <c r="AB60" i="156"/>
  <c r="AK60" i="156" s="1"/>
  <c r="AB54" i="156"/>
  <c r="AK54" i="156" s="1"/>
  <c r="AB41" i="156"/>
  <c r="AK41" i="156" s="1"/>
  <c r="AB33" i="156"/>
  <c r="AK33" i="156" s="1"/>
  <c r="AB24" i="156"/>
  <c r="AK24" i="156" s="1"/>
  <c r="AB18" i="156"/>
  <c r="AK18" i="156" s="1"/>
  <c r="AD11" i="156"/>
  <c r="AL11" i="156" s="1"/>
  <c r="AD139" i="156"/>
  <c r="AL139" i="156" s="1"/>
  <c r="AD133" i="156"/>
  <c r="AL133" i="156" s="1"/>
  <c r="AD124" i="156"/>
  <c r="AL124" i="156" s="1"/>
  <c r="AD118" i="156"/>
  <c r="AL118" i="156" s="1"/>
  <c r="AD92" i="156"/>
  <c r="AL92" i="156" s="1"/>
  <c r="AD82" i="156"/>
  <c r="AL82" i="156" s="1"/>
  <c r="AD76" i="156"/>
  <c r="AL76" i="156" s="1"/>
  <c r="AD62" i="156"/>
  <c r="AL62" i="156" s="1"/>
  <c r="AD51" i="156"/>
  <c r="AL51" i="156" s="1"/>
  <c r="AD45" i="156"/>
  <c r="AL45" i="156" s="1"/>
  <c r="AD33" i="156"/>
  <c r="AL33" i="156" s="1"/>
  <c r="AD30" i="156"/>
  <c r="AL30" i="156" s="1"/>
  <c r="AD26" i="156"/>
  <c r="AL26" i="156" s="1"/>
  <c r="AD22" i="156"/>
  <c r="AL22" i="156" s="1"/>
  <c r="AD18" i="156"/>
  <c r="AL18" i="156" s="1"/>
  <c r="Z41" i="156"/>
  <c r="AJ41" i="156" s="1"/>
  <c r="Z35" i="156"/>
  <c r="AJ35" i="156" s="1"/>
  <c r="Z28" i="156"/>
  <c r="AJ28" i="156" s="1"/>
  <c r="Z20" i="156"/>
  <c r="AJ20" i="156" s="1"/>
  <c r="Z12" i="156"/>
  <c r="AJ12" i="156" s="1"/>
  <c r="AB142" i="156"/>
  <c r="AK142" i="156" s="1"/>
  <c r="AB135" i="156"/>
  <c r="AK135" i="156" s="1"/>
  <c r="AB127" i="156"/>
  <c r="AK127" i="156" s="1"/>
  <c r="AB120" i="156"/>
  <c r="AK120" i="156" s="1"/>
  <c r="AB105" i="156"/>
  <c r="AK105" i="156" s="1"/>
  <c r="AB92" i="156"/>
  <c r="AK92" i="156" s="1"/>
  <c r="AB80" i="156"/>
  <c r="AK80" i="156" s="1"/>
  <c r="AB71" i="156"/>
  <c r="AK71" i="156" s="1"/>
  <c r="AB68" i="156"/>
  <c r="AK68" i="156" s="1"/>
  <c r="AB62" i="156"/>
  <c r="AK62" i="156" s="1"/>
  <c r="AB40" i="156"/>
  <c r="AK40" i="156" s="1"/>
  <c r="AB27" i="156"/>
  <c r="AK27" i="156" s="1"/>
  <c r="AB17" i="156"/>
  <c r="AK17" i="156" s="1"/>
  <c r="AB11" i="156"/>
  <c r="AK11" i="156" s="1"/>
  <c r="AD10" i="156"/>
  <c r="AL10" i="156" s="1"/>
  <c r="AD138" i="156"/>
  <c r="AL138" i="156" s="1"/>
  <c r="AD132" i="156"/>
  <c r="AL132" i="156" s="1"/>
  <c r="AD123" i="156"/>
  <c r="AL123" i="156" s="1"/>
  <c r="AD117" i="156"/>
  <c r="AL117" i="156" s="1"/>
  <c r="AD108" i="156"/>
  <c r="AL108" i="156" s="1"/>
  <c r="AD98" i="156"/>
  <c r="AL98" i="156" s="1"/>
  <c r="AD85" i="156"/>
  <c r="AL85" i="156" s="1"/>
  <c r="AD75" i="156"/>
  <c r="AL75" i="156" s="1"/>
  <c r="AD68" i="156"/>
  <c r="AL68" i="156" s="1"/>
  <c r="AD54" i="156"/>
  <c r="AL54" i="156" s="1"/>
  <c r="AD44" i="156"/>
  <c r="AL44" i="156" s="1"/>
  <c r="Z116" i="156"/>
  <c r="AJ116" i="156" s="1"/>
  <c r="Z109" i="156"/>
  <c r="AJ109" i="156" s="1"/>
  <c r="Z96" i="156"/>
  <c r="AJ96" i="156" s="1"/>
  <c r="Z89" i="156"/>
  <c r="AJ89" i="156" s="1"/>
  <c r="Z81" i="156"/>
  <c r="AJ81" i="156" s="1"/>
  <c r="Z74" i="156"/>
  <c r="AJ74" i="156" s="1"/>
  <c r="Z66" i="156"/>
  <c r="AJ66" i="156" s="1"/>
  <c r="Z58" i="156"/>
  <c r="AJ58" i="156" s="1"/>
  <c r="Z50" i="156"/>
  <c r="AJ50" i="156" s="1"/>
  <c r="Z43" i="156"/>
  <c r="AJ43" i="156" s="1"/>
  <c r="Z36" i="156"/>
  <c r="AJ36" i="156" s="1"/>
  <c r="Z30" i="156"/>
  <c r="AJ30" i="156" s="1"/>
  <c r="Z22" i="156"/>
  <c r="AJ22" i="156" s="1"/>
  <c r="AB144" i="156"/>
  <c r="AK144" i="156" s="1"/>
  <c r="AB137" i="156"/>
  <c r="AK137" i="156" s="1"/>
  <c r="AB129" i="156"/>
  <c r="AK129" i="156" s="1"/>
  <c r="AB114" i="156"/>
  <c r="AK114" i="156" s="1"/>
  <c r="AB107" i="156"/>
  <c r="AK107" i="156" s="1"/>
  <c r="AB102" i="156"/>
  <c r="AK102" i="156" s="1"/>
  <c r="AB94" i="156"/>
  <c r="AK94" i="156" s="1"/>
  <c r="AB87" i="156"/>
  <c r="AK87" i="156" s="1"/>
  <c r="AB79" i="156"/>
  <c r="AK79" i="156" s="1"/>
  <c r="AB76" i="156"/>
  <c r="AK76" i="156" s="1"/>
  <c r="AB70" i="156"/>
  <c r="AK70" i="156" s="1"/>
  <c r="AB56" i="156"/>
  <c r="AK56" i="156" s="1"/>
  <c r="AB48" i="156"/>
  <c r="AK48" i="156" s="1"/>
  <c r="AB45" i="156"/>
  <c r="AK45" i="156" s="1"/>
  <c r="AB39" i="156"/>
  <c r="AK39" i="156" s="1"/>
  <c r="AB31" i="156"/>
  <c r="AK31" i="156" s="1"/>
  <c r="AB26" i="156"/>
  <c r="AK26" i="156" s="1"/>
  <c r="AB16" i="156"/>
  <c r="AK16" i="156" s="1"/>
  <c r="AB10" i="156"/>
  <c r="AK10" i="156" s="1"/>
  <c r="AD146" i="156"/>
  <c r="AL146" i="156" s="1"/>
  <c r="AD131" i="156"/>
  <c r="AL131" i="156" s="1"/>
  <c r="AD125" i="156"/>
  <c r="AL125" i="156" s="1"/>
  <c r="AD116" i="156"/>
  <c r="AL116" i="156" s="1"/>
  <c r="AD111" i="156"/>
  <c r="AL111" i="156" s="1"/>
  <c r="AD97" i="156"/>
  <c r="AL97" i="156" s="1"/>
  <c r="AD91" i="156"/>
  <c r="AL91" i="156" s="1"/>
  <c r="AD78" i="156"/>
  <c r="AL78" i="156" s="1"/>
  <c r="AD67" i="156"/>
  <c r="AL67" i="156" s="1"/>
  <c r="AD60" i="156"/>
  <c r="AL60" i="156" s="1"/>
  <c r="AD47" i="156"/>
  <c r="AL47" i="156" s="1"/>
  <c r="AD43" i="156"/>
  <c r="AL43" i="156" s="1"/>
  <c r="AD37" i="156"/>
  <c r="AL37" i="156" s="1"/>
  <c r="AB35" i="156"/>
  <c r="AK35" i="156" s="1"/>
  <c r="AB28" i="156"/>
  <c r="AK28" i="156" s="1"/>
  <c r="AB20" i="156"/>
  <c r="AK20" i="156" s="1"/>
  <c r="AB12" i="156"/>
  <c r="AK12" i="156" s="1"/>
  <c r="AD9" i="156"/>
  <c r="AL9" i="156" s="1"/>
  <c r="AD12" i="156"/>
  <c r="AL12" i="156" s="1"/>
  <c r="AD141" i="156"/>
  <c r="AL141" i="156" s="1"/>
  <c r="AD134" i="156"/>
  <c r="AL134" i="156" s="1"/>
  <c r="AD126" i="156"/>
  <c r="AL126" i="156" s="1"/>
  <c r="AD119" i="156"/>
  <c r="AL119" i="156" s="1"/>
  <c r="AD112" i="156"/>
  <c r="AL112" i="156" s="1"/>
  <c r="AD99" i="156"/>
  <c r="AL99" i="156" s="1"/>
  <c r="AD84" i="156"/>
  <c r="AL84" i="156" s="1"/>
  <c r="AD77" i="156"/>
  <c r="AL77" i="156" s="1"/>
  <c r="AD69" i="156"/>
  <c r="AL69" i="156" s="1"/>
  <c r="AD61" i="156"/>
  <c r="AL61" i="156" s="1"/>
  <c r="AD53" i="156"/>
  <c r="AL53" i="156" s="1"/>
  <c r="AD46" i="156"/>
  <c r="AL46" i="156" s="1"/>
  <c r="AD38" i="156"/>
  <c r="AL38" i="156" s="1"/>
  <c r="AD32" i="156"/>
  <c r="AL32" i="156" s="1"/>
  <c r="AD25" i="156"/>
  <c r="AL25" i="156" s="1"/>
  <c r="AD17" i="156"/>
  <c r="AL17" i="156" s="1"/>
  <c r="AB89" i="156"/>
  <c r="AK89" i="156" s="1"/>
  <c r="AB81" i="156"/>
  <c r="AK81" i="156" s="1"/>
  <c r="AB74" i="156"/>
  <c r="AK74" i="156" s="1"/>
  <c r="AB66" i="156"/>
  <c r="AK66" i="156" s="1"/>
  <c r="AB58" i="156"/>
  <c r="AK58" i="156" s="1"/>
  <c r="AB50" i="156"/>
  <c r="AK50" i="156" s="1"/>
  <c r="AB43" i="156"/>
  <c r="AK43" i="156" s="1"/>
  <c r="AB36" i="156"/>
  <c r="AK36" i="156" s="1"/>
  <c r="AB30" i="156"/>
  <c r="AK30" i="156" s="1"/>
  <c r="AB22" i="156"/>
  <c r="AK22" i="156" s="1"/>
  <c r="AD14" i="156"/>
  <c r="AL14" i="156" s="1"/>
  <c r="AD143" i="156"/>
  <c r="AL143" i="156" s="1"/>
  <c r="AD136" i="156"/>
  <c r="AL136" i="156" s="1"/>
  <c r="AD128" i="156"/>
  <c r="AL128" i="156" s="1"/>
  <c r="AD121" i="156"/>
  <c r="AL121" i="156" s="1"/>
  <c r="AD106" i="156"/>
  <c r="AL106" i="156" s="1"/>
  <c r="AD101" i="156"/>
  <c r="AL101" i="156" s="1"/>
  <c r="AD93" i="156"/>
  <c r="AL93" i="156" s="1"/>
  <c r="AD86" i="156"/>
  <c r="AL86" i="156" s="1"/>
  <c r="AD79" i="156"/>
  <c r="AL79" i="156" s="1"/>
  <c r="AD71" i="156"/>
  <c r="AL71" i="156" s="1"/>
  <c r="AD63" i="156"/>
  <c r="AL63" i="156" s="1"/>
  <c r="AD55" i="156"/>
  <c r="AL55" i="156" s="1"/>
  <c r="AD48" i="156"/>
  <c r="AL48" i="156" s="1"/>
  <c r="AD40" i="156"/>
  <c r="AL40" i="156" s="1"/>
  <c r="AD34" i="156"/>
  <c r="AL34" i="156" s="1"/>
  <c r="AD27" i="156"/>
  <c r="AL27" i="156" s="1"/>
  <c r="AD19" i="156"/>
  <c r="AL19" i="156" s="1"/>
  <c r="AD103" i="156"/>
  <c r="AL103" i="156" s="1"/>
  <c r="AD95" i="156"/>
  <c r="AL95" i="156" s="1"/>
  <c r="AD88" i="156"/>
  <c r="AL88" i="156" s="1"/>
  <c r="AD73" i="156"/>
  <c r="AL73" i="156" s="1"/>
  <c r="AD65" i="156"/>
  <c r="AL65" i="156" s="1"/>
  <c r="AD57" i="156"/>
  <c r="AL57" i="156" s="1"/>
  <c r="AD49" i="156"/>
  <c r="AL49" i="156" s="1"/>
  <c r="AD42" i="156"/>
  <c r="AL42" i="156" s="1"/>
  <c r="AD29" i="156"/>
  <c r="AL29" i="156" s="1"/>
  <c r="AD21" i="156"/>
  <c r="AL21" i="156" s="1"/>
  <c r="AD23" i="156"/>
  <c r="AL23" i="156" s="1"/>
  <c r="AD15" i="156"/>
  <c r="AL15" i="156" s="1"/>
  <c r="I13" i="259" l="1"/>
  <c r="K13" i="259" s="1"/>
  <c r="I104" i="259"/>
  <c r="K104" i="259" s="1"/>
  <c r="I33" i="259"/>
  <c r="K33" i="259" s="1"/>
  <c r="I63" i="259"/>
  <c r="K63" i="259" s="1"/>
  <c r="I142" i="259"/>
  <c r="K142" i="259" s="1"/>
  <c r="I89" i="259"/>
  <c r="K89" i="259" s="1"/>
  <c r="I27" i="259"/>
  <c r="K27" i="259" s="1"/>
  <c r="I123" i="259"/>
  <c r="K123" i="259" s="1"/>
  <c r="I95" i="259"/>
  <c r="K95" i="259" s="1"/>
  <c r="I125" i="259"/>
  <c r="K125" i="259" s="1"/>
  <c r="I140" i="259"/>
  <c r="K140" i="259" s="1"/>
  <c r="I74" i="259"/>
  <c r="K74" i="259" s="1"/>
  <c r="I70" i="259"/>
  <c r="K70" i="259" s="1"/>
  <c r="I48" i="259"/>
  <c r="K48" i="259" s="1"/>
  <c r="F48" i="259"/>
  <c r="G48" i="259" s="1"/>
  <c r="I55" i="259"/>
  <c r="K55" i="259" s="1"/>
  <c r="I107" i="259"/>
  <c r="K107" i="259" s="1"/>
  <c r="I23" i="259"/>
  <c r="K23" i="259" s="1"/>
  <c r="I35" i="259"/>
  <c r="K35" i="259" s="1"/>
  <c r="I52" i="259"/>
  <c r="K52" i="259" s="1"/>
  <c r="F52" i="259"/>
  <c r="G52" i="259" s="1"/>
  <c r="I83" i="259"/>
  <c r="K83" i="259" s="1"/>
  <c r="F108" i="259"/>
  <c r="G108" i="259" s="1"/>
  <c r="I108" i="259"/>
  <c r="K108" i="259" s="1"/>
  <c r="I138" i="259"/>
  <c r="K138" i="259" s="1"/>
  <c r="F24" i="259"/>
  <c r="G24" i="259" s="1"/>
  <c r="I24" i="259"/>
  <c r="K24" i="259" s="1"/>
  <c r="F73" i="259"/>
  <c r="G73" i="259" s="1"/>
  <c r="I73" i="259"/>
  <c r="K73" i="259" s="1"/>
  <c r="I120" i="259"/>
  <c r="K120" i="259" s="1"/>
  <c r="G120" i="259"/>
  <c r="I12" i="259"/>
  <c r="K12" i="259" s="1"/>
  <c r="I81" i="259"/>
  <c r="K81" i="259" s="1"/>
  <c r="F81" i="259"/>
  <c r="G81" i="259" s="1"/>
  <c r="F121" i="259"/>
  <c r="G121" i="259" s="1"/>
  <c r="I121" i="259"/>
  <c r="K121" i="259" s="1"/>
  <c r="I56" i="259"/>
  <c r="K56" i="259" s="1"/>
  <c r="F56" i="259"/>
  <c r="G56" i="259" s="1"/>
  <c r="I126" i="259"/>
  <c r="K126" i="259" s="1"/>
  <c r="I40" i="259"/>
  <c r="K40" i="259" s="1"/>
  <c r="G40" i="259"/>
  <c r="I75" i="259"/>
  <c r="K75" i="259" s="1"/>
  <c r="I93" i="259"/>
  <c r="K93" i="259" s="1"/>
  <c r="F93" i="259"/>
  <c r="G93" i="259" s="1"/>
  <c r="I102" i="259"/>
  <c r="K102" i="259" s="1"/>
  <c r="G102" i="259"/>
  <c r="I144" i="259"/>
  <c r="K144" i="259" s="1"/>
  <c r="F144" i="259"/>
  <c r="G144" i="259" s="1"/>
  <c r="F60" i="259"/>
  <c r="G60" i="259" s="1"/>
  <c r="I60" i="259"/>
  <c r="K60" i="259" s="1"/>
  <c r="I91" i="259"/>
  <c r="K91" i="259" s="1"/>
  <c r="I115" i="259"/>
  <c r="K115" i="259" s="1"/>
  <c r="F53" i="259"/>
  <c r="G53" i="259" s="1"/>
  <c r="I53" i="259"/>
  <c r="K53" i="259" s="1"/>
  <c r="F77" i="259"/>
  <c r="G77" i="259" s="1"/>
  <c r="I77" i="259"/>
  <c r="K77" i="259" s="1"/>
  <c r="I51" i="259"/>
  <c r="K51" i="259" s="1"/>
  <c r="I59" i="259"/>
  <c r="K59" i="259" s="1"/>
  <c r="I79" i="259"/>
  <c r="K79" i="259" s="1"/>
  <c r="I111" i="259"/>
  <c r="K111" i="259" s="1"/>
  <c r="I19" i="259"/>
  <c r="K19" i="259" s="1"/>
  <c r="F41" i="259"/>
  <c r="G41" i="259" s="1"/>
  <c r="I41" i="259"/>
  <c r="K41" i="259" s="1"/>
  <c r="F68" i="259"/>
  <c r="G68" i="259" s="1"/>
  <c r="I68" i="259"/>
  <c r="K68" i="259" s="1"/>
  <c r="F16" i="259"/>
  <c r="G16" i="259" s="1"/>
  <c r="I16" i="259"/>
  <c r="K16" i="259" s="1"/>
  <c r="G32" i="259"/>
  <c r="I32" i="259"/>
  <c r="K32" i="259" s="1"/>
  <c r="I61" i="259"/>
  <c r="K61" i="259" s="1"/>
  <c r="F61" i="259"/>
  <c r="G61" i="259" s="1"/>
  <c r="F84" i="259"/>
  <c r="G84" i="259" s="1"/>
  <c r="I84" i="259"/>
  <c r="K84" i="259" s="1"/>
  <c r="I135" i="259"/>
  <c r="K135" i="259" s="1"/>
  <c r="F135" i="259"/>
  <c r="G135" i="259" s="1"/>
  <c r="I96" i="259"/>
  <c r="K96" i="259" s="1"/>
  <c r="F96" i="259"/>
  <c r="G96" i="259" s="1"/>
  <c r="I31" i="259"/>
  <c r="K31" i="259" s="1"/>
  <c r="I72" i="259"/>
  <c r="K72" i="259" s="1"/>
  <c r="F72" i="259"/>
  <c r="G72" i="259" s="1"/>
  <c r="I37" i="259"/>
  <c r="K37" i="259" s="1"/>
  <c r="F37" i="259"/>
  <c r="G37" i="259" s="1"/>
  <c r="F44" i="259"/>
  <c r="G44" i="259" s="1"/>
  <c r="I44" i="259"/>
  <c r="K44" i="259" s="1"/>
  <c r="I71" i="259"/>
  <c r="K71" i="259" s="1"/>
  <c r="I97" i="259"/>
  <c r="K97" i="259" s="1"/>
  <c r="F97" i="259"/>
  <c r="G97" i="259" s="1"/>
  <c r="I105" i="259"/>
  <c r="K105" i="259" s="1"/>
  <c r="G105" i="259"/>
  <c r="F10" i="259"/>
  <c r="G10" i="259" s="1"/>
  <c r="F45" i="259"/>
  <c r="G45" i="259" s="1"/>
  <c r="I45" i="259"/>
  <c r="K45" i="259" s="1"/>
  <c r="G76" i="259"/>
  <c r="I76" i="259"/>
  <c r="K76" i="259" s="1"/>
  <c r="I130" i="259"/>
  <c r="K130" i="259" s="1"/>
  <c r="I69" i="259"/>
  <c r="K69" i="259" s="1"/>
  <c r="F69" i="259"/>
  <c r="G69" i="259" s="1"/>
  <c r="I88" i="259"/>
  <c r="K88" i="259" s="1"/>
  <c r="F88" i="259"/>
  <c r="G88" i="259" s="1"/>
  <c r="I14" i="259"/>
  <c r="K14" i="259" s="1"/>
  <c r="I30" i="259"/>
  <c r="K30" i="259" s="1"/>
  <c r="I46" i="259"/>
  <c r="K46" i="259" s="1"/>
  <c r="I62" i="259"/>
  <c r="K62" i="259" s="1"/>
  <c r="I78" i="259"/>
  <c r="K78" i="259" s="1"/>
  <c r="I94" i="259"/>
  <c r="K94" i="259" s="1"/>
  <c r="I110" i="259"/>
  <c r="K110" i="259" s="1"/>
  <c r="I141" i="259"/>
  <c r="K141" i="259" s="1"/>
  <c r="G22" i="259"/>
  <c r="G38" i="259"/>
  <c r="F54" i="259"/>
  <c r="G54" i="259" s="1"/>
  <c r="F70" i="259"/>
  <c r="G70" i="259" s="1"/>
  <c r="F86" i="259"/>
  <c r="G86" i="259" s="1"/>
  <c r="F103" i="259"/>
  <c r="G103" i="259" s="1"/>
  <c r="F118" i="259"/>
  <c r="G118" i="259" s="1"/>
  <c r="F133" i="259"/>
  <c r="G133" i="259" s="1"/>
  <c r="F11" i="259"/>
  <c r="G27" i="259"/>
  <c r="F51" i="259"/>
  <c r="G51" i="259" s="1"/>
  <c r="F75" i="259"/>
  <c r="G75" i="259" s="1"/>
  <c r="F104" i="259"/>
  <c r="G104" i="259" s="1"/>
  <c r="F126" i="259"/>
  <c r="G126" i="259" s="1"/>
  <c r="I15" i="259"/>
  <c r="K15" i="259" s="1"/>
  <c r="F23" i="259"/>
  <c r="G23" i="259" s="1"/>
  <c r="G67" i="259"/>
  <c r="F111" i="259"/>
  <c r="G111" i="259" s="1"/>
  <c r="F12" i="259"/>
  <c r="G12" i="259" s="1"/>
  <c r="I28" i="259"/>
  <c r="K28" i="259" s="1"/>
  <c r="I92" i="259"/>
  <c r="K92" i="259" s="1"/>
  <c r="I139" i="259"/>
  <c r="K139" i="259" s="1"/>
  <c r="F13" i="259"/>
  <c r="G13" i="259" s="1"/>
  <c r="F33" i="259"/>
  <c r="G33" i="259" s="1"/>
  <c r="F140" i="259"/>
  <c r="G140" i="259" s="1"/>
  <c r="I25" i="259"/>
  <c r="K25" i="259" s="1"/>
  <c r="I57" i="259"/>
  <c r="K57" i="259" s="1"/>
  <c r="I136" i="259"/>
  <c r="K136" i="259" s="1"/>
  <c r="G11" i="259"/>
  <c r="G65" i="259"/>
  <c r="G29" i="259"/>
  <c r="G132" i="259"/>
  <c r="I18" i="259"/>
  <c r="K18" i="259" s="1"/>
  <c r="I34" i="259"/>
  <c r="K34" i="259" s="1"/>
  <c r="I50" i="259"/>
  <c r="K50" i="259" s="1"/>
  <c r="I66" i="259"/>
  <c r="K66" i="259" s="1"/>
  <c r="I82" i="259"/>
  <c r="K82" i="259" s="1"/>
  <c r="I98" i="259"/>
  <c r="K98" i="259" s="1"/>
  <c r="I129" i="259"/>
  <c r="K129" i="259" s="1"/>
  <c r="I145" i="259"/>
  <c r="K145" i="259" s="1"/>
  <c r="F26" i="259"/>
  <c r="G26" i="259" s="1"/>
  <c r="F42" i="259"/>
  <c r="G42" i="259" s="1"/>
  <c r="F58" i="259"/>
  <c r="G58" i="259" s="1"/>
  <c r="F74" i="259"/>
  <c r="G74" i="259" s="1"/>
  <c r="F90" i="259"/>
  <c r="G90" i="259" s="1"/>
  <c r="F106" i="259"/>
  <c r="G106" i="259" s="1"/>
  <c r="F122" i="259"/>
  <c r="G122" i="259" s="1"/>
  <c r="F137" i="259"/>
  <c r="G137" i="259" s="1"/>
  <c r="F31" i="259"/>
  <c r="G31" i="259" s="1"/>
  <c r="F59" i="259"/>
  <c r="G59" i="259" s="1"/>
  <c r="F83" i="259"/>
  <c r="G83" i="259" s="1"/>
  <c r="F107" i="259"/>
  <c r="G107" i="259" s="1"/>
  <c r="F134" i="259"/>
  <c r="G134" i="259" s="1"/>
  <c r="F28" i="259"/>
  <c r="G28" i="259" s="1"/>
  <c r="F64" i="259"/>
  <c r="G64" i="259" s="1"/>
  <c r="I100" i="259"/>
  <c r="K100" i="259" s="1"/>
  <c r="I134" i="259"/>
  <c r="K134" i="259" s="1"/>
  <c r="F35" i="259"/>
  <c r="G35" i="259" s="1"/>
  <c r="F79" i="259"/>
  <c r="G79" i="259" s="1"/>
  <c r="F119" i="259"/>
  <c r="G119" i="259" s="1"/>
  <c r="I64" i="259"/>
  <c r="K64" i="259" s="1"/>
  <c r="I112" i="259"/>
  <c r="K112" i="259" s="1"/>
  <c r="I127" i="259"/>
  <c r="K127" i="259" s="1"/>
  <c r="I143" i="259"/>
  <c r="K143" i="259" s="1"/>
  <c r="F124" i="259"/>
  <c r="G124" i="259" s="1"/>
  <c r="I29" i="259"/>
  <c r="K29" i="259" s="1"/>
  <c r="I109" i="259"/>
  <c r="K109" i="259" s="1"/>
  <c r="G20" i="259"/>
  <c r="G136" i="259"/>
  <c r="I22" i="259"/>
  <c r="K22" i="259" s="1"/>
  <c r="I38" i="259"/>
  <c r="K38" i="259" s="1"/>
  <c r="I54" i="259"/>
  <c r="K54" i="259" s="1"/>
  <c r="I86" i="259"/>
  <c r="K86" i="259" s="1"/>
  <c r="I103" i="259"/>
  <c r="K103" i="259" s="1"/>
  <c r="I118" i="259"/>
  <c r="K118" i="259" s="1"/>
  <c r="I133" i="259"/>
  <c r="K133" i="259" s="1"/>
  <c r="G14" i="259"/>
  <c r="F30" i="259"/>
  <c r="G30" i="259" s="1"/>
  <c r="F46" i="259"/>
  <c r="G46" i="259" s="1"/>
  <c r="F62" i="259"/>
  <c r="G62" i="259" s="1"/>
  <c r="F78" i="259"/>
  <c r="G78" i="259" s="1"/>
  <c r="F94" i="259"/>
  <c r="G94" i="259" s="1"/>
  <c r="F110" i="259"/>
  <c r="G110" i="259" s="1"/>
  <c r="G141" i="259"/>
  <c r="I119" i="259"/>
  <c r="K119" i="259" s="1"/>
  <c r="F39" i="259"/>
  <c r="G39" i="259" s="1"/>
  <c r="G63" i="259"/>
  <c r="F91" i="259"/>
  <c r="G91" i="259" s="1"/>
  <c r="F115" i="259"/>
  <c r="G115" i="259" s="1"/>
  <c r="G142" i="259"/>
  <c r="F36" i="259"/>
  <c r="G36" i="259" s="1"/>
  <c r="I146" i="259"/>
  <c r="K146" i="259" s="1"/>
  <c r="G47" i="259"/>
  <c r="G87" i="259"/>
  <c r="F130" i="259"/>
  <c r="G130" i="259" s="1"/>
  <c r="I20" i="259"/>
  <c r="K20" i="259" s="1"/>
  <c r="I36" i="259"/>
  <c r="K36" i="259" s="1"/>
  <c r="I116" i="259"/>
  <c r="K116" i="259" s="1"/>
  <c r="I131" i="259"/>
  <c r="K131" i="259" s="1"/>
  <c r="I147" i="259"/>
  <c r="K147" i="259" s="1"/>
  <c r="F112" i="259"/>
  <c r="G112" i="259" s="1"/>
  <c r="F143" i="259"/>
  <c r="G143" i="259" s="1"/>
  <c r="F17" i="259"/>
  <c r="G17" i="259" s="1"/>
  <c r="F49" i="259"/>
  <c r="G49" i="259" s="1"/>
  <c r="F117" i="259"/>
  <c r="G117" i="259" s="1"/>
  <c r="I17" i="259"/>
  <c r="K17" i="259" s="1"/>
  <c r="I49" i="259"/>
  <c r="K49" i="259" s="1"/>
  <c r="I65" i="259"/>
  <c r="K65" i="259" s="1"/>
  <c r="I113" i="259"/>
  <c r="K113" i="259" s="1"/>
  <c r="I128" i="259"/>
  <c r="K128" i="259" s="1"/>
  <c r="F113" i="259"/>
  <c r="G113" i="259" s="1"/>
  <c r="G139" i="259"/>
  <c r="I10" i="259"/>
  <c r="K10" i="259" s="1"/>
  <c r="I26" i="259"/>
  <c r="K26" i="259" s="1"/>
  <c r="I42" i="259"/>
  <c r="K42" i="259" s="1"/>
  <c r="I58" i="259"/>
  <c r="K58" i="259" s="1"/>
  <c r="I90" i="259"/>
  <c r="K90" i="259" s="1"/>
  <c r="I106" i="259"/>
  <c r="K106" i="259" s="1"/>
  <c r="I122" i="259"/>
  <c r="K122" i="259" s="1"/>
  <c r="I137" i="259"/>
  <c r="K137" i="259" s="1"/>
  <c r="F18" i="259"/>
  <c r="G18" i="259" s="1"/>
  <c r="F34" i="259"/>
  <c r="G34" i="259" s="1"/>
  <c r="F50" i="259"/>
  <c r="G50" i="259" s="1"/>
  <c r="F66" i="259"/>
  <c r="G66" i="259" s="1"/>
  <c r="F82" i="259"/>
  <c r="G82" i="259" s="1"/>
  <c r="F98" i="259"/>
  <c r="G98" i="259" s="1"/>
  <c r="F129" i="259"/>
  <c r="G129" i="259" s="1"/>
  <c r="F145" i="259"/>
  <c r="G145" i="259" s="1"/>
  <c r="F19" i="259"/>
  <c r="G19" i="259" s="1"/>
  <c r="F43" i="259"/>
  <c r="G43" i="259" s="1"/>
  <c r="F71" i="259"/>
  <c r="G71" i="259" s="1"/>
  <c r="G95" i="259"/>
  <c r="G123" i="259"/>
  <c r="F146" i="259"/>
  <c r="G146" i="259" s="1"/>
  <c r="F80" i="259"/>
  <c r="G80" i="259" s="1"/>
  <c r="I11" i="259"/>
  <c r="K11" i="259" s="1"/>
  <c r="F15" i="259"/>
  <c r="G15" i="259" s="1"/>
  <c r="F55" i="259"/>
  <c r="G55" i="259" s="1"/>
  <c r="F100" i="259"/>
  <c r="G100" i="259" s="1"/>
  <c r="F138" i="259"/>
  <c r="G138" i="259" s="1"/>
  <c r="F116" i="259"/>
  <c r="G116" i="259" s="1"/>
  <c r="F131" i="259"/>
  <c r="G131" i="259" s="1"/>
  <c r="F147" i="259"/>
  <c r="G147" i="259" s="1"/>
  <c r="F25" i="259"/>
  <c r="G25" i="259" s="1"/>
  <c r="F57" i="259"/>
  <c r="G57" i="259" s="1"/>
  <c r="F89" i="259"/>
  <c r="G89" i="259" s="1"/>
  <c r="F128" i="259"/>
  <c r="G128" i="259" s="1"/>
  <c r="I21" i="259"/>
  <c r="K21" i="259" s="1"/>
  <c r="I85" i="259"/>
  <c r="K85" i="259" s="1"/>
  <c r="I117" i="259"/>
  <c r="K117" i="259" s="1"/>
  <c r="I132" i="259"/>
  <c r="K132" i="259" s="1"/>
  <c r="F21" i="259"/>
  <c r="G21" i="259" s="1"/>
  <c r="F85" i="259"/>
  <c r="G85" i="259" s="1"/>
  <c r="F125" i="259"/>
  <c r="G125" i="259" s="1"/>
  <c r="F9" i="259"/>
  <c r="G9" i="259" s="1"/>
  <c r="I23" i="165"/>
  <c r="I18" i="165"/>
  <c r="I20" i="165"/>
  <c r="I21" i="165"/>
  <c r="I22" i="165"/>
  <c r="M18" i="166" l="1"/>
  <c r="L13" i="166"/>
  <c r="J13" i="166"/>
  <c r="H13" i="166"/>
  <c r="F13" i="166"/>
  <c r="C13" i="166"/>
  <c r="K13" i="166" l="1"/>
  <c r="I13" i="166"/>
  <c r="G13" i="166"/>
  <c r="M13" i="166"/>
  <c r="G246" i="174"/>
  <c r="G245" i="174"/>
  <c r="G244" i="174"/>
  <c r="G243" i="174"/>
  <c r="G242" i="174"/>
  <c r="G241" i="174"/>
  <c r="G240" i="174"/>
  <c r="G239" i="174"/>
  <c r="G238" i="174"/>
  <c r="G237" i="174"/>
  <c r="G236" i="174"/>
  <c r="G235" i="174"/>
  <c r="G234" i="174"/>
  <c r="G233" i="174"/>
  <c r="G232" i="174"/>
  <c r="G231" i="174"/>
  <c r="G230" i="174"/>
  <c r="G229" i="174"/>
  <c r="G228" i="174"/>
  <c r="G227" i="174"/>
  <c r="G226" i="174"/>
  <c r="G225" i="174"/>
  <c r="G224" i="174"/>
  <c r="G223" i="174"/>
  <c r="G222" i="174"/>
  <c r="G221" i="174"/>
  <c r="G220" i="174"/>
  <c r="G219" i="174"/>
  <c r="G218" i="174"/>
  <c r="G217" i="174"/>
  <c r="G216" i="174"/>
  <c r="G215" i="174"/>
  <c r="G214" i="174"/>
  <c r="G213" i="174"/>
  <c r="G212" i="174"/>
  <c r="G211" i="174"/>
  <c r="G210" i="174"/>
  <c r="G209" i="174"/>
  <c r="G208" i="174"/>
  <c r="G207" i="174"/>
  <c r="G206" i="174"/>
  <c r="G205" i="174"/>
  <c r="G204" i="174"/>
  <c r="G203" i="174"/>
  <c r="G202" i="174"/>
  <c r="G201" i="174"/>
  <c r="G200" i="174"/>
  <c r="G199" i="174"/>
  <c r="G198" i="174"/>
  <c r="G197" i="174"/>
  <c r="G196" i="174"/>
  <c r="G195" i="174"/>
  <c r="G194" i="174"/>
  <c r="G193" i="174"/>
  <c r="G192" i="174"/>
  <c r="G191" i="174"/>
  <c r="G190" i="174"/>
  <c r="G189" i="174"/>
  <c r="G188" i="174"/>
  <c r="G187" i="174"/>
  <c r="G186" i="174"/>
  <c r="G185" i="174"/>
  <c r="G184" i="174"/>
  <c r="G183" i="174"/>
  <c r="G182" i="174"/>
  <c r="G181" i="174"/>
  <c r="G180" i="174"/>
  <c r="G179" i="174"/>
  <c r="G178" i="174"/>
  <c r="G177" i="174"/>
  <c r="G176" i="174"/>
  <c r="G175" i="174"/>
  <c r="G174" i="174"/>
  <c r="G173" i="174"/>
  <c r="G172" i="174"/>
  <c r="G171" i="174"/>
  <c r="G170" i="174"/>
  <c r="G169" i="174"/>
  <c r="G168" i="174"/>
  <c r="G167" i="174"/>
  <c r="G166" i="174"/>
  <c r="G165" i="174"/>
  <c r="G164" i="174"/>
  <c r="G163" i="174"/>
  <c r="G162" i="174"/>
  <c r="G161" i="174"/>
  <c r="G160" i="174"/>
  <c r="G159" i="174"/>
  <c r="G158" i="174"/>
  <c r="G157" i="174"/>
  <c r="G156" i="174"/>
  <c r="G155" i="174"/>
  <c r="G154" i="174"/>
  <c r="G153" i="174"/>
  <c r="G152" i="174"/>
  <c r="G151" i="174"/>
  <c r="G150" i="174"/>
  <c r="G149" i="174"/>
  <c r="G148" i="174"/>
  <c r="G147" i="174"/>
  <c r="G146" i="174"/>
  <c r="G145" i="174"/>
  <c r="G144" i="174"/>
  <c r="G143" i="174"/>
  <c r="G142" i="174"/>
  <c r="G141" i="174"/>
  <c r="G140" i="174"/>
  <c r="G139" i="174"/>
  <c r="G138" i="174"/>
  <c r="G137" i="174"/>
  <c r="G136" i="174"/>
  <c r="G135" i="174"/>
  <c r="G134" i="174"/>
  <c r="G133" i="174"/>
  <c r="G132" i="174"/>
  <c r="G131" i="174"/>
  <c r="G130" i="174"/>
  <c r="G129" i="174"/>
  <c r="G128" i="174"/>
  <c r="G127" i="174"/>
  <c r="G126" i="174"/>
  <c r="G125" i="174"/>
  <c r="G124" i="174"/>
  <c r="G123" i="174"/>
  <c r="G122" i="174"/>
  <c r="G121" i="174"/>
  <c r="G120" i="174"/>
  <c r="G119" i="174"/>
  <c r="G118" i="174"/>
  <c r="G117" i="174"/>
  <c r="G116" i="174"/>
  <c r="G115" i="174"/>
  <c r="G114" i="174"/>
  <c r="G113" i="174"/>
  <c r="G112" i="174"/>
  <c r="G111" i="174"/>
  <c r="G110" i="174"/>
  <c r="G109" i="174"/>
  <c r="G108" i="174"/>
  <c r="G107" i="174"/>
  <c r="G106" i="174"/>
  <c r="G105" i="174"/>
  <c r="G104" i="174"/>
  <c r="G103" i="174"/>
  <c r="G102" i="174"/>
  <c r="G101" i="174"/>
  <c r="G100" i="174"/>
  <c r="G99" i="174"/>
  <c r="G98" i="174"/>
  <c r="G97" i="174"/>
  <c r="G96" i="174"/>
  <c r="G95" i="174"/>
  <c r="G94" i="174"/>
  <c r="G93" i="174"/>
  <c r="G92" i="174"/>
  <c r="G91" i="174"/>
  <c r="G90" i="174"/>
  <c r="G89" i="174"/>
  <c r="G88" i="174"/>
  <c r="G87" i="174"/>
  <c r="G86" i="174"/>
  <c r="G85" i="174"/>
  <c r="G84" i="174"/>
  <c r="G83" i="174"/>
  <c r="G82" i="174"/>
  <c r="G81" i="174"/>
  <c r="G80" i="174"/>
  <c r="G79" i="174"/>
  <c r="G78" i="174"/>
  <c r="G77" i="174"/>
  <c r="G76" i="174"/>
  <c r="G75" i="174"/>
  <c r="G74" i="174"/>
  <c r="G73" i="174"/>
  <c r="G72" i="174"/>
  <c r="G71" i="174"/>
  <c r="G70" i="174"/>
  <c r="G69" i="174"/>
  <c r="G68" i="174"/>
  <c r="G67" i="174"/>
  <c r="G66" i="174"/>
  <c r="G65" i="174"/>
  <c r="G64" i="174"/>
  <c r="G63" i="174"/>
  <c r="G62" i="174"/>
  <c r="G61" i="174"/>
  <c r="G60" i="174"/>
  <c r="G59" i="174"/>
  <c r="G58" i="174"/>
  <c r="G57" i="174"/>
  <c r="G56" i="174"/>
  <c r="G55" i="174"/>
  <c r="G54" i="174"/>
  <c r="G53" i="174"/>
  <c r="G52" i="174"/>
  <c r="G51" i="174"/>
  <c r="G50" i="174"/>
  <c r="G49" i="174"/>
  <c r="G48" i="174"/>
  <c r="G47" i="174"/>
  <c r="G46" i="174"/>
  <c r="G45" i="174"/>
  <c r="G44" i="174"/>
  <c r="G43" i="174"/>
  <c r="G42" i="174"/>
  <c r="G41" i="174"/>
  <c r="G40" i="174"/>
  <c r="G39" i="174"/>
  <c r="G38" i="174"/>
  <c r="G37" i="174"/>
  <c r="G37" i="263"/>
  <c r="G34" i="174"/>
  <c r="F33" i="174"/>
  <c r="G32" i="174"/>
  <c r="G31" i="174"/>
  <c r="G30" i="174"/>
  <c r="G29" i="174"/>
  <c r="F28" i="174"/>
  <c r="G27" i="174"/>
  <c r="G26" i="174"/>
  <c r="F25" i="174"/>
  <c r="G24" i="174"/>
  <c r="F23" i="174"/>
  <c r="G22" i="174"/>
  <c r="G21" i="174"/>
  <c r="G20" i="174"/>
  <c r="G19" i="174"/>
  <c r="F18" i="174"/>
  <c r="G17" i="174"/>
  <c r="G16" i="174"/>
  <c r="G15" i="174"/>
  <c r="G14" i="174"/>
  <c r="G13" i="174"/>
  <c r="G12" i="174"/>
  <c r="F11" i="174"/>
  <c r="F10" i="174"/>
  <c r="G10" i="174" l="1"/>
  <c r="G11" i="263"/>
  <c r="G28" i="174"/>
  <c r="G29" i="263"/>
  <c r="G18" i="174"/>
  <c r="G19" i="263"/>
  <c r="G11" i="174"/>
  <c r="G12" i="263"/>
  <c r="G23" i="174"/>
  <c r="G24" i="263"/>
  <c r="G25" i="174"/>
  <c r="G26" i="263"/>
  <c r="G33" i="174"/>
  <c r="G34" i="263"/>
  <c r="D13" i="166"/>
  <c r="E13" i="166" s="1"/>
  <c r="G36" i="174"/>
  <c r="W247" i="170" l="1"/>
  <c r="S247" i="170"/>
  <c r="O247" i="170"/>
  <c r="K247" i="170"/>
  <c r="W246" i="170"/>
  <c r="S246" i="170"/>
  <c r="O246" i="170"/>
  <c r="K246" i="170"/>
  <c r="W245" i="170"/>
  <c r="S245" i="170"/>
  <c r="O245" i="170"/>
  <c r="K245" i="170"/>
  <c r="W244" i="170"/>
  <c r="S244" i="170"/>
  <c r="O244" i="170"/>
  <c r="K244" i="170"/>
  <c r="W243" i="170"/>
  <c r="S243" i="170"/>
  <c r="O243" i="170"/>
  <c r="K243" i="170"/>
  <c r="W242" i="170"/>
  <c r="S242" i="170"/>
  <c r="O242" i="170"/>
  <c r="K242" i="170"/>
  <c r="W241" i="170"/>
  <c r="S241" i="170"/>
  <c r="O241" i="170"/>
  <c r="K241" i="170"/>
  <c r="W240" i="170"/>
  <c r="S240" i="170"/>
  <c r="O240" i="170"/>
  <c r="K240" i="170"/>
  <c r="W239" i="170"/>
  <c r="S239" i="170"/>
  <c r="O239" i="170"/>
  <c r="K239" i="170"/>
  <c r="W238" i="170"/>
  <c r="S238" i="170"/>
  <c r="O238" i="170"/>
  <c r="K238" i="170"/>
  <c r="W237" i="170"/>
  <c r="S237" i="170"/>
  <c r="O237" i="170"/>
  <c r="K237" i="170"/>
  <c r="W236" i="170"/>
  <c r="S236" i="170"/>
  <c r="O236" i="170"/>
  <c r="K236" i="170"/>
  <c r="W235" i="170"/>
  <c r="S235" i="170"/>
  <c r="O235" i="170"/>
  <c r="K235" i="170"/>
  <c r="W234" i="170"/>
  <c r="S234" i="170"/>
  <c r="O234" i="170"/>
  <c r="K234" i="170"/>
  <c r="W233" i="170"/>
  <c r="S233" i="170"/>
  <c r="O233" i="170"/>
  <c r="K233" i="170"/>
  <c r="W232" i="170"/>
  <c r="S232" i="170"/>
  <c r="O232" i="170"/>
  <c r="K232" i="170"/>
  <c r="W231" i="170"/>
  <c r="S231" i="170"/>
  <c r="O231" i="170"/>
  <c r="K231" i="170"/>
  <c r="W230" i="170"/>
  <c r="S230" i="170"/>
  <c r="O230" i="170"/>
  <c r="K230" i="170"/>
  <c r="W229" i="170"/>
  <c r="S229" i="170"/>
  <c r="O229" i="170"/>
  <c r="K229" i="170"/>
  <c r="W228" i="170"/>
  <c r="S228" i="170"/>
  <c r="O228" i="170"/>
  <c r="K228" i="170"/>
  <c r="W227" i="170"/>
  <c r="S227" i="170"/>
  <c r="O227" i="170"/>
  <c r="K227" i="170"/>
  <c r="W226" i="170"/>
  <c r="S226" i="170"/>
  <c r="O226" i="170"/>
  <c r="K226" i="170"/>
  <c r="W225" i="170"/>
  <c r="S225" i="170"/>
  <c r="O225" i="170"/>
  <c r="K225" i="170"/>
  <c r="W224" i="170"/>
  <c r="S224" i="170"/>
  <c r="O224" i="170"/>
  <c r="K224" i="170"/>
  <c r="W223" i="170"/>
  <c r="S223" i="170"/>
  <c r="O223" i="170"/>
  <c r="K223" i="170"/>
  <c r="W222" i="170"/>
  <c r="S222" i="170"/>
  <c r="O222" i="170"/>
  <c r="K222" i="170"/>
  <c r="W221" i="170"/>
  <c r="S221" i="170"/>
  <c r="O221" i="170"/>
  <c r="K221" i="170"/>
  <c r="W220" i="170"/>
  <c r="S220" i="170"/>
  <c r="O220" i="170"/>
  <c r="K220" i="170"/>
  <c r="W219" i="170"/>
  <c r="S219" i="170"/>
  <c r="O219" i="170"/>
  <c r="K219" i="170"/>
  <c r="W218" i="170"/>
  <c r="S218" i="170"/>
  <c r="O218" i="170"/>
  <c r="K218" i="170"/>
  <c r="W217" i="170"/>
  <c r="S217" i="170"/>
  <c r="O217" i="170"/>
  <c r="K217" i="170"/>
  <c r="W216" i="170"/>
  <c r="S216" i="170"/>
  <c r="O216" i="170"/>
  <c r="K216" i="170"/>
  <c r="W215" i="170"/>
  <c r="S215" i="170"/>
  <c r="O215" i="170"/>
  <c r="K215" i="170"/>
  <c r="W214" i="170"/>
  <c r="S214" i="170"/>
  <c r="O214" i="170"/>
  <c r="K214" i="170"/>
  <c r="W213" i="170"/>
  <c r="S213" i="170"/>
  <c r="O213" i="170"/>
  <c r="K213" i="170"/>
  <c r="W212" i="170"/>
  <c r="S212" i="170"/>
  <c r="O212" i="170"/>
  <c r="K212" i="170"/>
  <c r="W211" i="170"/>
  <c r="S211" i="170"/>
  <c r="O211" i="170"/>
  <c r="K211" i="170"/>
  <c r="W210" i="170"/>
  <c r="S210" i="170"/>
  <c r="O210" i="170"/>
  <c r="K210" i="170"/>
  <c r="W209" i="170"/>
  <c r="S209" i="170"/>
  <c r="O209" i="170"/>
  <c r="K209" i="170"/>
  <c r="W208" i="170"/>
  <c r="S208" i="170"/>
  <c r="O208" i="170"/>
  <c r="K208" i="170"/>
  <c r="W207" i="170"/>
  <c r="S207" i="170"/>
  <c r="O207" i="170"/>
  <c r="K207" i="170"/>
  <c r="W206" i="170"/>
  <c r="S206" i="170"/>
  <c r="O206" i="170"/>
  <c r="K206" i="170"/>
  <c r="W205" i="170"/>
  <c r="S205" i="170"/>
  <c r="O205" i="170"/>
  <c r="K205" i="170"/>
  <c r="W204" i="170"/>
  <c r="S204" i="170"/>
  <c r="O204" i="170"/>
  <c r="K204" i="170"/>
  <c r="W203" i="170"/>
  <c r="S203" i="170"/>
  <c r="O203" i="170"/>
  <c r="K203" i="170"/>
  <c r="W202" i="170"/>
  <c r="S202" i="170"/>
  <c r="O202" i="170"/>
  <c r="K202" i="170"/>
  <c r="W201" i="170"/>
  <c r="S201" i="170"/>
  <c r="O201" i="170"/>
  <c r="K201" i="170"/>
  <c r="W200" i="170"/>
  <c r="S200" i="170"/>
  <c r="O200" i="170"/>
  <c r="K200" i="170"/>
  <c r="W199" i="170"/>
  <c r="S199" i="170"/>
  <c r="O199" i="170"/>
  <c r="K199" i="170"/>
  <c r="W198" i="170"/>
  <c r="S198" i="170"/>
  <c r="O198" i="170"/>
  <c r="K198" i="170"/>
  <c r="W197" i="170"/>
  <c r="S197" i="170"/>
  <c r="O197" i="170"/>
  <c r="K197" i="170"/>
  <c r="W196" i="170"/>
  <c r="S196" i="170"/>
  <c r="O196" i="170"/>
  <c r="K196" i="170"/>
  <c r="W195" i="170"/>
  <c r="S195" i="170"/>
  <c r="O195" i="170"/>
  <c r="K195" i="170"/>
  <c r="W194" i="170"/>
  <c r="S194" i="170"/>
  <c r="O194" i="170"/>
  <c r="K194" i="170"/>
  <c r="W193" i="170"/>
  <c r="S193" i="170"/>
  <c r="O193" i="170"/>
  <c r="K193" i="170"/>
  <c r="W192" i="170"/>
  <c r="S192" i="170"/>
  <c r="O192" i="170"/>
  <c r="K192" i="170"/>
  <c r="W191" i="170"/>
  <c r="S191" i="170"/>
  <c r="O191" i="170"/>
  <c r="K191" i="170"/>
  <c r="W190" i="170"/>
  <c r="S190" i="170"/>
  <c r="O190" i="170"/>
  <c r="K190" i="170"/>
  <c r="W189" i="170"/>
  <c r="S189" i="170"/>
  <c r="O189" i="170"/>
  <c r="K189" i="170"/>
  <c r="W188" i="170"/>
  <c r="S188" i="170"/>
  <c r="O188" i="170"/>
  <c r="K188" i="170"/>
  <c r="W187" i="170"/>
  <c r="S187" i="170"/>
  <c r="O187" i="170"/>
  <c r="K187" i="170"/>
  <c r="W186" i="170"/>
  <c r="S186" i="170"/>
  <c r="O186" i="170"/>
  <c r="K186" i="170"/>
  <c r="W185" i="170"/>
  <c r="S185" i="170"/>
  <c r="O185" i="170"/>
  <c r="K185" i="170"/>
  <c r="W184" i="170"/>
  <c r="S184" i="170"/>
  <c r="O184" i="170"/>
  <c r="K184" i="170"/>
  <c r="W183" i="170"/>
  <c r="S183" i="170"/>
  <c r="O183" i="170"/>
  <c r="K183" i="170"/>
  <c r="W182" i="170"/>
  <c r="S182" i="170"/>
  <c r="O182" i="170"/>
  <c r="K182" i="170"/>
  <c r="W181" i="170"/>
  <c r="S181" i="170"/>
  <c r="O181" i="170"/>
  <c r="K181" i="170"/>
  <c r="W180" i="170"/>
  <c r="S180" i="170"/>
  <c r="O180" i="170"/>
  <c r="K180" i="170"/>
  <c r="W179" i="170"/>
  <c r="S179" i="170"/>
  <c r="O179" i="170"/>
  <c r="K179" i="170"/>
  <c r="W178" i="170"/>
  <c r="S178" i="170"/>
  <c r="O178" i="170"/>
  <c r="K178" i="170"/>
  <c r="W177" i="170"/>
  <c r="S177" i="170"/>
  <c r="O177" i="170"/>
  <c r="K177" i="170"/>
  <c r="W176" i="170"/>
  <c r="S176" i="170"/>
  <c r="O176" i="170"/>
  <c r="K176" i="170"/>
  <c r="W175" i="170"/>
  <c r="S175" i="170"/>
  <c r="O175" i="170"/>
  <c r="K175" i="170"/>
  <c r="W174" i="170"/>
  <c r="S174" i="170"/>
  <c r="O174" i="170"/>
  <c r="K174" i="170"/>
  <c r="W173" i="170"/>
  <c r="S173" i="170"/>
  <c r="O173" i="170"/>
  <c r="K173" i="170"/>
  <c r="W172" i="170"/>
  <c r="S172" i="170"/>
  <c r="O172" i="170"/>
  <c r="K172" i="170"/>
  <c r="W171" i="170"/>
  <c r="S171" i="170"/>
  <c r="O171" i="170"/>
  <c r="K171" i="170"/>
  <c r="W170" i="170"/>
  <c r="S170" i="170"/>
  <c r="O170" i="170"/>
  <c r="K170" i="170"/>
  <c r="W169" i="170"/>
  <c r="S169" i="170"/>
  <c r="O169" i="170"/>
  <c r="K169" i="170"/>
  <c r="W168" i="170"/>
  <c r="S168" i="170"/>
  <c r="O168" i="170"/>
  <c r="K168" i="170"/>
  <c r="W167" i="170"/>
  <c r="S167" i="170"/>
  <c r="O167" i="170"/>
  <c r="K167" i="170"/>
  <c r="W166" i="170"/>
  <c r="S166" i="170"/>
  <c r="O166" i="170"/>
  <c r="K166" i="170"/>
  <c r="W165" i="170"/>
  <c r="S165" i="170"/>
  <c r="O165" i="170"/>
  <c r="K165" i="170"/>
  <c r="W164" i="170"/>
  <c r="S164" i="170"/>
  <c r="O164" i="170"/>
  <c r="K164" i="170"/>
  <c r="W163" i="170"/>
  <c r="S163" i="170"/>
  <c r="O163" i="170"/>
  <c r="K163" i="170"/>
  <c r="W162" i="170"/>
  <c r="S162" i="170"/>
  <c r="O162" i="170"/>
  <c r="K162" i="170"/>
  <c r="W161" i="170"/>
  <c r="S161" i="170"/>
  <c r="O161" i="170"/>
  <c r="K161" i="170"/>
  <c r="W160" i="170"/>
  <c r="S160" i="170"/>
  <c r="O160" i="170"/>
  <c r="K160" i="170"/>
  <c r="W159" i="170"/>
  <c r="S159" i="170"/>
  <c r="O159" i="170"/>
  <c r="K159" i="170"/>
  <c r="W158" i="170"/>
  <c r="S158" i="170"/>
  <c r="O158" i="170"/>
  <c r="K158" i="170"/>
  <c r="W157" i="170"/>
  <c r="S157" i="170"/>
  <c r="O157" i="170"/>
  <c r="K157" i="170"/>
  <c r="W156" i="170"/>
  <c r="S156" i="170"/>
  <c r="O156" i="170"/>
  <c r="K156" i="170"/>
  <c r="W155" i="170"/>
  <c r="S155" i="170"/>
  <c r="O155" i="170"/>
  <c r="K155" i="170"/>
  <c r="W154" i="170"/>
  <c r="S154" i="170"/>
  <c r="O154" i="170"/>
  <c r="K154" i="170"/>
  <c r="W153" i="170"/>
  <c r="S153" i="170"/>
  <c r="O153" i="170"/>
  <c r="K153" i="170"/>
  <c r="W152" i="170"/>
  <c r="S152" i="170"/>
  <c r="O152" i="170"/>
  <c r="K152" i="170"/>
  <c r="W151" i="170"/>
  <c r="S151" i="170"/>
  <c r="O151" i="170"/>
  <c r="K151" i="170"/>
  <c r="W150" i="170"/>
  <c r="S150" i="170"/>
  <c r="O150" i="170"/>
  <c r="K150" i="170"/>
  <c r="W149" i="170"/>
  <c r="S149" i="170"/>
  <c r="O149" i="170"/>
  <c r="K149" i="170"/>
  <c r="W148" i="170"/>
  <c r="S148" i="170"/>
  <c r="O148" i="170"/>
  <c r="K148" i="170"/>
  <c r="W147" i="170"/>
  <c r="S147" i="170"/>
  <c r="O147" i="170"/>
  <c r="K147" i="170"/>
  <c r="W146" i="170"/>
  <c r="S146" i="170"/>
  <c r="O146" i="170"/>
  <c r="K146" i="170"/>
  <c r="W145" i="170"/>
  <c r="S145" i="170"/>
  <c r="O145" i="170"/>
  <c r="K145" i="170"/>
  <c r="W144" i="170"/>
  <c r="S144" i="170"/>
  <c r="O144" i="170"/>
  <c r="K144" i="170"/>
  <c r="W143" i="170"/>
  <c r="S143" i="170"/>
  <c r="O143" i="170"/>
  <c r="K143" i="170"/>
  <c r="W142" i="170"/>
  <c r="S142" i="170"/>
  <c r="O142" i="170"/>
  <c r="K142" i="170"/>
  <c r="W141" i="170"/>
  <c r="S141" i="170"/>
  <c r="O141" i="170"/>
  <c r="K141" i="170"/>
  <c r="W140" i="170"/>
  <c r="S140" i="170"/>
  <c r="O140" i="170"/>
  <c r="K140" i="170"/>
  <c r="W139" i="170"/>
  <c r="S139" i="170"/>
  <c r="O139" i="170"/>
  <c r="K139" i="170"/>
  <c r="W138" i="170"/>
  <c r="S138" i="170"/>
  <c r="O138" i="170"/>
  <c r="K138" i="170"/>
  <c r="W137" i="170"/>
  <c r="S137" i="170"/>
  <c r="O137" i="170"/>
  <c r="K137" i="170"/>
  <c r="W136" i="170"/>
  <c r="S136" i="170"/>
  <c r="O136" i="170"/>
  <c r="K136" i="170"/>
  <c r="W135" i="170"/>
  <c r="S135" i="170"/>
  <c r="O135" i="170"/>
  <c r="K135" i="170"/>
  <c r="W134" i="170"/>
  <c r="S134" i="170"/>
  <c r="O134" i="170"/>
  <c r="K134" i="170"/>
  <c r="W133" i="170"/>
  <c r="S133" i="170"/>
  <c r="O133" i="170"/>
  <c r="K133" i="170"/>
  <c r="W132" i="170"/>
  <c r="S132" i="170"/>
  <c r="O132" i="170"/>
  <c r="K132" i="170"/>
  <c r="W131" i="170"/>
  <c r="S131" i="170"/>
  <c r="O131" i="170"/>
  <c r="K131" i="170"/>
  <c r="W130" i="170"/>
  <c r="S130" i="170"/>
  <c r="O130" i="170"/>
  <c r="K130" i="170"/>
  <c r="W129" i="170"/>
  <c r="S129" i="170"/>
  <c r="O129" i="170"/>
  <c r="K129" i="170"/>
  <c r="W128" i="170"/>
  <c r="S128" i="170"/>
  <c r="O128" i="170"/>
  <c r="K128" i="170"/>
  <c r="W127" i="170"/>
  <c r="S127" i="170"/>
  <c r="O127" i="170"/>
  <c r="K127" i="170"/>
  <c r="W126" i="170"/>
  <c r="S126" i="170"/>
  <c r="O126" i="170"/>
  <c r="K126" i="170"/>
  <c r="W125" i="170"/>
  <c r="S125" i="170"/>
  <c r="O125" i="170"/>
  <c r="K125" i="170"/>
  <c r="W124" i="170"/>
  <c r="S124" i="170"/>
  <c r="O124" i="170"/>
  <c r="K124" i="170"/>
  <c r="W123" i="170"/>
  <c r="S123" i="170"/>
  <c r="O123" i="170"/>
  <c r="K123" i="170"/>
  <c r="W122" i="170"/>
  <c r="S122" i="170"/>
  <c r="O122" i="170"/>
  <c r="K122" i="170"/>
  <c r="W121" i="170"/>
  <c r="S121" i="170"/>
  <c r="O121" i="170"/>
  <c r="K121" i="170"/>
  <c r="W120" i="170"/>
  <c r="S120" i="170"/>
  <c r="O120" i="170"/>
  <c r="K120" i="170"/>
  <c r="W119" i="170"/>
  <c r="S119" i="170"/>
  <c r="O119" i="170"/>
  <c r="K119" i="170"/>
  <c r="W118" i="170"/>
  <c r="S118" i="170"/>
  <c r="O118" i="170"/>
  <c r="K118" i="170"/>
  <c r="W117" i="170"/>
  <c r="S117" i="170"/>
  <c r="O117" i="170"/>
  <c r="K117" i="170"/>
  <c r="W116" i="170"/>
  <c r="S116" i="170"/>
  <c r="O116" i="170"/>
  <c r="K116" i="170"/>
  <c r="W115" i="170"/>
  <c r="S115" i="170"/>
  <c r="O115" i="170"/>
  <c r="K115" i="170"/>
  <c r="W114" i="170"/>
  <c r="S114" i="170"/>
  <c r="O114" i="170"/>
  <c r="K114" i="170"/>
  <c r="W113" i="170"/>
  <c r="S113" i="170"/>
  <c r="O113" i="170"/>
  <c r="K113" i="170"/>
  <c r="W112" i="170"/>
  <c r="S112" i="170"/>
  <c r="O112" i="170"/>
  <c r="K112" i="170"/>
  <c r="W111" i="170"/>
  <c r="S111" i="170"/>
  <c r="O111" i="170"/>
  <c r="K111" i="170"/>
  <c r="W110" i="170"/>
  <c r="S110" i="170"/>
  <c r="O110" i="170"/>
  <c r="K110" i="170"/>
  <c r="W109" i="170"/>
  <c r="S109" i="170"/>
  <c r="O109" i="170"/>
  <c r="K109" i="170"/>
  <c r="W108" i="170"/>
  <c r="S108" i="170"/>
  <c r="O108" i="170"/>
  <c r="K108" i="170"/>
  <c r="W107" i="170"/>
  <c r="S107" i="170"/>
  <c r="O107" i="170"/>
  <c r="K107" i="170"/>
  <c r="W106" i="170"/>
  <c r="S106" i="170"/>
  <c r="O106" i="170"/>
  <c r="K106" i="170"/>
  <c r="W105" i="170"/>
  <c r="S105" i="170"/>
  <c r="O105" i="170"/>
  <c r="K105" i="170"/>
  <c r="W104" i="170"/>
  <c r="S104" i="170"/>
  <c r="O104" i="170"/>
  <c r="K104" i="170"/>
  <c r="W103" i="170"/>
  <c r="S103" i="170"/>
  <c r="O103" i="170"/>
  <c r="K103" i="170"/>
  <c r="W102" i="170"/>
  <c r="S102" i="170"/>
  <c r="O102" i="170"/>
  <c r="K102" i="170"/>
  <c r="W101" i="170"/>
  <c r="S101" i="170"/>
  <c r="O101" i="170"/>
  <c r="K101" i="170"/>
  <c r="W100" i="170"/>
  <c r="S100" i="170"/>
  <c r="O100" i="170"/>
  <c r="K100" i="170"/>
  <c r="W99" i="170"/>
  <c r="S99" i="170"/>
  <c r="O99" i="170"/>
  <c r="K99" i="170"/>
  <c r="W98" i="170"/>
  <c r="S98" i="170"/>
  <c r="O98" i="170"/>
  <c r="K98" i="170"/>
  <c r="W97" i="170"/>
  <c r="S97" i="170"/>
  <c r="O97" i="170"/>
  <c r="K97" i="170"/>
  <c r="W96" i="170"/>
  <c r="S96" i="170"/>
  <c r="O96" i="170"/>
  <c r="K96" i="170"/>
  <c r="W95" i="170"/>
  <c r="S95" i="170"/>
  <c r="O95" i="170"/>
  <c r="K95" i="170"/>
  <c r="W94" i="170"/>
  <c r="S94" i="170"/>
  <c r="O94" i="170"/>
  <c r="K94" i="170"/>
  <c r="W93" i="170"/>
  <c r="S93" i="170"/>
  <c r="O93" i="170"/>
  <c r="K93" i="170"/>
  <c r="W92" i="170"/>
  <c r="S92" i="170"/>
  <c r="O92" i="170"/>
  <c r="K92" i="170"/>
  <c r="W91" i="170"/>
  <c r="S91" i="170"/>
  <c r="O91" i="170"/>
  <c r="K91" i="170"/>
  <c r="W90" i="170"/>
  <c r="S90" i="170"/>
  <c r="O90" i="170"/>
  <c r="K90" i="170"/>
  <c r="W89" i="170"/>
  <c r="S89" i="170"/>
  <c r="O89" i="170"/>
  <c r="K89" i="170"/>
  <c r="W88" i="170"/>
  <c r="S88" i="170"/>
  <c r="O88" i="170"/>
  <c r="K88" i="170"/>
  <c r="W87" i="170"/>
  <c r="S87" i="170"/>
  <c r="O87" i="170"/>
  <c r="K87" i="170"/>
  <c r="W86" i="170"/>
  <c r="S86" i="170"/>
  <c r="O86" i="170"/>
  <c r="K86" i="170"/>
  <c r="W85" i="170"/>
  <c r="S85" i="170"/>
  <c r="O85" i="170"/>
  <c r="K85" i="170"/>
  <c r="W84" i="170"/>
  <c r="S84" i="170"/>
  <c r="O84" i="170"/>
  <c r="K84" i="170"/>
  <c r="W83" i="170"/>
  <c r="S83" i="170"/>
  <c r="O83" i="170"/>
  <c r="K83" i="170"/>
  <c r="W82" i="170"/>
  <c r="S82" i="170"/>
  <c r="O82" i="170"/>
  <c r="K82" i="170"/>
  <c r="W81" i="170"/>
  <c r="S81" i="170"/>
  <c r="O81" i="170"/>
  <c r="K81" i="170"/>
  <c r="W80" i="170"/>
  <c r="S80" i="170"/>
  <c r="O80" i="170"/>
  <c r="K80" i="170"/>
  <c r="W79" i="170"/>
  <c r="S79" i="170"/>
  <c r="O79" i="170"/>
  <c r="K79" i="170"/>
  <c r="W78" i="170"/>
  <c r="S78" i="170"/>
  <c r="O78" i="170"/>
  <c r="K78" i="170"/>
  <c r="W77" i="170"/>
  <c r="S77" i="170"/>
  <c r="O77" i="170"/>
  <c r="K77" i="170"/>
  <c r="W76" i="170"/>
  <c r="S76" i="170"/>
  <c r="O76" i="170"/>
  <c r="K76" i="170"/>
  <c r="W75" i="170"/>
  <c r="S75" i="170"/>
  <c r="O75" i="170"/>
  <c r="K75" i="170"/>
  <c r="W74" i="170"/>
  <c r="S74" i="170"/>
  <c r="O74" i="170"/>
  <c r="K74" i="170"/>
  <c r="W73" i="170"/>
  <c r="S73" i="170"/>
  <c r="O73" i="170"/>
  <c r="K73" i="170"/>
  <c r="W72" i="170"/>
  <c r="S72" i="170"/>
  <c r="O72" i="170"/>
  <c r="K72" i="170"/>
  <c r="W71" i="170"/>
  <c r="S71" i="170"/>
  <c r="O71" i="170"/>
  <c r="K71" i="170"/>
  <c r="W70" i="170"/>
  <c r="S70" i="170"/>
  <c r="O70" i="170"/>
  <c r="K70" i="170"/>
  <c r="W69" i="170"/>
  <c r="S69" i="170"/>
  <c r="O69" i="170"/>
  <c r="K69" i="170"/>
  <c r="W68" i="170"/>
  <c r="S68" i="170"/>
  <c r="O68" i="170"/>
  <c r="K68" i="170"/>
  <c r="W67" i="170"/>
  <c r="S67" i="170"/>
  <c r="O67" i="170"/>
  <c r="K67" i="170"/>
  <c r="W66" i="170"/>
  <c r="S66" i="170"/>
  <c r="O66" i="170"/>
  <c r="K66" i="170"/>
  <c r="W65" i="170"/>
  <c r="S65" i="170"/>
  <c r="O65" i="170"/>
  <c r="K65" i="170"/>
  <c r="W64" i="170"/>
  <c r="S64" i="170"/>
  <c r="O64" i="170"/>
  <c r="K64" i="170"/>
  <c r="W63" i="170"/>
  <c r="S63" i="170"/>
  <c r="O63" i="170"/>
  <c r="K63" i="170"/>
  <c r="W62" i="170"/>
  <c r="S62" i="170"/>
  <c r="O62" i="170"/>
  <c r="K62" i="170"/>
  <c r="W61" i="170"/>
  <c r="S61" i="170"/>
  <c r="O61" i="170"/>
  <c r="K61" i="170"/>
  <c r="W60" i="170"/>
  <c r="S60" i="170"/>
  <c r="O60" i="170"/>
  <c r="K60" i="170"/>
  <c r="W59" i="170"/>
  <c r="S59" i="170"/>
  <c r="O59" i="170"/>
  <c r="K59" i="170"/>
  <c r="W58" i="170"/>
  <c r="S58" i="170"/>
  <c r="O58" i="170"/>
  <c r="K58" i="170"/>
  <c r="W57" i="170"/>
  <c r="S57" i="170"/>
  <c r="O57" i="170"/>
  <c r="K57" i="170"/>
  <c r="W56" i="170"/>
  <c r="S56" i="170"/>
  <c r="O56" i="170"/>
  <c r="K56" i="170"/>
  <c r="W55" i="170"/>
  <c r="S55" i="170"/>
  <c r="O55" i="170"/>
  <c r="K55" i="170"/>
  <c r="W54" i="170"/>
  <c r="S54" i="170"/>
  <c r="O54" i="170"/>
  <c r="K54" i="170"/>
  <c r="W53" i="170"/>
  <c r="S53" i="170"/>
  <c r="O53" i="170"/>
  <c r="K53" i="170"/>
  <c r="W52" i="170"/>
  <c r="S52" i="170"/>
  <c r="O52" i="170"/>
  <c r="K52" i="170"/>
  <c r="W51" i="170"/>
  <c r="S51" i="170"/>
  <c r="O51" i="170"/>
  <c r="K51" i="170"/>
  <c r="W50" i="170"/>
  <c r="S50" i="170"/>
  <c r="O50" i="170"/>
  <c r="K50" i="170"/>
  <c r="W49" i="170"/>
  <c r="S49" i="170"/>
  <c r="O49" i="170"/>
  <c r="K49" i="170"/>
  <c r="W48" i="170"/>
  <c r="S48" i="170"/>
  <c r="O48" i="170"/>
  <c r="K48" i="170"/>
  <c r="W47" i="170"/>
  <c r="S47" i="170"/>
  <c r="O47" i="170"/>
  <c r="K47" i="170"/>
  <c r="W46" i="170"/>
  <c r="S46" i="170"/>
  <c r="O46" i="170"/>
  <c r="K46" i="170"/>
  <c r="W45" i="170"/>
  <c r="S45" i="170"/>
  <c r="O45" i="170"/>
  <c r="K45" i="170"/>
  <c r="W44" i="170"/>
  <c r="S44" i="170"/>
  <c r="O44" i="170"/>
  <c r="K44" i="170"/>
  <c r="W43" i="170"/>
  <c r="S43" i="170"/>
  <c r="O43" i="170"/>
  <c r="K43" i="170"/>
  <c r="W42" i="170"/>
  <c r="S42" i="170"/>
  <c r="O42" i="170"/>
  <c r="K42" i="170"/>
  <c r="W41" i="170"/>
  <c r="S41" i="170"/>
  <c r="O41" i="170"/>
  <c r="K41" i="170"/>
  <c r="W40" i="170"/>
  <c r="S40" i="170"/>
  <c r="O40" i="170"/>
  <c r="K40" i="170"/>
  <c r="W39" i="170"/>
  <c r="S39" i="170"/>
  <c r="O39" i="170"/>
  <c r="K39" i="170"/>
  <c r="W38" i="170"/>
  <c r="S38" i="170"/>
  <c r="O38" i="170"/>
  <c r="K38" i="170"/>
  <c r="W37" i="170"/>
  <c r="S37" i="170"/>
  <c r="O37" i="170"/>
  <c r="K37" i="170"/>
  <c r="W36" i="170"/>
  <c r="S36" i="170"/>
  <c r="O36" i="170"/>
  <c r="K36" i="170"/>
  <c r="W35" i="170"/>
  <c r="S35" i="170"/>
  <c r="O35" i="170"/>
  <c r="W34" i="170"/>
  <c r="S34" i="170"/>
  <c r="O34" i="170"/>
  <c r="W33" i="170"/>
  <c r="S33" i="170"/>
  <c r="O33" i="170"/>
  <c r="W32" i="170"/>
  <c r="S32" i="170"/>
  <c r="O32" i="170"/>
  <c r="W31" i="170"/>
  <c r="S31" i="170"/>
  <c r="O31" i="170"/>
  <c r="W30" i="170"/>
  <c r="S30" i="170"/>
  <c r="O30" i="170"/>
  <c r="W29" i="170"/>
  <c r="S29" i="170"/>
  <c r="O29" i="170"/>
  <c r="W28" i="170"/>
  <c r="S28" i="170"/>
  <c r="O28" i="170"/>
  <c r="W27" i="170"/>
  <c r="S27" i="170"/>
  <c r="O27" i="170"/>
  <c r="W26" i="170"/>
  <c r="S26" i="170"/>
  <c r="O26" i="170"/>
  <c r="W25" i="170"/>
  <c r="S25" i="170"/>
  <c r="O25" i="170"/>
  <c r="W24" i="170"/>
  <c r="S24" i="170"/>
  <c r="O24" i="170"/>
  <c r="W23" i="170"/>
  <c r="S23" i="170"/>
  <c r="O23" i="170"/>
  <c r="W22" i="170"/>
  <c r="S22" i="170"/>
  <c r="O22" i="170"/>
  <c r="W21" i="170"/>
  <c r="S21" i="170"/>
  <c r="O21" i="170"/>
  <c r="W20" i="170"/>
  <c r="S20" i="170"/>
  <c r="O20" i="170"/>
  <c r="W19" i="170"/>
  <c r="S19" i="170"/>
  <c r="O19" i="170"/>
  <c r="W18" i="170"/>
  <c r="S18" i="170"/>
  <c r="O18" i="170"/>
  <c r="W17" i="170"/>
  <c r="S17" i="170"/>
  <c r="O17" i="170"/>
  <c r="K17" i="170"/>
  <c r="W16" i="170"/>
  <c r="S16" i="170"/>
  <c r="O16" i="170"/>
  <c r="K16" i="170"/>
  <c r="W15" i="170"/>
  <c r="S15" i="170"/>
  <c r="O15" i="170"/>
  <c r="K15" i="170"/>
  <c r="W14" i="170"/>
  <c r="S14" i="170"/>
  <c r="O14" i="170"/>
  <c r="K14" i="170"/>
  <c r="W13" i="170"/>
  <c r="S13" i="170"/>
  <c r="O13" i="170"/>
  <c r="K13" i="170"/>
  <c r="W12" i="170"/>
  <c r="S12" i="170"/>
  <c r="O12" i="170"/>
  <c r="K12" i="170"/>
  <c r="W11" i="170"/>
  <c r="S11" i="170"/>
  <c r="O11" i="170"/>
  <c r="K11" i="170"/>
  <c r="W10" i="170"/>
  <c r="S10" i="170"/>
  <c r="O10" i="170"/>
  <c r="K10" i="170"/>
  <c r="W9" i="170"/>
  <c r="S9" i="170"/>
  <c r="O9" i="170"/>
  <c r="K9" i="170"/>
  <c r="V146" i="156" l="1"/>
  <c r="R146" i="156"/>
  <c r="N146" i="156"/>
  <c r="J146" i="156"/>
  <c r="V145" i="156"/>
  <c r="R145" i="156"/>
  <c r="N145" i="156"/>
  <c r="J145" i="156"/>
  <c r="V144" i="156"/>
  <c r="R144" i="156"/>
  <c r="N144" i="156"/>
  <c r="J144" i="156"/>
  <c r="V143" i="156"/>
  <c r="R143" i="156"/>
  <c r="N143" i="156"/>
  <c r="J143" i="156"/>
  <c r="V142" i="156"/>
  <c r="R142" i="156"/>
  <c r="N142" i="156"/>
  <c r="J142" i="156"/>
  <c r="V141" i="156"/>
  <c r="R141" i="156"/>
  <c r="N141" i="156"/>
  <c r="J141" i="156"/>
  <c r="V140" i="156"/>
  <c r="R140" i="156"/>
  <c r="N140" i="156"/>
  <c r="J140" i="156"/>
  <c r="V139" i="156"/>
  <c r="R139" i="156"/>
  <c r="N139" i="156"/>
  <c r="J139" i="156"/>
  <c r="V138" i="156"/>
  <c r="R138" i="156"/>
  <c r="N138" i="156"/>
  <c r="J138" i="156"/>
  <c r="V137" i="156"/>
  <c r="R137" i="156"/>
  <c r="N137" i="156"/>
  <c r="J137" i="156"/>
  <c r="V136" i="156"/>
  <c r="R136" i="156"/>
  <c r="N136" i="156"/>
  <c r="J136" i="156"/>
  <c r="V135" i="156"/>
  <c r="R135" i="156"/>
  <c r="N135" i="156"/>
  <c r="J135" i="156"/>
  <c r="V134" i="156"/>
  <c r="R134" i="156"/>
  <c r="N134" i="156"/>
  <c r="J134" i="156"/>
  <c r="V133" i="156"/>
  <c r="R133" i="156"/>
  <c r="N133" i="156"/>
  <c r="J133" i="156"/>
  <c r="V132" i="156"/>
  <c r="R132" i="156"/>
  <c r="N132" i="156"/>
  <c r="J132" i="156"/>
  <c r="V131" i="156"/>
  <c r="R131" i="156"/>
  <c r="N131" i="156"/>
  <c r="J131" i="156"/>
  <c r="V130" i="156"/>
  <c r="R130" i="156"/>
  <c r="N130" i="156"/>
  <c r="J130" i="156"/>
  <c r="V129" i="156"/>
  <c r="R129" i="156"/>
  <c r="N129" i="156"/>
  <c r="J129" i="156"/>
  <c r="V128" i="156"/>
  <c r="R128" i="156"/>
  <c r="N128" i="156"/>
  <c r="J128" i="156"/>
  <c r="V127" i="156"/>
  <c r="R127" i="156"/>
  <c r="N127" i="156"/>
  <c r="J127" i="156"/>
  <c r="V126" i="156"/>
  <c r="R126" i="156"/>
  <c r="N126" i="156"/>
  <c r="J126" i="156"/>
  <c r="V125" i="156"/>
  <c r="R125" i="156"/>
  <c r="N125" i="156"/>
  <c r="J125" i="156"/>
  <c r="V124" i="156"/>
  <c r="R124" i="156"/>
  <c r="N124" i="156"/>
  <c r="J124" i="156"/>
  <c r="V123" i="156"/>
  <c r="R123" i="156"/>
  <c r="N123" i="156"/>
  <c r="J123" i="156"/>
  <c r="V122" i="156"/>
  <c r="V121" i="156"/>
  <c r="R121" i="156"/>
  <c r="N121" i="156"/>
  <c r="J121" i="156"/>
  <c r="V120" i="156"/>
  <c r="R120" i="156"/>
  <c r="N120" i="156"/>
  <c r="J120" i="156"/>
  <c r="V119" i="156"/>
  <c r="R119" i="156"/>
  <c r="N119" i="156"/>
  <c r="J119" i="156"/>
  <c r="V118" i="156"/>
  <c r="R118" i="156"/>
  <c r="N118" i="156"/>
  <c r="J118" i="156"/>
  <c r="V117" i="156"/>
  <c r="R117" i="156"/>
  <c r="N117" i="156"/>
  <c r="J117" i="156"/>
  <c r="V116" i="156"/>
  <c r="R116" i="156"/>
  <c r="N116" i="156"/>
  <c r="J116" i="156"/>
  <c r="V115" i="156"/>
  <c r="R115" i="156"/>
  <c r="N115" i="156"/>
  <c r="J115" i="156"/>
  <c r="V114" i="156"/>
  <c r="R114" i="156"/>
  <c r="N114" i="156"/>
  <c r="J114" i="156"/>
  <c r="V112" i="156"/>
  <c r="R112" i="156"/>
  <c r="N112" i="156"/>
  <c r="J112" i="156"/>
  <c r="V111" i="156"/>
  <c r="R111" i="156"/>
  <c r="N111" i="156"/>
  <c r="J111" i="156"/>
  <c r="V110" i="156"/>
  <c r="R110" i="156"/>
  <c r="N110" i="156"/>
  <c r="J110" i="156"/>
  <c r="V109" i="156"/>
  <c r="R109" i="156"/>
  <c r="N109" i="156"/>
  <c r="J109" i="156"/>
  <c r="V108" i="156"/>
  <c r="V107" i="156"/>
  <c r="R107" i="156"/>
  <c r="N107" i="156"/>
  <c r="J107" i="156"/>
  <c r="V106" i="156"/>
  <c r="R106" i="156"/>
  <c r="N106" i="156"/>
  <c r="J106" i="156"/>
  <c r="V105" i="156"/>
  <c r="R105" i="156"/>
  <c r="N105" i="156"/>
  <c r="J105" i="156"/>
  <c r="V103" i="156"/>
  <c r="R103" i="156"/>
  <c r="N103" i="156"/>
  <c r="J103" i="156"/>
  <c r="V102" i="156"/>
  <c r="R102" i="156"/>
  <c r="N102" i="156"/>
  <c r="J102" i="156"/>
  <c r="V101" i="156"/>
  <c r="R101" i="156"/>
  <c r="N101" i="156"/>
  <c r="J101" i="156"/>
  <c r="V99" i="156"/>
  <c r="R99" i="156"/>
  <c r="N99" i="156"/>
  <c r="J99" i="156"/>
  <c r="V98" i="156"/>
  <c r="R98" i="156"/>
  <c r="N98" i="156"/>
  <c r="J98" i="156"/>
  <c r="V97" i="156"/>
  <c r="R97" i="156"/>
  <c r="N97" i="156"/>
  <c r="J97" i="156"/>
  <c r="V96" i="156"/>
  <c r="R96" i="156"/>
  <c r="N96" i="156"/>
  <c r="J96" i="156"/>
  <c r="V95" i="156"/>
  <c r="R95" i="156"/>
  <c r="N95" i="156"/>
  <c r="J95" i="156"/>
  <c r="V94" i="156"/>
  <c r="R94" i="156"/>
  <c r="N94" i="156"/>
  <c r="J94" i="156"/>
  <c r="V93" i="156"/>
  <c r="R93" i="156"/>
  <c r="N93" i="156"/>
  <c r="J93" i="156"/>
  <c r="V92" i="156"/>
  <c r="R92" i="156"/>
  <c r="N92" i="156"/>
  <c r="J92" i="156"/>
  <c r="V91" i="156"/>
  <c r="R91" i="156"/>
  <c r="N91" i="156"/>
  <c r="J91" i="156"/>
  <c r="V90" i="156"/>
  <c r="R90" i="156"/>
  <c r="N90" i="156"/>
  <c r="J90" i="156"/>
  <c r="V89" i="156"/>
  <c r="R89" i="156"/>
  <c r="N89" i="156"/>
  <c r="J89" i="156"/>
  <c r="V88" i="156"/>
  <c r="R88" i="156"/>
  <c r="N88" i="156"/>
  <c r="J88" i="156"/>
  <c r="V87" i="156"/>
  <c r="R87" i="156"/>
  <c r="N87" i="156"/>
  <c r="J87" i="156"/>
  <c r="V86" i="156"/>
  <c r="R86" i="156"/>
  <c r="N86" i="156"/>
  <c r="J86" i="156"/>
  <c r="V85" i="156"/>
  <c r="R85" i="156"/>
  <c r="N85" i="156"/>
  <c r="J85" i="156"/>
  <c r="V84" i="156"/>
  <c r="R84" i="156"/>
  <c r="N84" i="156"/>
  <c r="J84" i="156"/>
  <c r="V83" i="156"/>
  <c r="R83" i="156"/>
  <c r="N83" i="156"/>
  <c r="J83" i="156"/>
  <c r="V82" i="156"/>
  <c r="R82" i="156"/>
  <c r="N82" i="156"/>
  <c r="J82" i="156"/>
  <c r="V81" i="156"/>
  <c r="R81" i="156"/>
  <c r="N81" i="156"/>
  <c r="J81" i="156"/>
  <c r="V80" i="156"/>
  <c r="R80" i="156"/>
  <c r="N80" i="156"/>
  <c r="J80" i="156"/>
  <c r="V79" i="156"/>
  <c r="R79" i="156"/>
  <c r="N79" i="156"/>
  <c r="J79" i="156"/>
  <c r="V78" i="156"/>
  <c r="R78" i="156"/>
  <c r="N78" i="156"/>
  <c r="J78" i="156"/>
  <c r="V77" i="156"/>
  <c r="R77" i="156"/>
  <c r="N77" i="156"/>
  <c r="J77" i="156"/>
  <c r="V76" i="156"/>
  <c r="R76" i="156"/>
  <c r="N76" i="156"/>
  <c r="J76" i="156"/>
  <c r="V75" i="156"/>
  <c r="R75" i="156"/>
  <c r="N75" i="156"/>
  <c r="J75" i="156"/>
  <c r="V74" i="156"/>
  <c r="R74" i="156"/>
  <c r="N74" i="156"/>
  <c r="J74" i="156"/>
  <c r="V73" i="156"/>
  <c r="R73" i="156"/>
  <c r="N73" i="156"/>
  <c r="J73" i="156"/>
  <c r="V72" i="156"/>
  <c r="R72" i="156"/>
  <c r="N72" i="156"/>
  <c r="J72" i="156"/>
  <c r="V71" i="156"/>
  <c r="R71" i="156"/>
  <c r="N71" i="156"/>
  <c r="J71" i="156"/>
  <c r="V70" i="156"/>
  <c r="R70" i="156"/>
  <c r="N70" i="156"/>
  <c r="J70" i="156"/>
  <c r="V69" i="156"/>
  <c r="R69" i="156"/>
  <c r="N69" i="156"/>
  <c r="J69" i="156"/>
  <c r="V68" i="156"/>
  <c r="R68" i="156"/>
  <c r="N68" i="156"/>
  <c r="J68" i="156"/>
  <c r="V67" i="156"/>
  <c r="R67" i="156"/>
  <c r="N67" i="156"/>
  <c r="J67" i="156"/>
  <c r="V66" i="156"/>
  <c r="R66" i="156"/>
  <c r="N66" i="156"/>
  <c r="J66" i="156"/>
  <c r="V65" i="156"/>
  <c r="R65" i="156"/>
  <c r="N65" i="156"/>
  <c r="J65" i="156"/>
  <c r="V64" i="156"/>
  <c r="R64" i="156"/>
  <c r="N64" i="156"/>
  <c r="J64" i="156"/>
  <c r="V63" i="156"/>
  <c r="R63" i="156"/>
  <c r="N63" i="156"/>
  <c r="J63" i="156"/>
  <c r="V62" i="156"/>
  <c r="R62" i="156"/>
  <c r="N62" i="156"/>
  <c r="J62" i="156"/>
  <c r="V61" i="156"/>
  <c r="R61" i="156"/>
  <c r="N61" i="156"/>
  <c r="J61" i="156"/>
  <c r="V60" i="156"/>
  <c r="R60" i="156"/>
  <c r="N60" i="156"/>
  <c r="J60" i="156"/>
  <c r="V59" i="156"/>
  <c r="R59" i="156"/>
  <c r="N59" i="156"/>
  <c r="J59" i="156"/>
  <c r="V58" i="156"/>
  <c r="R58" i="156"/>
  <c r="N58" i="156"/>
  <c r="J58" i="156"/>
  <c r="V57" i="156"/>
  <c r="R57" i="156"/>
  <c r="N57" i="156"/>
  <c r="J57" i="156"/>
  <c r="V56" i="156"/>
  <c r="R56" i="156"/>
  <c r="N56" i="156"/>
  <c r="J56" i="156"/>
  <c r="V55" i="156"/>
  <c r="R55" i="156"/>
  <c r="N55" i="156"/>
  <c r="J55" i="156"/>
  <c r="V54" i="156"/>
  <c r="R54" i="156"/>
  <c r="N54" i="156"/>
  <c r="J54" i="156"/>
  <c r="V53" i="156"/>
  <c r="R53" i="156"/>
  <c r="N53" i="156"/>
  <c r="J53" i="156"/>
  <c r="V52" i="156"/>
  <c r="R52" i="156"/>
  <c r="N52" i="156"/>
  <c r="J52" i="156"/>
  <c r="V51" i="156"/>
  <c r="R51" i="156"/>
  <c r="N51" i="156"/>
  <c r="J51" i="156"/>
  <c r="V50" i="156"/>
  <c r="R50" i="156"/>
  <c r="N50" i="156"/>
  <c r="J50" i="156"/>
  <c r="V49" i="156"/>
  <c r="R49" i="156"/>
  <c r="N49" i="156"/>
  <c r="J49" i="156"/>
  <c r="V48" i="156"/>
  <c r="R48" i="156"/>
  <c r="N48" i="156"/>
  <c r="J48" i="156"/>
  <c r="V47" i="156"/>
  <c r="R47" i="156"/>
  <c r="N47" i="156"/>
  <c r="J47" i="156"/>
  <c r="V46" i="156"/>
  <c r="R46" i="156"/>
  <c r="N46" i="156"/>
  <c r="J46" i="156"/>
  <c r="V45" i="156"/>
  <c r="R45" i="156"/>
  <c r="N45" i="156"/>
  <c r="J45" i="156"/>
  <c r="V44" i="156"/>
  <c r="R44" i="156"/>
  <c r="N44" i="156"/>
  <c r="J44" i="156"/>
  <c r="V43" i="156"/>
  <c r="R43" i="156"/>
  <c r="N43" i="156"/>
  <c r="J43" i="156"/>
  <c r="V42" i="156"/>
  <c r="R42" i="156"/>
  <c r="N42" i="156"/>
  <c r="J42" i="156"/>
  <c r="V41" i="156"/>
  <c r="R41" i="156"/>
  <c r="N41" i="156"/>
  <c r="J41" i="156"/>
  <c r="V40" i="156"/>
  <c r="R40" i="156"/>
  <c r="N40" i="156"/>
  <c r="J40" i="156"/>
  <c r="V39" i="156"/>
  <c r="R39" i="156"/>
  <c r="N39" i="156"/>
  <c r="J39" i="156"/>
  <c r="V38" i="156"/>
  <c r="R38" i="156"/>
  <c r="N38" i="156"/>
  <c r="J38" i="156"/>
  <c r="V37" i="156"/>
  <c r="R37" i="156"/>
  <c r="N37" i="156"/>
  <c r="J37" i="156"/>
  <c r="V36" i="156"/>
  <c r="R36" i="156"/>
  <c r="N36" i="156"/>
  <c r="J36" i="156"/>
  <c r="V35" i="156"/>
  <c r="R35" i="156"/>
  <c r="N35" i="156"/>
  <c r="J35" i="156"/>
  <c r="V34" i="156"/>
  <c r="R34" i="156"/>
  <c r="N34" i="156"/>
  <c r="J34" i="156"/>
  <c r="V33" i="156"/>
  <c r="R33" i="156"/>
  <c r="N33" i="156"/>
  <c r="J33" i="156"/>
  <c r="V32" i="156"/>
  <c r="R32" i="156"/>
  <c r="N32" i="156"/>
  <c r="J32" i="156"/>
  <c r="V31" i="156"/>
  <c r="R31" i="156"/>
  <c r="N31" i="156"/>
  <c r="J31" i="156"/>
  <c r="V30" i="156"/>
  <c r="R30" i="156"/>
  <c r="N30" i="156"/>
  <c r="J30" i="156"/>
  <c r="V29" i="156"/>
  <c r="R29" i="156"/>
  <c r="N29" i="156"/>
  <c r="J29" i="156"/>
  <c r="V28" i="156"/>
  <c r="R28" i="156"/>
  <c r="N28" i="156"/>
  <c r="J28" i="156"/>
  <c r="V27" i="156"/>
  <c r="R27" i="156"/>
  <c r="N27" i="156"/>
  <c r="J27" i="156"/>
  <c r="V26" i="156"/>
  <c r="R26" i="156"/>
  <c r="N26" i="156"/>
  <c r="J26" i="156"/>
  <c r="V25" i="156"/>
  <c r="R25" i="156"/>
  <c r="N25" i="156"/>
  <c r="J25" i="156"/>
  <c r="V24" i="156"/>
  <c r="R24" i="156"/>
  <c r="N24" i="156"/>
  <c r="J24" i="156"/>
  <c r="V23" i="156"/>
  <c r="R23" i="156"/>
  <c r="N23" i="156"/>
  <c r="J23" i="156"/>
  <c r="V22" i="156"/>
  <c r="R22" i="156"/>
  <c r="N22" i="156"/>
  <c r="J22" i="156"/>
  <c r="V21" i="156"/>
  <c r="R21" i="156"/>
  <c r="N21" i="156"/>
  <c r="J21" i="156"/>
  <c r="V20" i="156"/>
  <c r="R20" i="156"/>
  <c r="N20" i="156"/>
  <c r="J20" i="156"/>
  <c r="V19" i="156"/>
  <c r="R19" i="156"/>
  <c r="N19" i="156"/>
  <c r="J19" i="156"/>
  <c r="V18" i="156"/>
  <c r="R18" i="156"/>
  <c r="N18" i="156"/>
  <c r="J18" i="156"/>
  <c r="V17" i="156"/>
  <c r="R17" i="156"/>
  <c r="N17" i="156"/>
  <c r="J17" i="156"/>
  <c r="V16" i="156"/>
  <c r="R16" i="156"/>
  <c r="N16" i="156"/>
  <c r="J16" i="156"/>
  <c r="V15" i="156"/>
  <c r="R15" i="156"/>
  <c r="N15" i="156"/>
  <c r="J15" i="156"/>
  <c r="V14" i="156"/>
  <c r="V13" i="156"/>
  <c r="R13" i="156"/>
  <c r="N13" i="156"/>
  <c r="J13" i="156"/>
  <c r="V12" i="156"/>
  <c r="R12" i="156"/>
  <c r="N12" i="156"/>
  <c r="J12" i="156"/>
  <c r="V11" i="156"/>
  <c r="R11" i="156"/>
  <c r="N11" i="156"/>
  <c r="J11" i="156"/>
  <c r="V10" i="156"/>
  <c r="R10" i="156"/>
  <c r="N10" i="156"/>
  <c r="J10" i="156"/>
  <c r="V9" i="156"/>
  <c r="R9" i="156"/>
  <c r="N9" i="156"/>
  <c r="J9" i="156"/>
  <c r="M16" i="166" l="1"/>
  <c r="M17" i="166"/>
  <c r="M15" i="166"/>
  <c r="E14" i="166" l="1"/>
  <c r="E15" i="166"/>
  <c r="E16" i="166"/>
  <c r="E17" i="166"/>
  <c r="E18" i="166"/>
  <c r="E23" i="166"/>
  <c r="E24" i="166"/>
  <c r="E25" i="166"/>
  <c r="E26" i="166"/>
  <c r="E27" i="166"/>
  <c r="E28" i="166"/>
  <c r="E29" i="166"/>
  <c r="E30" i="166"/>
  <c r="E31" i="166"/>
  <c r="E32" i="166"/>
  <c r="E33" i="166"/>
  <c r="E34" i="166"/>
  <c r="E19" i="165"/>
  <c r="E20" i="165"/>
  <c r="E21" i="165"/>
  <c r="E22" i="165"/>
  <c r="E23" i="165"/>
  <c r="E28" i="165"/>
  <c r="E29" i="165"/>
  <c r="E30" i="165"/>
  <c r="E31" i="165"/>
  <c r="E32" i="165"/>
  <c r="E33" i="165"/>
  <c r="E34" i="165"/>
  <c r="E35" i="165"/>
  <c r="E36" i="165"/>
  <c r="E37" i="165"/>
  <c r="E38" i="165"/>
  <c r="E39" i="165"/>
  <c r="D12" i="166"/>
  <c r="E12" i="166" s="1"/>
  <c r="C12" i="166"/>
  <c r="D11" i="166"/>
  <c r="E11" i="166" s="1"/>
  <c r="C11" i="166"/>
  <c r="D10" i="166"/>
  <c r="E10" i="166" s="1"/>
  <c r="C10" i="166"/>
  <c r="D9" i="166"/>
  <c r="C9" i="166"/>
  <c r="E8" i="166"/>
  <c r="C8" i="166"/>
  <c r="E17" i="165"/>
  <c r="E16" i="165"/>
  <c r="E15" i="165"/>
  <c r="E14" i="165"/>
  <c r="E13" i="165"/>
  <c r="E12" i="165"/>
  <c r="E11" i="165"/>
  <c r="E10" i="165"/>
  <c r="E9" i="165"/>
  <c r="E8" i="165"/>
  <c r="I13" i="157"/>
  <c r="I12" i="157"/>
  <c r="I11" i="157"/>
  <c r="I10" i="157"/>
  <c r="E9" i="166" l="1"/>
  <c r="G8" i="174" l="1"/>
  <c r="H9" i="259"/>
  <c r="I9" i="259" s="1"/>
  <c r="K9" i="259" s="1"/>
  <c r="X9" i="156"/>
  <c r="AI9" i="156" s="1"/>
</calcChain>
</file>

<file path=xl/sharedStrings.xml><?xml version="1.0" encoding="utf-8"?>
<sst xmlns="http://schemas.openxmlformats.org/spreadsheetml/2006/main" count="17834" uniqueCount="2265">
  <si>
    <t>Statistical release</t>
  </si>
  <si>
    <t>Breastfeeding initiation and prevalence at 6 to 8 weeks</t>
  </si>
  <si>
    <t>Contents</t>
  </si>
  <si>
    <t>Context</t>
  </si>
  <si>
    <t>Summary of results</t>
  </si>
  <si>
    <t>Contact for further enquiries</t>
  </si>
  <si>
    <t>Kingston</t>
  </si>
  <si>
    <t>Newham</t>
  </si>
  <si>
    <t>Waltham Forest</t>
  </si>
  <si>
    <t>Havering</t>
  </si>
  <si>
    <t>Hounslow</t>
  </si>
  <si>
    <t>Croydon</t>
  </si>
  <si>
    <t>Islington</t>
  </si>
  <si>
    <t>Enfield</t>
  </si>
  <si>
    <t>Barnet</t>
  </si>
  <si>
    <t>Ealing</t>
  </si>
  <si>
    <t>Bromley</t>
  </si>
  <si>
    <t>Lambeth</t>
  </si>
  <si>
    <t>Wandsworth</t>
  </si>
  <si>
    <t>Harrow</t>
  </si>
  <si>
    <t>Hillingdon</t>
  </si>
  <si>
    <t>Camden</t>
  </si>
  <si>
    <t>Redbridge</t>
  </si>
  <si>
    <t>Tower Hamlets</t>
  </si>
  <si>
    <t>Southwark</t>
  </si>
  <si>
    <t>Lewisham</t>
  </si>
  <si>
    <t>Source: Department of Health, Integrated Performance Measure Return</t>
  </si>
  <si>
    <t>Quarter</t>
  </si>
  <si>
    <t>Maternites</t>
  </si>
  <si>
    <t>Breastfeeding</t>
  </si>
  <si>
    <t>Infants due a 6–8 week check</t>
  </si>
  <si>
    <t>Infants being breastfed (Totally + Partially)</t>
  </si>
  <si>
    <t>Difference between percentage of mothers initiating breastfeeding and prevalence of breastfeeding at 6-8 weeks (% of those initiating)</t>
  </si>
  <si>
    <t>No.</t>
  </si>
  <si>
    <t>% of maternities</t>
  </si>
  <si>
    <t xml:space="preserve">% of all infants </t>
  </si>
  <si>
    <t>%</t>
  </si>
  <si>
    <t>2008/09 OT</t>
  </si>
  <si>
    <t>2009/10 OT</t>
  </si>
  <si>
    <t>2010/11 OT</t>
  </si>
  <si>
    <t>2011/12 OT</t>
  </si>
  <si>
    <t>2012/13 OT</t>
  </si>
  <si>
    <t>Notes:</t>
  </si>
  <si>
    <t>1. Shaded and blank cells indicates reported data that do not pass the data quality checks.  For further details of the checks, see definitions sheet.</t>
  </si>
  <si>
    <t>2. Comparisons with quarters before 2010/11 Q4 need to be made with caution due to the high level of not knowns.</t>
  </si>
  <si>
    <t>Year / Quarter</t>
  </si>
  <si>
    <t>Maternities</t>
  </si>
  <si>
    <t>Not breastfeeding</t>
  </si>
  <si>
    <t>Not known</t>
  </si>
  <si>
    <t>confidence interval</t>
  </si>
  <si>
    <t>2003/04 OT</t>
  </si>
  <si>
    <t>2004/05 OT</t>
  </si>
  <si>
    <t>2005/06 OT</t>
  </si>
  <si>
    <t>2006/07 OT</t>
  </si>
  <si>
    <t>2007/08 OT</t>
  </si>
  <si>
    <t>Totally</t>
  </si>
  <si>
    <t>Partially</t>
  </si>
  <si>
    <t>Not all all</t>
  </si>
  <si>
    <t>95% confidence interval</t>
  </si>
  <si>
    <t>% of all infants</t>
  </si>
  <si>
    <t>Coverage Target 85%</t>
  </si>
  <si>
    <t>Coverage Target 90%</t>
  </si>
  <si>
    <t>Coverage Target 95%</t>
  </si>
  <si>
    <t>Crown Copyright © 2014</t>
  </si>
  <si>
    <t>Number of maternities (1)</t>
  </si>
  <si>
    <t>Maternities where breastfeeding was known (2)</t>
  </si>
  <si>
    <t>Maternities whose breastfeeding status not known (3)</t>
  </si>
  <si>
    <t>2013/14 Q1</t>
  </si>
  <si>
    <t>2013/14 Q2</t>
  </si>
  <si>
    <t>2013/14 Q3</t>
  </si>
  <si>
    <t>2013/14 Q4</t>
  </si>
  <si>
    <t>Code</t>
  </si>
  <si>
    <t>Name</t>
  </si>
  <si>
    <t>No. not initiated</t>
  </si>
  <si>
    <t>No. initiated</t>
  </si>
  <si>
    <t>213/14 Q1</t>
  </si>
  <si>
    <t>213/14 Q2</t>
  </si>
  <si>
    <t>RCF</t>
  </si>
  <si>
    <t>Airedale NHS Foundation Trust</t>
  </si>
  <si>
    <t>RTK</t>
  </si>
  <si>
    <t>RF4</t>
  </si>
  <si>
    <t>RVL</t>
  </si>
  <si>
    <t>RFF</t>
  </si>
  <si>
    <t>Barnsley Hospital NHS Foundation Trust</t>
  </si>
  <si>
    <t>R1H</t>
  </si>
  <si>
    <t>RDD</t>
  </si>
  <si>
    <t>RC1</t>
  </si>
  <si>
    <t>RLU</t>
  </si>
  <si>
    <t>Birmingham Women's NHS Foundation Trust</t>
  </si>
  <si>
    <t>RXL</t>
  </si>
  <si>
    <t>Blackpool Teaching Hospitals NHS Foundation Trust</t>
  </si>
  <si>
    <t>RMC</t>
  </si>
  <si>
    <t>Bolton NHS Foundation Trust</t>
  </si>
  <si>
    <t>RAE</t>
  </si>
  <si>
    <t>Bradford Teaching Hospitals NHS Foundation Trust</t>
  </si>
  <si>
    <t>RXH</t>
  </si>
  <si>
    <t>Brighton and Sussex University Hospitals NHS Trust</t>
  </si>
  <si>
    <t>RXQ</t>
  </si>
  <si>
    <t>RJF</t>
  </si>
  <si>
    <t>Burton Hospitals NHS Foundation Trust</t>
  </si>
  <si>
    <t>RWY</t>
  </si>
  <si>
    <t>RGT</t>
  </si>
  <si>
    <t>RW3</t>
  </si>
  <si>
    <t>Central Manchester University Hospitals NHS Foundation Trust</t>
  </si>
  <si>
    <t>RQM</t>
  </si>
  <si>
    <t>Chelsea and Westminster Hospital NHS Foundation Trust</t>
  </si>
  <si>
    <t>RFS</t>
  </si>
  <si>
    <t>Chesterfield Royal Hospital NHS Foundation Trust</t>
  </si>
  <si>
    <t>RLN</t>
  </si>
  <si>
    <t>RDE</t>
  </si>
  <si>
    <t>Colchester Hospital University NHS Foundation Trust</t>
  </si>
  <si>
    <t>RJR</t>
  </si>
  <si>
    <t>Countess Of Chester Hospital NHS Foundation Trust</t>
  </si>
  <si>
    <t>RXP</t>
  </si>
  <si>
    <t>County Durham and Darlington NHS Foundation Trust</t>
  </si>
  <si>
    <t>RJ6</t>
  </si>
  <si>
    <t>Croydon Health Services NHS Trust</t>
  </si>
  <si>
    <t>RN7</t>
  </si>
  <si>
    <t>RTG</t>
  </si>
  <si>
    <t>Derby Hospitals NHS Foundation Trust</t>
  </si>
  <si>
    <t>RP5</t>
  </si>
  <si>
    <t>RBD</t>
  </si>
  <si>
    <t>Dorset County Hospital NHS Foundation Trust</t>
  </si>
  <si>
    <t>RC3</t>
  </si>
  <si>
    <t>Ealing Hospital NHS Trust</t>
  </si>
  <si>
    <t>RWH</t>
  </si>
  <si>
    <t>RJN</t>
  </si>
  <si>
    <t>RVV</t>
  </si>
  <si>
    <t>East Kent Hospitals University NHS Foundation Trust</t>
  </si>
  <si>
    <t>RXR</t>
  </si>
  <si>
    <t>East Lancashire Hospitals NHS Trust</t>
  </si>
  <si>
    <t>RXC</t>
  </si>
  <si>
    <t>RVR</t>
  </si>
  <si>
    <t>Epsom and St Helier University Hospitals NHS Trust</t>
  </si>
  <si>
    <t>RDU</t>
  </si>
  <si>
    <t>Frimley Park Hospital NHS Foundation Trust</t>
  </si>
  <si>
    <t>RR7</t>
  </si>
  <si>
    <t>Gateshead Health NHS Foundation Trust</t>
  </si>
  <si>
    <t>RLT</t>
  </si>
  <si>
    <t>George Eliot Hospital NHS Trust</t>
  </si>
  <si>
    <t>RTE</t>
  </si>
  <si>
    <t>Gloucestershire Hospitals NHS Foundation Trust</t>
  </si>
  <si>
    <t>RN3</t>
  </si>
  <si>
    <t>RJ1</t>
  </si>
  <si>
    <t>Guy's and St Thomas' NHS Foundation Trust</t>
  </si>
  <si>
    <t>RN5</t>
  </si>
  <si>
    <t>RCD</t>
  </si>
  <si>
    <t>Harrogate and District NHS Foundation Trust</t>
  </si>
  <si>
    <t>RR1</t>
  </si>
  <si>
    <t>Heart Of England NHS Foundation Trust</t>
  </si>
  <si>
    <t>RD7</t>
  </si>
  <si>
    <t>RQQ</t>
  </si>
  <si>
    <t>Hinchingbrooke Health Care NHS Trust</t>
  </si>
  <si>
    <t>RQX</t>
  </si>
  <si>
    <t>Homerton University Hospital NHS Foundation Trust</t>
  </si>
  <si>
    <t>RWA</t>
  </si>
  <si>
    <t>RYJ</t>
  </si>
  <si>
    <t>RGQ</t>
  </si>
  <si>
    <t>R1F</t>
  </si>
  <si>
    <t>Isle Of Wight NHS Trust</t>
  </si>
  <si>
    <t>RGP</t>
  </si>
  <si>
    <t>James Paget University Hospitals NHS Foundation Trust</t>
  </si>
  <si>
    <t>RNQ</t>
  </si>
  <si>
    <t>Kettering General Hospital NHS Foundation Trust</t>
  </si>
  <si>
    <t>RJZ</t>
  </si>
  <si>
    <t>King's College Hospital NHS Foundation Trust</t>
  </si>
  <si>
    <t>RAX</t>
  </si>
  <si>
    <t>Kingston Hospital NHS Foundation Trust</t>
  </si>
  <si>
    <t>RXN</t>
  </si>
  <si>
    <t>RR8</t>
  </si>
  <si>
    <t>Leeds Teaching Hospitals NHS Trust</t>
  </si>
  <si>
    <t>RJ2</t>
  </si>
  <si>
    <t>REP</t>
  </si>
  <si>
    <t>Liverpool Women's NHS Foundation Trust</t>
  </si>
  <si>
    <t>RC9</t>
  </si>
  <si>
    <t>Luton and Dunstable University Hospital NHS Foundation Trust</t>
  </si>
  <si>
    <t>RWF</t>
  </si>
  <si>
    <t>Maidstone and Tunbridge Wells NHS Trust</t>
  </si>
  <si>
    <t>RPA</t>
  </si>
  <si>
    <t>RBT</t>
  </si>
  <si>
    <t>Mid Cheshire Hospitals NHS Foundation Trust</t>
  </si>
  <si>
    <t>RQ8</t>
  </si>
  <si>
    <t>Mid Essex Hospital Services NHS Trust</t>
  </si>
  <si>
    <t>RJD</t>
  </si>
  <si>
    <t>RXF</t>
  </si>
  <si>
    <t>Mid Yorkshire Hospitals NHS Trust</t>
  </si>
  <si>
    <t>RD8</t>
  </si>
  <si>
    <t>Milton Keynes Hospital NHS Foundation Trust</t>
  </si>
  <si>
    <t>RM1</t>
  </si>
  <si>
    <t>RVJ</t>
  </si>
  <si>
    <t>North Bristol NHS Trust</t>
  </si>
  <si>
    <t>RNL</t>
  </si>
  <si>
    <t>North Cumbria University Hospitals NHS Trust</t>
  </si>
  <si>
    <t>RAP</t>
  </si>
  <si>
    <t>North Middlesex University Hospital NHS Trust</t>
  </si>
  <si>
    <t>RVW</t>
  </si>
  <si>
    <t>RV8</t>
  </si>
  <si>
    <t>North West London Hospitals NHS Trust</t>
  </si>
  <si>
    <t>RNS</t>
  </si>
  <si>
    <t>Northampton General Hospital NHS Trust</t>
  </si>
  <si>
    <t>RBZ</t>
  </si>
  <si>
    <t>RJL</t>
  </si>
  <si>
    <t>RTF</t>
  </si>
  <si>
    <t>Northumbria Healthcare NHS Foundation Trust</t>
  </si>
  <si>
    <t>RX1</t>
  </si>
  <si>
    <t>Nottingham University Hospitals NHS Trust</t>
  </si>
  <si>
    <t>RTH</t>
  </si>
  <si>
    <t>Oxford University Hospitals NHS Trust</t>
  </si>
  <si>
    <t>RW6</t>
  </si>
  <si>
    <t>Pennine Acute Hospitals NHS Trust</t>
  </si>
  <si>
    <t>RGN</t>
  </si>
  <si>
    <t>Peterborough and Stamford Hospitals NHS Foundation Trust</t>
  </si>
  <si>
    <t>RK9</t>
  </si>
  <si>
    <t>Plymouth Hospitals NHS Trust</t>
  </si>
  <si>
    <t>RD3</t>
  </si>
  <si>
    <t>RHU</t>
  </si>
  <si>
    <t>Portsmouth Hospitals NHS Trust</t>
  </si>
  <si>
    <t>RHW</t>
  </si>
  <si>
    <t>Royal Berkshire NHS Foundation Trust</t>
  </si>
  <si>
    <t>REF</t>
  </si>
  <si>
    <t>Royal Cornwall Hospitals NHS Trust</t>
  </si>
  <si>
    <t>RH8</t>
  </si>
  <si>
    <t>Royal Devon and Exeter NHS Foundation Trust</t>
  </si>
  <si>
    <t>RAL</t>
  </si>
  <si>
    <t>Royal Free London NHS Foundation Trust</t>
  </si>
  <si>
    <t>RA2</t>
  </si>
  <si>
    <t>Royal Surrey County Hospital NHS Foundation Trust</t>
  </si>
  <si>
    <t>RNZ</t>
  </si>
  <si>
    <t>Salisbury NHS Foundation Trust</t>
  </si>
  <si>
    <t>RXK</t>
  </si>
  <si>
    <t>RHQ</t>
  </si>
  <si>
    <t>RK5</t>
  </si>
  <si>
    <t>Sherwood Forest Hospitals NHS Foundation Trust</t>
  </si>
  <si>
    <t>RXW</t>
  </si>
  <si>
    <t>RA9</t>
  </si>
  <si>
    <t>RYQ</t>
  </si>
  <si>
    <t>RTR</t>
  </si>
  <si>
    <t>South Tees Hospitals NHS Foundation Trust</t>
  </si>
  <si>
    <t>RE9</t>
  </si>
  <si>
    <t>South Tyneside NHS Foundation Trust</t>
  </si>
  <si>
    <t>RJC</t>
  </si>
  <si>
    <t>South Warwickshire NHS Foundation Trust</t>
  </si>
  <si>
    <t>RAJ</t>
  </si>
  <si>
    <t>RVY</t>
  </si>
  <si>
    <t>Southport and Ormskirk Hospital NHS Trust</t>
  </si>
  <si>
    <t>RJ7</t>
  </si>
  <si>
    <t>St George's Healthcare NHS Trust</t>
  </si>
  <si>
    <t>RBN</t>
  </si>
  <si>
    <t>St Helens and Knowsley Hospitals NHS Trust</t>
  </si>
  <si>
    <t>RWJ</t>
  </si>
  <si>
    <t>Stockport NHS Foundation Trust</t>
  </si>
  <si>
    <t>RTP</t>
  </si>
  <si>
    <t>RMP</t>
  </si>
  <si>
    <t>Tameside Hospital NHS Foundation Trust</t>
  </si>
  <si>
    <t>RBA</t>
  </si>
  <si>
    <t>RNA</t>
  </si>
  <si>
    <t>The Dudley Group NHS Foundation Trust</t>
  </si>
  <si>
    <t>RAS</t>
  </si>
  <si>
    <t>The Hillingdon Hospitals NHS Foundation Trust</t>
  </si>
  <si>
    <t>RTD</t>
  </si>
  <si>
    <t>RQW</t>
  </si>
  <si>
    <t>RCX</t>
  </si>
  <si>
    <t>RFR</t>
  </si>
  <si>
    <t>The Rotherham NHS Foundation Trust</t>
  </si>
  <si>
    <t>RDZ</t>
  </si>
  <si>
    <t>RL4</t>
  </si>
  <si>
    <t>The Royal Wolverhampton NHS Trust</t>
  </si>
  <si>
    <t>RKE</t>
  </si>
  <si>
    <t>RWD</t>
  </si>
  <si>
    <t>United Lincolnshire Hospitals NHS Trust</t>
  </si>
  <si>
    <t>RRV</t>
  </si>
  <si>
    <t>University College London Hospitals NHS Foundation Trust</t>
  </si>
  <si>
    <t>RJE</t>
  </si>
  <si>
    <t>RM2</t>
  </si>
  <si>
    <t>University Hospital Of South Manchester NHS Foundation Trust</t>
  </si>
  <si>
    <t>RHM</t>
  </si>
  <si>
    <t>RA7</t>
  </si>
  <si>
    <t>University Hospitals Bristol NHS Foundation Trust</t>
  </si>
  <si>
    <t>RKB</t>
  </si>
  <si>
    <t>University Hospitals Coventry and Warwickshire NHS Trust</t>
  </si>
  <si>
    <t>RWE</t>
  </si>
  <si>
    <t>University Hospitals Of Leicester NHS Trust</t>
  </si>
  <si>
    <t>RTX</t>
  </si>
  <si>
    <t>University Hospitals Of Morecambe Bay NHS Foundation Trust</t>
  </si>
  <si>
    <t>RBK</t>
  </si>
  <si>
    <t>Walsall Healthcare NHS Trust</t>
  </si>
  <si>
    <t>RWW</t>
  </si>
  <si>
    <t>Warrington and Halton Hospitals NHS Foundation Trust</t>
  </si>
  <si>
    <t>RWG</t>
  </si>
  <si>
    <t>West Hertfordshire Hospitals NHS Trust</t>
  </si>
  <si>
    <t>RFW</t>
  </si>
  <si>
    <t>RGR</t>
  </si>
  <si>
    <t>West Suffolk NHS Foundation Trust</t>
  </si>
  <si>
    <t>RYR</t>
  </si>
  <si>
    <t>Western Sussex Hospitals NHS Foundation Trust</t>
  </si>
  <si>
    <t>RA3</t>
  </si>
  <si>
    <t>Weston Area Health NHS Trust</t>
  </si>
  <si>
    <t>RBL</t>
  </si>
  <si>
    <t>Wirral University Teaching Hospital NHS Foundation Trust</t>
  </si>
  <si>
    <t>RWP</t>
  </si>
  <si>
    <t>Worcestershire Acute Hospitals NHS Trust</t>
  </si>
  <si>
    <t>RRF</t>
  </si>
  <si>
    <t>Wrightington, Wigan and Leigh NHS Foundation Trust</t>
  </si>
  <si>
    <t>RLQ</t>
  </si>
  <si>
    <t>Wye Valley NHS Trust</t>
  </si>
  <si>
    <t>RA4</t>
  </si>
  <si>
    <t>Yeovil District Hospital NHS Foundation Trust</t>
  </si>
  <si>
    <t>RCB</t>
  </si>
  <si>
    <t>York Teaching Hospital NHS Foundation Trust</t>
  </si>
  <si>
    <t>1. Red cells mean that no. of maternities does not meet validation criteria (see definitions sheet for details).</t>
  </si>
  <si>
    <t>2. Blank cells mean that data do not meet validation criteria (see definitions sheet for details).</t>
  </si>
  <si>
    <t>3. Shaded cells mean that percentage of mothers' whose breastfeeding status was recorded falls short of data quality standard of 95%.</t>
  </si>
  <si>
    <t>Year</t>
  </si>
  <si>
    <t>Period</t>
  </si>
  <si>
    <t>Qtr Actual % initiated BF</t>
  </si>
  <si>
    <t>Qtr Actual % Not initiated BF</t>
  </si>
  <si>
    <t>Qtr Actual % Not Known initiated BF</t>
  </si>
  <si>
    <t>No of maternities QA Compare Min</t>
  </si>
  <si>
    <t>No of maternities QA Compare Max</t>
  </si>
  <si>
    <t>2013-14</t>
  </si>
  <si>
    <t>December</t>
  </si>
  <si>
    <t>N Middlesex Uni</t>
  </si>
  <si>
    <t>Milton Keynes</t>
  </si>
  <si>
    <t>St Helens &amp; Knowsley</t>
  </si>
  <si>
    <t>S Tyneside</t>
  </si>
  <si>
    <t>Mid Yorkshire</t>
  </si>
  <si>
    <t>Dudley</t>
  </si>
  <si>
    <t>Rotherham</t>
  </si>
  <si>
    <t>Wrightington, Wigan &amp; Leigh</t>
  </si>
  <si>
    <t>County Durham &amp; Darlington</t>
  </si>
  <si>
    <t>Bolton</t>
  </si>
  <si>
    <t>Royal Wolverhampton</t>
  </si>
  <si>
    <t>Warrington &amp; Halton</t>
  </si>
  <si>
    <t>Mid Cheshire</t>
  </si>
  <si>
    <t>Barnsley</t>
  </si>
  <si>
    <t>S Tees</t>
  </si>
  <si>
    <t>Central Manchester Uni</t>
  </si>
  <si>
    <t>Southport &amp; Ormskirk</t>
  </si>
  <si>
    <t>Lancashire</t>
  </si>
  <si>
    <t>Sherwood Forest</t>
  </si>
  <si>
    <t>Gateshead</t>
  </si>
  <si>
    <t>Worcestershire Acute</t>
  </si>
  <si>
    <t>Heart Of England</t>
  </si>
  <si>
    <t>Burton</t>
  </si>
  <si>
    <t>Northumbria</t>
  </si>
  <si>
    <t>East Lancashire</t>
  </si>
  <si>
    <t>Luton &amp; Dunstable Uni</t>
  </si>
  <si>
    <t>Walsall Healthcare</t>
  </si>
  <si>
    <t>Stockport</t>
  </si>
  <si>
    <t>Derby</t>
  </si>
  <si>
    <t>Leeds</t>
  </si>
  <si>
    <t>N Cumbria Uni</t>
  </si>
  <si>
    <t>West Hertfordshire</t>
  </si>
  <si>
    <t>Kettering General</t>
  </si>
  <si>
    <t>Isle Of Wight</t>
  </si>
  <si>
    <t>Hinchingbrooke</t>
  </si>
  <si>
    <t>Pennine Acute</t>
  </si>
  <si>
    <t>Airedale</t>
  </si>
  <si>
    <t>York</t>
  </si>
  <si>
    <t>Colchester Uni</t>
  </si>
  <si>
    <t>Northampton General</t>
  </si>
  <si>
    <t>Uni Of Leicester</t>
  </si>
  <si>
    <t>Chesterfield Royal</t>
  </si>
  <si>
    <t>Uni Coventry &amp; Warwickshire</t>
  </si>
  <si>
    <t>Dorset County</t>
  </si>
  <si>
    <t>Bradford</t>
  </si>
  <si>
    <t>Royal Surrey County</t>
  </si>
  <si>
    <t>Gloucestershire</t>
  </si>
  <si>
    <t>W Suffolk</t>
  </si>
  <si>
    <t>Norfolk &amp; Norwich Uni</t>
  </si>
  <si>
    <t>Yeovil District</t>
  </si>
  <si>
    <t>Salisbury</t>
  </si>
  <si>
    <t>Epsom &amp; St Helier Uni</t>
  </si>
  <si>
    <t>Mid Essex</t>
  </si>
  <si>
    <t>Homerton Uni</t>
  </si>
  <si>
    <t>N W London</t>
  </si>
  <si>
    <t>Peterborough &amp; Stamford</t>
  </si>
  <si>
    <t>Harrogate &amp; District</t>
  </si>
  <si>
    <t>Plymouth</t>
  </si>
  <si>
    <t>Brighton &amp; Sussex Uni</t>
  </si>
  <si>
    <t>United Lincolnshire</t>
  </si>
  <si>
    <t>Royal Berkshire</t>
  </si>
  <si>
    <t>Royal Devon &amp; Exeter</t>
  </si>
  <si>
    <t>Uni Of South Manchester</t>
  </si>
  <si>
    <t>Western Sussex</t>
  </si>
  <si>
    <t>S Warwickshire</t>
  </si>
  <si>
    <t>Uni Bristol</t>
  </si>
  <si>
    <t>Frimley Park</t>
  </si>
  <si>
    <t>Oxford Uni</t>
  </si>
  <si>
    <t>Maidstone &amp; Tunbridge Wells</t>
  </si>
  <si>
    <t>Guy's &amp; St Thomas'</t>
  </si>
  <si>
    <t>Royal Free London</t>
  </si>
  <si>
    <t>N Bristol</t>
  </si>
  <si>
    <t>James Paget University</t>
  </si>
  <si>
    <t>Weston Area</t>
  </si>
  <si>
    <t>George Eliot</t>
  </si>
  <si>
    <t>Uni Of Morecambe Bay</t>
  </si>
  <si>
    <t>King's College</t>
  </si>
  <si>
    <t>Royal Cornwall</t>
  </si>
  <si>
    <t>East Kent Uni</t>
  </si>
  <si>
    <t>Uni College London</t>
  </si>
  <si>
    <t>Birmingham Women's</t>
  </si>
  <si>
    <t>Portsmouth</t>
  </si>
  <si>
    <t>St George's Healthcare</t>
  </si>
  <si>
    <t>Chelsea &amp; Westminster</t>
  </si>
  <si>
    <t>Tameside</t>
  </si>
  <si>
    <t>Wye Valley</t>
  </si>
  <si>
    <t>Wirral Uni</t>
  </si>
  <si>
    <t>Countess Of Chester</t>
  </si>
  <si>
    <t>Nottingham Uni</t>
  </si>
  <si>
    <t>Ashford &amp; St Peter's</t>
  </si>
  <si>
    <t>Barking, Havering &amp; Redbridge Uni</t>
  </si>
  <si>
    <t>Barnet &amp; Chase Farm</t>
  </si>
  <si>
    <t>Barts</t>
  </si>
  <si>
    <t>Basildon &amp; Thurrock Uni</t>
  </si>
  <si>
    <t>Bedford</t>
  </si>
  <si>
    <t>Blackpool</t>
  </si>
  <si>
    <t>Buckinghamshire</t>
  </si>
  <si>
    <t>Calderdale &amp; Huddersfield</t>
  </si>
  <si>
    <t>Cambridge Uni</t>
  </si>
  <si>
    <t>City Sunderland</t>
  </si>
  <si>
    <t>Dartford &amp; Gravesham</t>
  </si>
  <si>
    <t>Doncaster &amp; Bassetlaw</t>
  </si>
  <si>
    <t>East &amp; North Hertfordshire</t>
  </si>
  <si>
    <t>East Cheshire</t>
  </si>
  <si>
    <t>E Sussex Healthcare</t>
  </si>
  <si>
    <t>Great Western</t>
  </si>
  <si>
    <t>Hampshire</t>
  </si>
  <si>
    <t>Heatherwood &amp; Wexham Park</t>
  </si>
  <si>
    <t>Hull &amp; East Yorkshire</t>
  </si>
  <si>
    <t>Imperial College</t>
  </si>
  <si>
    <t>Ipswich</t>
  </si>
  <si>
    <t>Lewisham &amp; Greenwich</t>
  </si>
  <si>
    <t>Liverpool Women's</t>
  </si>
  <si>
    <t>Medway</t>
  </si>
  <si>
    <t>Mid Staffordshire</t>
  </si>
  <si>
    <t>N Tees &amp; Hartlepool</t>
  </si>
  <si>
    <t>Northern Devon</t>
  </si>
  <si>
    <t>Northern Lincolnshire &amp; Goole</t>
  </si>
  <si>
    <t>Poole</t>
  </si>
  <si>
    <t>Sandwell &amp; West Birmingham</t>
  </si>
  <si>
    <t>Sheffield</t>
  </si>
  <si>
    <t>Shrewsbury &amp; Telford</t>
  </si>
  <si>
    <t>S Devon Healthcare</t>
  </si>
  <si>
    <t>S London Healthcare</t>
  </si>
  <si>
    <t>Southend Uni</t>
  </si>
  <si>
    <t>Surrey &amp; Sussex Healthcare</t>
  </si>
  <si>
    <t>Taunton &amp; Somerset</t>
  </si>
  <si>
    <t>Newcastle Upon Tyne</t>
  </si>
  <si>
    <t>Princess Alexandra</t>
  </si>
  <si>
    <t>Queen Elizabeth, King's Lynn,</t>
  </si>
  <si>
    <t>Royal Bournemouth &amp; Christchurch</t>
  </si>
  <si>
    <t>Whittington</t>
  </si>
  <si>
    <t>Uni Of North Staffordshire</t>
  </si>
  <si>
    <t>Uni Southampton</t>
  </si>
  <si>
    <t>West Middlesex Uni</t>
  </si>
  <si>
    <t>Area Team</t>
  </si>
  <si>
    <t>ONS Code</t>
  </si>
  <si>
    <t>213/14 Q3</t>
  </si>
  <si>
    <t>01C</t>
  </si>
  <si>
    <t>NHS Eastern Cheshire CCG</t>
  </si>
  <si>
    <t>Q44</t>
  </si>
  <si>
    <t>E38000056</t>
  </si>
  <si>
    <t>01R</t>
  </si>
  <si>
    <t>NHS South Cheshire CCG</t>
  </si>
  <si>
    <t>E38000151</t>
  </si>
  <si>
    <t>02D</t>
  </si>
  <si>
    <t>NHS Vale Royal CCG</t>
  </si>
  <si>
    <t>E38000189</t>
  </si>
  <si>
    <t>02E</t>
  </si>
  <si>
    <t>NHS Warrington CCG</t>
  </si>
  <si>
    <t>E38000194</t>
  </si>
  <si>
    <t>02F</t>
  </si>
  <si>
    <t>NHS West Cheshire CCG</t>
  </si>
  <si>
    <t>E38000196</t>
  </si>
  <si>
    <t>12F</t>
  </si>
  <si>
    <t>NHS Wirral CCG</t>
  </si>
  <si>
    <t>E38000208</t>
  </si>
  <si>
    <t>00C</t>
  </si>
  <si>
    <t>NHS Darlington CCG</t>
  </si>
  <si>
    <t>Q45</t>
  </si>
  <si>
    <t>E38000042</t>
  </si>
  <si>
    <t>00D</t>
  </si>
  <si>
    <t>NHS Durham Dales, Easington and Sedgefield CCG</t>
  </si>
  <si>
    <t>E38000047</t>
  </si>
  <si>
    <t>00K</t>
  </si>
  <si>
    <t>NHS Hartlepool and Stockton-On-Tees CCG</t>
  </si>
  <si>
    <t>E38000075</t>
  </si>
  <si>
    <t>00J</t>
  </si>
  <si>
    <t>NHS North Durham CCG</t>
  </si>
  <si>
    <t>E38000116</t>
  </si>
  <si>
    <t>00M</t>
  </si>
  <si>
    <t>NHS South Tees CCG</t>
  </si>
  <si>
    <t>E38000162</t>
  </si>
  <si>
    <t>00T</t>
  </si>
  <si>
    <t>NHS Bolton CCG</t>
  </si>
  <si>
    <t>Q46</t>
  </si>
  <si>
    <t>Greater Manchester Area Team</t>
  </si>
  <si>
    <t>E38000016</t>
  </si>
  <si>
    <t>00V</t>
  </si>
  <si>
    <t>NHS Bury CCG</t>
  </si>
  <si>
    <t>E38000024</t>
  </si>
  <si>
    <t>00W</t>
  </si>
  <si>
    <t>NHS Central Manchester CCG</t>
  </si>
  <si>
    <t>E38000032</t>
  </si>
  <si>
    <t>01D</t>
  </si>
  <si>
    <t>NHS Heywood, Middleton and Rochdale CCG</t>
  </si>
  <si>
    <t>E38000080</t>
  </si>
  <si>
    <t>01M</t>
  </si>
  <si>
    <t>NHS North Manchester CCG</t>
  </si>
  <si>
    <t>E38000123</t>
  </si>
  <si>
    <t>00Y</t>
  </si>
  <si>
    <t>NHS Oldham CCG</t>
  </si>
  <si>
    <t>E38000135</t>
  </si>
  <si>
    <t>01G</t>
  </si>
  <si>
    <t>NHS Salford CCG</t>
  </si>
  <si>
    <t>E38000143</t>
  </si>
  <si>
    <t>01N</t>
  </si>
  <si>
    <t>NHS South Manchester CCG</t>
  </si>
  <si>
    <t>E38000158</t>
  </si>
  <si>
    <t>01W</t>
  </si>
  <si>
    <t>NHS Stockport CCG</t>
  </si>
  <si>
    <t>E38000174</t>
  </si>
  <si>
    <t>01Y</t>
  </si>
  <si>
    <t>NHS Tameside and Glossop CCG</t>
  </si>
  <si>
    <t>E38000182</t>
  </si>
  <si>
    <t>02A</t>
  </si>
  <si>
    <t>NHS Trafford CCG</t>
  </si>
  <si>
    <t>E38000187</t>
  </si>
  <si>
    <t>02H</t>
  </si>
  <si>
    <t>NHS Wigan Borough CCG</t>
  </si>
  <si>
    <t>E38000205</t>
  </si>
  <si>
    <t>00Q</t>
  </si>
  <si>
    <t>NHS Blackburn With Darwen CCG</t>
  </si>
  <si>
    <t>Q47</t>
  </si>
  <si>
    <t>Lancashire Area Team</t>
  </si>
  <si>
    <t>E38000014</t>
  </si>
  <si>
    <t>00R</t>
  </si>
  <si>
    <t>NHS Blackpool CCG</t>
  </si>
  <si>
    <t>E38000015</t>
  </si>
  <si>
    <t>00X</t>
  </si>
  <si>
    <t>NHS Chorley and South Ribble CCG</t>
  </si>
  <si>
    <t>E38000034</t>
  </si>
  <si>
    <t>01A</t>
  </si>
  <si>
    <t>NHS East Lancashire CCG</t>
  </si>
  <si>
    <t>E38000050</t>
  </si>
  <si>
    <t>02M</t>
  </si>
  <si>
    <t>NHS Fylde &amp; Wyre CCG</t>
  </si>
  <si>
    <t>E38000060</t>
  </si>
  <si>
    <t>01E</t>
  </si>
  <si>
    <t>NHS Greater Preston CCG</t>
  </si>
  <si>
    <t>E38000065</t>
  </si>
  <si>
    <t>01K</t>
  </si>
  <si>
    <t>NHS Lancashire North CCG</t>
  </si>
  <si>
    <t>E38000093</t>
  </si>
  <si>
    <t>02G</t>
  </si>
  <si>
    <t>NHS West Lancashire CCG</t>
  </si>
  <si>
    <t>E38000200</t>
  </si>
  <si>
    <t>01F</t>
  </si>
  <si>
    <t>NHS Halton CCG</t>
  </si>
  <si>
    <t>Q48</t>
  </si>
  <si>
    <t>Merseyside Area Team</t>
  </si>
  <si>
    <t>E38000068</t>
  </si>
  <si>
    <t>01J</t>
  </si>
  <si>
    <t>NHS Knowsley CCG</t>
  </si>
  <si>
    <t>E38000091</t>
  </si>
  <si>
    <t>99A</t>
  </si>
  <si>
    <t>NHS Liverpool CCG</t>
  </si>
  <si>
    <t>E38000101</t>
  </si>
  <si>
    <t>01T</t>
  </si>
  <si>
    <t>NHS South Sefton CCG</t>
  </si>
  <si>
    <t>E38000161</t>
  </si>
  <si>
    <t>01V</t>
  </si>
  <si>
    <t>NHS Southport and Formby CCG</t>
  </si>
  <si>
    <t>E38000170</t>
  </si>
  <si>
    <t>01X</t>
  </si>
  <si>
    <t>NHS St Helens CCG</t>
  </si>
  <si>
    <t>E38000172</t>
  </si>
  <si>
    <t>01H</t>
  </si>
  <si>
    <t>NHS Cumbria CCG</t>
  </si>
  <si>
    <t>Q49</t>
  </si>
  <si>
    <t>E38000041</t>
  </si>
  <si>
    <t>00F</t>
  </si>
  <si>
    <t>NHS Gateshead CCG</t>
  </si>
  <si>
    <t>E38000061</t>
  </si>
  <si>
    <t>00G</t>
  </si>
  <si>
    <t>NHS Newcastle North and East CCG</t>
  </si>
  <si>
    <t>E38000111</t>
  </si>
  <si>
    <t>00H</t>
  </si>
  <si>
    <t>NHS Newcastle West CCG</t>
  </si>
  <si>
    <t>E38000112</t>
  </si>
  <si>
    <t>99C</t>
  </si>
  <si>
    <t>NHS North Tyneside CCG</t>
  </si>
  <si>
    <t>E38000127</t>
  </si>
  <si>
    <t>00L</t>
  </si>
  <si>
    <t>NHS Northumberland CCG</t>
  </si>
  <si>
    <t>E38000130</t>
  </si>
  <si>
    <t>00N</t>
  </si>
  <si>
    <t>NHS South Tyneside CCG</t>
  </si>
  <si>
    <t>E38000163</t>
  </si>
  <si>
    <t>00P</t>
  </si>
  <si>
    <t>NHS Sunderland CCG</t>
  </si>
  <si>
    <t>E38000176</t>
  </si>
  <si>
    <t>02Y</t>
  </si>
  <si>
    <t>NHS East Riding Of Yorkshire CCG</t>
  </si>
  <si>
    <t>Q50</t>
  </si>
  <si>
    <t>E38000052</t>
  </si>
  <si>
    <t>03D</t>
  </si>
  <si>
    <t>NHS Hambleton, Richmondshire and Whitby CCG</t>
  </si>
  <si>
    <t>E38000069</t>
  </si>
  <si>
    <t>03E</t>
  </si>
  <si>
    <t>NHS Harrogate and Rural District CCG</t>
  </si>
  <si>
    <t>E38000073</t>
  </si>
  <si>
    <t>03F</t>
  </si>
  <si>
    <t>NHS Hull CCG</t>
  </si>
  <si>
    <t>E38000085</t>
  </si>
  <si>
    <t>03H</t>
  </si>
  <si>
    <t>NHS North East Lincolnshire CCG</t>
  </si>
  <si>
    <t>E38000119</t>
  </si>
  <si>
    <t>03K</t>
  </si>
  <si>
    <t>NHS North Lincolnshire CCG</t>
  </si>
  <si>
    <t>E38000122</t>
  </si>
  <si>
    <t>03M</t>
  </si>
  <si>
    <t>NHS Scarborough and Ryedale CCG</t>
  </si>
  <si>
    <t>E38000145</t>
  </si>
  <si>
    <t>03Q</t>
  </si>
  <si>
    <t>NHS Vale Of York CCG</t>
  </si>
  <si>
    <t>E38000188</t>
  </si>
  <si>
    <t>02P</t>
  </si>
  <si>
    <t>NHS Barnsley CCG</t>
  </si>
  <si>
    <t>Q51</t>
  </si>
  <si>
    <t>E38000006</t>
  </si>
  <si>
    <t>02Q</t>
  </si>
  <si>
    <t>NHS Bassetlaw CCG</t>
  </si>
  <si>
    <t>E38000008</t>
  </si>
  <si>
    <t>02X</t>
  </si>
  <si>
    <t>NHS Doncaster CCG</t>
  </si>
  <si>
    <t>E38000044</t>
  </si>
  <si>
    <t>03L</t>
  </si>
  <si>
    <t>NHS Rotherham CCG</t>
  </si>
  <si>
    <t>E38000141</t>
  </si>
  <si>
    <t>03N</t>
  </si>
  <si>
    <t>NHS Sheffield CCG</t>
  </si>
  <si>
    <t>E38000146</t>
  </si>
  <si>
    <t>02N</t>
  </si>
  <si>
    <t>NHS Airedale, Wharfedale and Craven CCG</t>
  </si>
  <si>
    <t>Q52</t>
  </si>
  <si>
    <t>West Yorkshire Area Team</t>
  </si>
  <si>
    <t>E38000001</t>
  </si>
  <si>
    <t>02W</t>
  </si>
  <si>
    <t>NHS Bradford City CCG</t>
  </si>
  <si>
    <t>E38000018</t>
  </si>
  <si>
    <t>02R</t>
  </si>
  <si>
    <t>NHS Bradford Districts CCG</t>
  </si>
  <si>
    <t>E38000019</t>
  </si>
  <si>
    <t>02T</t>
  </si>
  <si>
    <t>NHS Calderdale CCG</t>
  </si>
  <si>
    <t>E38000025</t>
  </si>
  <si>
    <t>03A</t>
  </si>
  <si>
    <t>NHS Greater Huddersfield CCG</t>
  </si>
  <si>
    <t>E38000064</t>
  </si>
  <si>
    <t>02V</t>
  </si>
  <si>
    <t>NHS Leeds North CCG</t>
  </si>
  <si>
    <t>E38000094</t>
  </si>
  <si>
    <t>03G</t>
  </si>
  <si>
    <t>NHS Leeds South and East CCG</t>
  </si>
  <si>
    <t>E38000095</t>
  </si>
  <si>
    <t>03C</t>
  </si>
  <si>
    <t>NHS Leeds West CCG</t>
  </si>
  <si>
    <t>E38000096</t>
  </si>
  <si>
    <t>03J</t>
  </si>
  <si>
    <t>NHS North Kirklees CCG</t>
  </si>
  <si>
    <t>E38000121</t>
  </si>
  <si>
    <t>03R</t>
  </si>
  <si>
    <t>NHS Wakefield CCG</t>
  </si>
  <si>
    <t>E38000190</t>
  </si>
  <si>
    <t>05A</t>
  </si>
  <si>
    <t>NHS Coventry and Rugby CCG</t>
  </si>
  <si>
    <t>Q53</t>
  </si>
  <si>
    <t>E38000038</t>
  </si>
  <si>
    <t>05F</t>
  </si>
  <si>
    <t>NHS Herefordshire CCG</t>
  </si>
  <si>
    <t>E38000078</t>
  </si>
  <si>
    <t>05J</t>
  </si>
  <si>
    <t>NHS Redditch and Bromsgrove CCG</t>
  </si>
  <si>
    <t>E38000139</t>
  </si>
  <si>
    <t>05R</t>
  </si>
  <si>
    <t>NHS South Warwickshire CCG</t>
  </si>
  <si>
    <t>E38000164</t>
  </si>
  <si>
    <t>05T</t>
  </si>
  <si>
    <t>NHS South Worcestershire CCG</t>
  </si>
  <si>
    <t>E38000166</t>
  </si>
  <si>
    <t>05H</t>
  </si>
  <si>
    <t>NHS Warwickshire North CCG</t>
  </si>
  <si>
    <t>E38000195</t>
  </si>
  <si>
    <t>06D</t>
  </si>
  <si>
    <t>NHS Wyre Forest CCG</t>
  </si>
  <si>
    <t>E38000211</t>
  </si>
  <si>
    <t>13P</t>
  </si>
  <si>
    <t>NHS Birmingham Crosscity CCG</t>
  </si>
  <si>
    <t>Q54</t>
  </si>
  <si>
    <t>E38000012</t>
  </si>
  <si>
    <t>04X</t>
  </si>
  <si>
    <t>NHS Birmingham South and Central CCG</t>
  </si>
  <si>
    <t>E38000013</t>
  </si>
  <si>
    <t>05C</t>
  </si>
  <si>
    <t>NHS Dudley CCG</t>
  </si>
  <si>
    <t>E38000046</t>
  </si>
  <si>
    <t>05L</t>
  </si>
  <si>
    <t>NHS Sandwell and West Birmingham CCG</t>
  </si>
  <si>
    <t>E38000144</t>
  </si>
  <si>
    <t>05P</t>
  </si>
  <si>
    <t>NHS Solihull CCG</t>
  </si>
  <si>
    <t>E38000149</t>
  </si>
  <si>
    <t>05Y</t>
  </si>
  <si>
    <t>NHS Walsall CCG</t>
  </si>
  <si>
    <t>E38000191</t>
  </si>
  <si>
    <t>06A</t>
  </si>
  <si>
    <t>NHS Wolverhampton CCG</t>
  </si>
  <si>
    <t>E38000210</t>
  </si>
  <si>
    <t>03X</t>
  </si>
  <si>
    <t>NHS Erewash CCG</t>
  </si>
  <si>
    <t>Q55</t>
  </si>
  <si>
    <t>E38000058</t>
  </si>
  <si>
    <t>03Y</t>
  </si>
  <si>
    <t>NHS Hardwick CCG</t>
  </si>
  <si>
    <t>E38000071</t>
  </si>
  <si>
    <t>04E</t>
  </si>
  <si>
    <t>NHS Mansfield and Ashfield CCG</t>
  </si>
  <si>
    <t>E38000103</t>
  </si>
  <si>
    <t>04H</t>
  </si>
  <si>
    <t>NHS Newark &amp; Sherwood CCG</t>
  </si>
  <si>
    <t>E38000109</t>
  </si>
  <si>
    <t>04J</t>
  </si>
  <si>
    <t>NHS North Derbyshire CCG</t>
  </si>
  <si>
    <t>E38000115</t>
  </si>
  <si>
    <t>04K</t>
  </si>
  <si>
    <t>NHS Nottingham City CCG</t>
  </si>
  <si>
    <t>E38000132</t>
  </si>
  <si>
    <t>04L</t>
  </si>
  <si>
    <t>NHS Nottingham North and East CCG</t>
  </si>
  <si>
    <t>E38000133</t>
  </si>
  <si>
    <t>04M</t>
  </si>
  <si>
    <t>NHS Nottingham West CCG</t>
  </si>
  <si>
    <t>E38000134</t>
  </si>
  <si>
    <t>04N</t>
  </si>
  <si>
    <t>NHS Rushcliffe CCG</t>
  </si>
  <si>
    <t>E38000142</t>
  </si>
  <si>
    <t>04R</t>
  </si>
  <si>
    <t>NHS Southern Derbyshire CCG</t>
  </si>
  <si>
    <t>E38000169</t>
  </si>
  <si>
    <t>06H</t>
  </si>
  <si>
    <t>NHS Cambridgeshire and Peterborough CCG</t>
  </si>
  <si>
    <t>Q56</t>
  </si>
  <si>
    <t>East Anglia Area Team</t>
  </si>
  <si>
    <t>E38000026</t>
  </si>
  <si>
    <t>06M</t>
  </si>
  <si>
    <t>NHS Great Yarmouth and Waveney CCG</t>
  </si>
  <si>
    <t>E38000063</t>
  </si>
  <si>
    <t>06L</t>
  </si>
  <si>
    <t>NHS Ipswich and East Suffolk CCG</t>
  </si>
  <si>
    <t>E38000086</t>
  </si>
  <si>
    <t>06V</t>
  </si>
  <si>
    <t>NHS North Norfolk CCG</t>
  </si>
  <si>
    <t>E38000124</t>
  </si>
  <si>
    <t>06W</t>
  </si>
  <si>
    <t>NHS Norwich CCG</t>
  </si>
  <si>
    <t>E38000131</t>
  </si>
  <si>
    <t>06Y</t>
  </si>
  <si>
    <t>NHS South Norfolk CCG</t>
  </si>
  <si>
    <t>E38000159</t>
  </si>
  <si>
    <t>07J</t>
  </si>
  <si>
    <t>NHS West Norfolk CCG</t>
  </si>
  <si>
    <t>E38000203</t>
  </si>
  <si>
    <t>07K</t>
  </si>
  <si>
    <t>NHS West Suffolk CCG</t>
  </si>
  <si>
    <t>E38000204</t>
  </si>
  <si>
    <t>99E</t>
  </si>
  <si>
    <t>NHS Basildon and Brentwood CCG</t>
  </si>
  <si>
    <t>Q57</t>
  </si>
  <si>
    <t>Essex Area Team</t>
  </si>
  <si>
    <t>E38000007</t>
  </si>
  <si>
    <t>99F</t>
  </si>
  <si>
    <t>NHS Castle Point and Rochford CCG</t>
  </si>
  <si>
    <t>E38000030</t>
  </si>
  <si>
    <t>06Q</t>
  </si>
  <si>
    <t>NHS Mid Essex CCG</t>
  </si>
  <si>
    <t>E38000106</t>
  </si>
  <si>
    <t>06T</t>
  </si>
  <si>
    <t>NHS North East Essex CCG</t>
  </si>
  <si>
    <t>E38000117</t>
  </si>
  <si>
    <t>99G</t>
  </si>
  <si>
    <t>NHS Southend CCG</t>
  </si>
  <si>
    <t>E38000168</t>
  </si>
  <si>
    <t>07G</t>
  </si>
  <si>
    <t>NHS Thurrock CCG</t>
  </si>
  <si>
    <t>E38000185</t>
  </si>
  <si>
    <t>07H</t>
  </si>
  <si>
    <t>NHS West Essex CCG</t>
  </si>
  <si>
    <t>E38000197</t>
  </si>
  <si>
    <t>06F</t>
  </si>
  <si>
    <t>NHS Bedfordshire CCG</t>
  </si>
  <si>
    <t>Q58</t>
  </si>
  <si>
    <t>E38000010</t>
  </si>
  <si>
    <t>03V</t>
  </si>
  <si>
    <t>NHS Corby CCG</t>
  </si>
  <si>
    <t>E38000037</t>
  </si>
  <si>
    <t>06K</t>
  </si>
  <si>
    <t>NHS East and North Hertfordshire CCG</t>
  </si>
  <si>
    <t>E38000049</t>
  </si>
  <si>
    <t>06N</t>
  </si>
  <si>
    <t>NHS Herts Valleys CCG</t>
  </si>
  <si>
    <t>E38000079</t>
  </si>
  <si>
    <t>06P</t>
  </si>
  <si>
    <t>NHS Luton CCG</t>
  </si>
  <si>
    <t>E38000102</t>
  </si>
  <si>
    <t>04F</t>
  </si>
  <si>
    <t>NHS Milton Keynes CCG</t>
  </si>
  <si>
    <t>E38000107</t>
  </si>
  <si>
    <t>04G</t>
  </si>
  <si>
    <t>NHS Nene CCG</t>
  </si>
  <si>
    <t>E38000108</t>
  </si>
  <si>
    <t>03W</t>
  </si>
  <si>
    <t>NHS East Leicestershire and Rutland CCG</t>
  </si>
  <si>
    <t>Q59</t>
  </si>
  <si>
    <t>E38000051</t>
  </si>
  <si>
    <t>04C</t>
  </si>
  <si>
    <t>NHS Leicester City CCG</t>
  </si>
  <si>
    <t>E38000097</t>
  </si>
  <si>
    <t>03T</t>
  </si>
  <si>
    <t>NHS Lincolnshire East CCG</t>
  </si>
  <si>
    <t>E38000099</t>
  </si>
  <si>
    <t>04D</t>
  </si>
  <si>
    <t>NHS Lincolnshire West CCG</t>
  </si>
  <si>
    <t>E38000100</t>
  </si>
  <si>
    <t>99D</t>
  </si>
  <si>
    <t>NHS South Lincolnshire CCG</t>
  </si>
  <si>
    <t>E38000157</t>
  </si>
  <si>
    <t>04Q</t>
  </si>
  <si>
    <t>NHS South West Lincolnshire CCG</t>
  </si>
  <si>
    <t>E38000165</t>
  </si>
  <si>
    <t>04V</t>
  </si>
  <si>
    <t>NHS West Leicestershire CCG</t>
  </si>
  <si>
    <t>E38000201</t>
  </si>
  <si>
    <t>04Y</t>
  </si>
  <si>
    <t>NHS Cannock Chase CCG</t>
  </si>
  <si>
    <t>Q60</t>
  </si>
  <si>
    <t>E38000028</t>
  </si>
  <si>
    <t>05D</t>
  </si>
  <si>
    <t>NHS East Staffordshire CCG</t>
  </si>
  <si>
    <t>E38000053</t>
  </si>
  <si>
    <t>05G</t>
  </si>
  <si>
    <t>NHS North Staffordshire CCG</t>
  </si>
  <si>
    <t>E38000126</t>
  </si>
  <si>
    <t>05N</t>
  </si>
  <si>
    <t>NHS Shropshire CCG</t>
  </si>
  <si>
    <t>E38000147</t>
  </si>
  <si>
    <t>05Q</t>
  </si>
  <si>
    <t>NHS South East Staffordshire and Seisdon Peninsula CCG</t>
  </si>
  <si>
    <t>E38000153</t>
  </si>
  <si>
    <t>05V</t>
  </si>
  <si>
    <t>NHS Stafford and Surrounds CCG</t>
  </si>
  <si>
    <t>E38000173</t>
  </si>
  <si>
    <t>05W</t>
  </si>
  <si>
    <t>NHS Stoke On Trent CCG</t>
  </si>
  <si>
    <t>E38000175</t>
  </si>
  <si>
    <t>05X</t>
  </si>
  <si>
    <t>NHS Telford and Wrekin CCG</t>
  </si>
  <si>
    <t>E38000183</t>
  </si>
  <si>
    <t>11E</t>
  </si>
  <si>
    <t>NHS Bath and North East Somerset CCG</t>
  </si>
  <si>
    <t>Q64</t>
  </si>
  <si>
    <t>E38000009</t>
  </si>
  <si>
    <t>11M</t>
  </si>
  <si>
    <t>NHS Gloucestershire CCG</t>
  </si>
  <si>
    <t>E38000062</t>
  </si>
  <si>
    <t>12D</t>
  </si>
  <si>
    <t>NHS Swindon CCG</t>
  </si>
  <si>
    <t>E38000181</t>
  </si>
  <si>
    <t>99N</t>
  </si>
  <si>
    <t>NHS Wiltshire CCG</t>
  </si>
  <si>
    <t>E38000206</t>
  </si>
  <si>
    <t>11H</t>
  </si>
  <si>
    <t>NHS Bristol CCG</t>
  </si>
  <si>
    <t>Q65</t>
  </si>
  <si>
    <t>E38000022</t>
  </si>
  <si>
    <t>11T</t>
  </si>
  <si>
    <t>NHS North Somerset CCG</t>
  </si>
  <si>
    <t>E38000125</t>
  </si>
  <si>
    <t>11X</t>
  </si>
  <si>
    <t>NHS Somerset CCG</t>
  </si>
  <si>
    <t>E38000150</t>
  </si>
  <si>
    <t>12A</t>
  </si>
  <si>
    <t>NHS South Gloucestershire CCG</t>
  </si>
  <si>
    <t>E38000155</t>
  </si>
  <si>
    <t>11N</t>
  </si>
  <si>
    <t>NHS Kernow CCG</t>
  </si>
  <si>
    <t>Q66</t>
  </si>
  <si>
    <t>E38000089</t>
  </si>
  <si>
    <t>99P</t>
  </si>
  <si>
    <t>NHS Northern, Eastern and Western Devon CCG</t>
  </si>
  <si>
    <t>E38000129</t>
  </si>
  <si>
    <t>99Q</t>
  </si>
  <si>
    <t>NHS South Devon and Torbay CCG</t>
  </si>
  <si>
    <t>E38000152</t>
  </si>
  <si>
    <t>09C</t>
  </si>
  <si>
    <t>NHS Ashford CCG</t>
  </si>
  <si>
    <t>Q67</t>
  </si>
  <si>
    <t>E38000002</t>
  </si>
  <si>
    <t>09E</t>
  </si>
  <si>
    <t>NHS Canterbury and Coastal CCG</t>
  </si>
  <si>
    <t>E38000029</t>
  </si>
  <si>
    <t>09J</t>
  </si>
  <si>
    <t>NHS Dartford, Gravesham and Swanley CCG</t>
  </si>
  <si>
    <t>E38000043</t>
  </si>
  <si>
    <t>09W</t>
  </si>
  <si>
    <t>NHS Medway CCG</t>
  </si>
  <si>
    <t>E38000104</t>
  </si>
  <si>
    <t>10A</t>
  </si>
  <si>
    <t>NHS South Kent Coast CCG</t>
  </si>
  <si>
    <t>E38000156</t>
  </si>
  <si>
    <t>10D</t>
  </si>
  <si>
    <t>NHS Swale CCG</t>
  </si>
  <si>
    <t>E38000180</t>
  </si>
  <si>
    <t>10E</t>
  </si>
  <si>
    <t>NHS Thanet CCG</t>
  </si>
  <si>
    <t>E38000184</t>
  </si>
  <si>
    <t>99J</t>
  </si>
  <si>
    <t>NHS West Kent CCG</t>
  </si>
  <si>
    <t>E38000199</t>
  </si>
  <si>
    <t>09D</t>
  </si>
  <si>
    <t>NHS Brighton and Hove CCG</t>
  </si>
  <si>
    <t>Q68</t>
  </si>
  <si>
    <t>E38000021</t>
  </si>
  <si>
    <t>09G</t>
  </si>
  <si>
    <t>NHS Coastal West Sussex CCG</t>
  </si>
  <si>
    <t>E38000036</t>
  </si>
  <si>
    <t>09H</t>
  </si>
  <si>
    <t>NHS Crawley CCG</t>
  </si>
  <si>
    <t>E38000039</t>
  </si>
  <si>
    <t>09L</t>
  </si>
  <si>
    <t>NHS East Surrey CCG</t>
  </si>
  <si>
    <t>E38000054</t>
  </si>
  <si>
    <t>09F</t>
  </si>
  <si>
    <t>NHS Eastbourne, Hailsham and Seaford CCG</t>
  </si>
  <si>
    <t>E38000055</t>
  </si>
  <si>
    <t>09N</t>
  </si>
  <si>
    <t>NHS Guildford and Waverley CCG</t>
  </si>
  <si>
    <t>E38000067</t>
  </si>
  <si>
    <t>09P</t>
  </si>
  <si>
    <t>NHS Hastings and Rother CCG</t>
  </si>
  <si>
    <t>E38000076</t>
  </si>
  <si>
    <t>99K</t>
  </si>
  <si>
    <t>NHS High Weald Lewes Havens CCG</t>
  </si>
  <si>
    <t>E38000081</t>
  </si>
  <si>
    <t>09X</t>
  </si>
  <si>
    <t>NHS Horsham and Mid Sussex CCG</t>
  </si>
  <si>
    <t>E38000083</t>
  </si>
  <si>
    <t>09Y</t>
  </si>
  <si>
    <t>NHS North West Surrey CCG</t>
  </si>
  <si>
    <t>E38000128</t>
  </si>
  <si>
    <t>99H</t>
  </si>
  <si>
    <t>NHS Surrey Downs CCG</t>
  </si>
  <si>
    <t>E38000177</t>
  </si>
  <si>
    <t>10C</t>
  </si>
  <si>
    <t>NHS Surrey Heath CCG</t>
  </si>
  <si>
    <t>E38000178</t>
  </si>
  <si>
    <t>10Y</t>
  </si>
  <si>
    <t>NHS Aylesbury Vale CCG</t>
  </si>
  <si>
    <t>Q69</t>
  </si>
  <si>
    <t>Thames Valley Area Team</t>
  </si>
  <si>
    <t>E38000003</t>
  </si>
  <si>
    <t>10G</t>
  </si>
  <si>
    <t>NHS Bracknell and Ascot CCG</t>
  </si>
  <si>
    <t>E38000017</t>
  </si>
  <si>
    <t>10H</t>
  </si>
  <si>
    <t>NHS Chiltern CCG</t>
  </si>
  <si>
    <t>E38000033</t>
  </si>
  <si>
    <t>10M</t>
  </si>
  <si>
    <t>NHS Newbury and District CCG</t>
  </si>
  <si>
    <t>E38000110</t>
  </si>
  <si>
    <t>10N</t>
  </si>
  <si>
    <t>NHS North &amp; West Reading CCG</t>
  </si>
  <si>
    <t>E38000114</t>
  </si>
  <si>
    <t>10Q</t>
  </si>
  <si>
    <t>NHS Oxfordshire CCG</t>
  </si>
  <si>
    <t>E38000136</t>
  </si>
  <si>
    <t>10T</t>
  </si>
  <si>
    <t>NHS Slough CCG</t>
  </si>
  <si>
    <t>E38000148</t>
  </si>
  <si>
    <t>10W</t>
  </si>
  <si>
    <t>NHS South Reading CCG</t>
  </si>
  <si>
    <t>E38000160</t>
  </si>
  <si>
    <t>11C</t>
  </si>
  <si>
    <t>NHS Windsor, Ascot and Maidenhead CCG</t>
  </si>
  <si>
    <t>E38000207</t>
  </si>
  <si>
    <t>11D</t>
  </si>
  <si>
    <t>NHS Wokingham CCG</t>
  </si>
  <si>
    <t>E38000209</t>
  </si>
  <si>
    <t>11J</t>
  </si>
  <si>
    <t>NHS Dorset CCG</t>
  </si>
  <si>
    <t>Q70</t>
  </si>
  <si>
    <t>Wessex Area Team</t>
  </si>
  <si>
    <t>E38000045</t>
  </si>
  <si>
    <t>10K</t>
  </si>
  <si>
    <t>NHS Fareham and Gosport CCG</t>
  </si>
  <si>
    <t>E38000059</t>
  </si>
  <si>
    <t>10L</t>
  </si>
  <si>
    <t>NHS Isle Of Wight CCG</t>
  </si>
  <si>
    <t>E38000087</t>
  </si>
  <si>
    <t>99M</t>
  </si>
  <si>
    <t>NHS North East Hampshire and Farnham CCG</t>
  </si>
  <si>
    <t>E38000118</t>
  </si>
  <si>
    <t>10J</t>
  </si>
  <si>
    <t>NHS North Hampshire CCG</t>
  </si>
  <si>
    <t>E38000120</t>
  </si>
  <si>
    <t>10R</t>
  </si>
  <si>
    <t>NHS Portsmouth CCG</t>
  </si>
  <si>
    <t>E38000137</t>
  </si>
  <si>
    <t>10V</t>
  </si>
  <si>
    <t>NHS South Eastern Hampshire CCG</t>
  </si>
  <si>
    <t>E38000154</t>
  </si>
  <si>
    <t>10X</t>
  </si>
  <si>
    <t>NHS Southampton CCG</t>
  </si>
  <si>
    <t>E38000167</t>
  </si>
  <si>
    <t>11A</t>
  </si>
  <si>
    <t>NHS West Hampshire CCG</t>
  </si>
  <si>
    <t>E38000198</t>
  </si>
  <si>
    <t>07L</t>
  </si>
  <si>
    <t>NHS Barking and Dagenham CCG</t>
  </si>
  <si>
    <t>Q71</t>
  </si>
  <si>
    <t>London Area Team</t>
  </si>
  <si>
    <t>E38000004</t>
  </si>
  <si>
    <t>07M</t>
  </si>
  <si>
    <t>NHS Barnet CCG</t>
  </si>
  <si>
    <t>E38000005</t>
  </si>
  <si>
    <t>07N</t>
  </si>
  <si>
    <t>NHS Bexley CCG</t>
  </si>
  <si>
    <t>E38000011</t>
  </si>
  <si>
    <t>07P</t>
  </si>
  <si>
    <t>NHS Brent CCG</t>
  </si>
  <si>
    <t>E38000020</t>
  </si>
  <si>
    <t>07Q</t>
  </si>
  <si>
    <t>NHS Bromley CCG</t>
  </si>
  <si>
    <t>E38000023</t>
  </si>
  <si>
    <t>07R</t>
  </si>
  <si>
    <t>NHS Camden CCG</t>
  </si>
  <si>
    <t>E38000027</t>
  </si>
  <si>
    <t>09A</t>
  </si>
  <si>
    <t>NHS Central London (Westminster) CCG</t>
  </si>
  <si>
    <t>E38000031</t>
  </si>
  <si>
    <t>07T</t>
  </si>
  <si>
    <t>NHS City and Hackney CCG</t>
  </si>
  <si>
    <t>E38000035</t>
  </si>
  <si>
    <t>07V</t>
  </si>
  <si>
    <t>NHS Croydon CCG</t>
  </si>
  <si>
    <t>E38000040</t>
  </si>
  <si>
    <t>07W</t>
  </si>
  <si>
    <t>NHS Ealing CCG</t>
  </si>
  <si>
    <t>E38000048</t>
  </si>
  <si>
    <t>07X</t>
  </si>
  <si>
    <t>NHS Enfield CCG</t>
  </si>
  <si>
    <t>E38000057</t>
  </si>
  <si>
    <t>08A</t>
  </si>
  <si>
    <t>NHS Greenwich CCG</t>
  </si>
  <si>
    <t>E38000066</t>
  </si>
  <si>
    <t>08C</t>
  </si>
  <si>
    <t>NHS Hammersmith and Fulham CCG</t>
  </si>
  <si>
    <t>E38000070</t>
  </si>
  <si>
    <t>08D</t>
  </si>
  <si>
    <t>NHS Haringey CCG</t>
  </si>
  <si>
    <t>E38000072</t>
  </si>
  <si>
    <t>08E</t>
  </si>
  <si>
    <t>NHS Harrow CCG</t>
  </si>
  <si>
    <t>E38000074</t>
  </si>
  <si>
    <t>08F</t>
  </si>
  <si>
    <t>NHS Havering CCG</t>
  </si>
  <si>
    <t>E38000077</t>
  </si>
  <si>
    <t>08G</t>
  </si>
  <si>
    <t>NHS Hillingdon CCG</t>
  </si>
  <si>
    <t>E38000082</t>
  </si>
  <si>
    <t>07Y</t>
  </si>
  <si>
    <t>NHS Hounslow CCG</t>
  </si>
  <si>
    <t>E38000084</t>
  </si>
  <si>
    <t>08H</t>
  </si>
  <si>
    <t>NHS Islington CCG</t>
  </si>
  <si>
    <t>E38000088</t>
  </si>
  <si>
    <t>08J</t>
  </si>
  <si>
    <t>NHS Kingston CCG</t>
  </si>
  <si>
    <t>E38000090</t>
  </si>
  <si>
    <t>08K</t>
  </si>
  <si>
    <t>NHS Lambeth CCG</t>
  </si>
  <si>
    <t>E38000092</t>
  </si>
  <si>
    <t>08L</t>
  </si>
  <si>
    <t>NHS Lewisham CCG</t>
  </si>
  <si>
    <t>E38000098</t>
  </si>
  <si>
    <t>08R</t>
  </si>
  <si>
    <t>NHS Merton CCG</t>
  </si>
  <si>
    <t>E38000105</t>
  </si>
  <si>
    <t>08M</t>
  </si>
  <si>
    <t>NHS Newham CCG</t>
  </si>
  <si>
    <t>E38000113</t>
  </si>
  <si>
    <t>08N</t>
  </si>
  <si>
    <t>NHS Redbridge CCG</t>
  </si>
  <si>
    <t>E38000138</t>
  </si>
  <si>
    <t>08P</t>
  </si>
  <si>
    <t>NHS Richmond CCG</t>
  </si>
  <si>
    <t>E38000140</t>
  </si>
  <si>
    <t>08Q</t>
  </si>
  <si>
    <t>NHS Southwark CCG</t>
  </si>
  <si>
    <t>E38000171</t>
  </si>
  <si>
    <t>08T</t>
  </si>
  <si>
    <t>NHS Sutton CCG</t>
  </si>
  <si>
    <t>E38000179</t>
  </si>
  <si>
    <t>08V</t>
  </si>
  <si>
    <t>NHS Tower Hamlets CCG</t>
  </si>
  <si>
    <t>E38000186</t>
  </si>
  <si>
    <t>08W</t>
  </si>
  <si>
    <t>NHS Waltham Forest CCG</t>
  </si>
  <si>
    <t>E38000192</t>
  </si>
  <si>
    <t>08X</t>
  </si>
  <si>
    <t>NHS Wandsworth CCG</t>
  </si>
  <si>
    <t>E38000193</t>
  </si>
  <si>
    <t>08Y</t>
  </si>
  <si>
    <t>NHS West London CCG</t>
  </si>
  <si>
    <t>E38000202</t>
  </si>
  <si>
    <t>CCG Name</t>
  </si>
  <si>
    <t>St Helens</t>
  </si>
  <si>
    <t>N Kirklees</t>
  </si>
  <si>
    <t>Durham, Darlington And Tees Area Team</t>
  </si>
  <si>
    <t>Wakefield</t>
  </si>
  <si>
    <t>Cheshire, Warrington And Wirral Area Team</t>
  </si>
  <si>
    <t>Vale Royal</t>
  </si>
  <si>
    <t>Arden, Herefordshire And Worcestershire Area Team</t>
  </si>
  <si>
    <t>Wyre Forest</t>
  </si>
  <si>
    <t>Darlington</t>
  </si>
  <si>
    <t>South Yorkshire And Bassetlaw Area Team</t>
  </si>
  <si>
    <t>Wigan Borough</t>
  </si>
  <si>
    <t>Chorley &amp; S Ribble</t>
  </si>
  <si>
    <t>Birmingham And The Black Country Area Team</t>
  </si>
  <si>
    <t>Leeds S &amp; East</t>
  </si>
  <si>
    <t>S Cheshire</t>
  </si>
  <si>
    <t>W Cheshire</t>
  </si>
  <si>
    <t>W Lancashire</t>
  </si>
  <si>
    <t>Greater Preston</t>
  </si>
  <si>
    <t>Salford</t>
  </si>
  <si>
    <t>Hertfordshire And The South Midlands Area Team</t>
  </si>
  <si>
    <t>Luton</t>
  </si>
  <si>
    <t>Derbyshire And Nottinghamshire Area Team</t>
  </si>
  <si>
    <t>Mansfield &amp; Ashfield</t>
  </si>
  <si>
    <t>Southern Derbyshire</t>
  </si>
  <si>
    <t>Shropshire And Staffordshire Area Team</t>
  </si>
  <si>
    <t>E Staffordshire</t>
  </si>
  <si>
    <t>Warrington</t>
  </si>
  <si>
    <t>Central Manchester</t>
  </si>
  <si>
    <t>Walsall</t>
  </si>
  <si>
    <t>Airedale, Wharfedale &amp; Craven</t>
  </si>
  <si>
    <t>N Manchester</t>
  </si>
  <si>
    <t>North Yorkshire And Humber Area Team</t>
  </si>
  <si>
    <t>Scarborough &amp; Ryedale</t>
  </si>
  <si>
    <t>Leeds West</t>
  </si>
  <si>
    <t>Wolverhampton</t>
  </si>
  <si>
    <t>N Derbyshire</t>
  </si>
  <si>
    <t>Cumbria, Northumberland, Tyne And Wear Area Team</t>
  </si>
  <si>
    <t>Cumbria</t>
  </si>
  <si>
    <t>Bath, Gloucestershire, Swindon And Wiltshire Area Team</t>
  </si>
  <si>
    <t>Heywood, Middleton &amp; Rochdale</t>
  </si>
  <si>
    <t>Norwich</t>
  </si>
  <si>
    <t>N Norfolk</t>
  </si>
  <si>
    <t>S Norfolk</t>
  </si>
  <si>
    <t>Surrey And Sussex Area Team</t>
  </si>
  <si>
    <t>Guildford &amp; Waverley</t>
  </si>
  <si>
    <t>S Worcestershire</t>
  </si>
  <si>
    <t>E Lancashire</t>
  </si>
  <si>
    <t>Southport &amp; Formby</t>
  </si>
  <si>
    <t>N E Essex</t>
  </si>
  <si>
    <t>Oldham</t>
  </si>
  <si>
    <t>Corby</t>
  </si>
  <si>
    <t>Trafford</t>
  </si>
  <si>
    <t>Bury</t>
  </si>
  <si>
    <t>Bradford City</t>
  </si>
  <si>
    <t>Blackburn with Darwen</t>
  </si>
  <si>
    <t>Se Staffordshire &amp; Seisdon Peninsula</t>
  </si>
  <si>
    <t>Vale Of York</t>
  </si>
  <si>
    <t>S Manchester</t>
  </si>
  <si>
    <t>Leeds North</t>
  </si>
  <si>
    <t>Coventry &amp; Rugby</t>
  </si>
  <si>
    <t>Leicestershire And Lincolnshire Area Team</t>
  </si>
  <si>
    <t>Leicester City</t>
  </si>
  <si>
    <t>Harrogate &amp; Rural District</t>
  </si>
  <si>
    <t>N &amp; W Reading</t>
  </si>
  <si>
    <t>City &amp; Hackney</t>
  </si>
  <si>
    <t>Nene</t>
  </si>
  <si>
    <t>Solihull</t>
  </si>
  <si>
    <t>S Reading</t>
  </si>
  <si>
    <t>Oxfordshire</t>
  </si>
  <si>
    <t>Brighton &amp; Hove</t>
  </si>
  <si>
    <t>Hambleton, Richmondshire &amp; Whitby</t>
  </si>
  <si>
    <t>S Lincolnshire</t>
  </si>
  <si>
    <t>Coastal W Sussex</t>
  </si>
  <si>
    <t>Bristol, North Somerset, Somerset And South Gloucestershire Area Team</t>
  </si>
  <si>
    <t>N Somerset</t>
  </si>
  <si>
    <t>N E Hampshire &amp; Farnham</t>
  </si>
  <si>
    <t>Bristol</t>
  </si>
  <si>
    <t>Crawley</t>
  </si>
  <si>
    <t>Warwickshire North</t>
  </si>
  <si>
    <t>Sutton</t>
  </si>
  <si>
    <t>S Gloucestershire</t>
  </si>
  <si>
    <t>Kent And Medway Area Team</t>
  </si>
  <si>
    <t>Ashford</t>
  </si>
  <si>
    <t>Devon, Cornwall And Isles Of Scilly Area Team</t>
  </si>
  <si>
    <t>Kernow</t>
  </si>
  <si>
    <t>S Kent Coast</t>
  </si>
  <si>
    <t>Thanet</t>
  </si>
  <si>
    <t>Slough</t>
  </si>
  <si>
    <t>Redditch &amp; Bromsgrove</t>
  </si>
  <si>
    <t>Lancashire North</t>
  </si>
  <si>
    <t>Eastbourne, Hailsham &amp; Seaford</t>
  </si>
  <si>
    <t>Birmingham Crosscity</t>
  </si>
  <si>
    <t>Sandwell &amp; W Birmingham</t>
  </si>
  <si>
    <t>Canterbury &amp; Coastal</t>
  </si>
  <si>
    <t>Barking &amp; Dagenham</t>
  </si>
  <si>
    <t>Greenwich</t>
  </si>
  <si>
    <t>Nottingham City</t>
  </si>
  <si>
    <t>Thurrock</t>
  </si>
  <si>
    <t>E Surrey</t>
  </si>
  <si>
    <t>Swale</t>
  </si>
  <si>
    <t>Bexley</t>
  </si>
  <si>
    <t>Birmingham S &amp; Central</t>
  </si>
  <si>
    <t>Dartford, Gravesham &amp; Swanley</t>
  </si>
  <si>
    <t>S Eastern Hampshire</t>
  </si>
  <si>
    <t>Swindon</t>
  </si>
  <si>
    <t>Southend</t>
  </si>
  <si>
    <t>Castle Point &amp; Rochford</t>
  </si>
  <si>
    <t>Fareham &amp; Gosport</t>
  </si>
  <si>
    <t>Hastings &amp; Rother</t>
  </si>
  <si>
    <t>Merton</t>
  </si>
  <si>
    <t>Southampton</t>
  </si>
  <si>
    <t>N Durham</t>
  </si>
  <si>
    <t>Herefordshire</t>
  </si>
  <si>
    <t>Lincolnshire West</t>
  </si>
  <si>
    <t>Wokingham</t>
  </si>
  <si>
    <t>W Kent</t>
  </si>
  <si>
    <t>Surrey Downs</t>
  </si>
  <si>
    <t>Bracknell &amp; Ascot</t>
  </si>
  <si>
    <t>Surrey Heath</t>
  </si>
  <si>
    <t>E Leicestershire &amp; Rutland</t>
  </si>
  <si>
    <t>Tameside &amp; Glossop</t>
  </si>
  <si>
    <t>W Leicestershire</t>
  </si>
  <si>
    <t>Great Yarmouth &amp; Waveney</t>
  </si>
  <si>
    <t>S W Lincolnshire</t>
  </si>
  <si>
    <t>Halton</t>
  </si>
  <si>
    <t>High Weald Lewes Havens</t>
  </si>
  <si>
    <t>Northern, Eastern &amp; Western Devon</t>
  </si>
  <si>
    <t>Herts Valleys</t>
  </si>
  <si>
    <t>Horsham &amp; Mid Sussex</t>
  </si>
  <si>
    <t>Bradford Districts</t>
  </si>
  <si>
    <t>Wirral</t>
  </si>
  <si>
    <t>Lincolnshire East</t>
  </si>
  <si>
    <t>Newark &amp; Sherwood</t>
  </si>
  <si>
    <t>Hardwick</t>
  </si>
  <si>
    <t>Durham Dales, Easington &amp; Sedgefield</t>
  </si>
  <si>
    <t>Northumberland</t>
  </si>
  <si>
    <t>Haringey</t>
  </si>
  <si>
    <t>Knowsley</t>
  </si>
  <si>
    <t>Central London (Westminster)</t>
  </si>
  <si>
    <t>Cannock Chase</t>
  </si>
  <si>
    <t>Cambridgeshire &amp; Peterborough</t>
  </si>
  <si>
    <t>Brent</t>
  </si>
  <si>
    <t>Richmond</t>
  </si>
  <si>
    <t>W London</t>
  </si>
  <si>
    <t>Hammersmith &amp; Fulham</t>
  </si>
  <si>
    <t>Newbury &amp; District</t>
  </si>
  <si>
    <t>Erewash</t>
  </si>
  <si>
    <t>Dorset</t>
  </si>
  <si>
    <t>S Sefton</t>
  </si>
  <si>
    <t>Wiltshire</t>
  </si>
  <si>
    <t>N Tyneside</t>
  </si>
  <si>
    <t>Somerset</t>
  </si>
  <si>
    <t>Bedfordshire</t>
  </si>
  <si>
    <t>Basildon &amp; Brentwood</t>
  </si>
  <si>
    <t>Eastern Cheshire</t>
  </si>
  <si>
    <t>E Riding of Yorkshire</t>
  </si>
  <si>
    <t>Windsor, Ascot &amp; Maidenhead</t>
  </si>
  <si>
    <t>Hartlepool &amp; Stockton-On-Tees</t>
  </si>
  <si>
    <t>N W Surrey</t>
  </si>
  <si>
    <t>Aylesbury Vale</t>
  </si>
  <si>
    <t>Bath &amp; N E Somerset</t>
  </si>
  <si>
    <t>Fylde &amp; Wyre</t>
  </si>
  <si>
    <t>Ipswich &amp; E Suffolk</t>
  </si>
  <si>
    <t>Sunderland</t>
  </si>
  <si>
    <t>S Devon &amp; Torbay</t>
  </si>
  <si>
    <t>W Norfolk</t>
  </si>
  <si>
    <t>Chiltern</t>
  </si>
  <si>
    <t>W Hampshire</t>
  </si>
  <si>
    <t>N Hampshire</t>
  </si>
  <si>
    <t>Stafford &amp; Surrounds</t>
  </si>
  <si>
    <t>Greater Huddersfield</t>
  </si>
  <si>
    <t>Liverpool</t>
  </si>
  <si>
    <t>W Essex</t>
  </si>
  <si>
    <t>Shropshire</t>
  </si>
  <si>
    <t>Nottingham N &amp; East</t>
  </si>
  <si>
    <t>E &amp; N Hertfordshire</t>
  </si>
  <si>
    <t>Rushcliffe</t>
  </si>
  <si>
    <t>Nottingham West</t>
  </si>
  <si>
    <t>Calderdale</t>
  </si>
  <si>
    <t>N Staffordshire</t>
  </si>
  <si>
    <t>N Lincolnshire</t>
  </si>
  <si>
    <t>Stoke On Trent</t>
  </si>
  <si>
    <t>Newcastle West</t>
  </si>
  <si>
    <t>Telford &amp; Wrekin</t>
  </si>
  <si>
    <t>Newcastle N &amp; E</t>
  </si>
  <si>
    <t>Doncaster</t>
  </si>
  <si>
    <t>Bassetlaw</t>
  </si>
  <si>
    <t>N E Lincolnshire</t>
  </si>
  <si>
    <t>Hull</t>
  </si>
  <si>
    <t>No. of infants due a 6–8 week check (1)</t>
  </si>
  <si>
    <t>Infants totally or partially breastfed (2)</t>
  </si>
  <si>
    <t>Infants totally breastfed (2)</t>
  </si>
  <si>
    <t>Infants partially breastfed (2)</t>
  </si>
  <si>
    <t>Infants not at all breastfed (2)</t>
  </si>
  <si>
    <t>Infants whose breastfeeding status was not known (3)</t>
  </si>
  <si>
    <t>Check</t>
  </si>
  <si>
    <t>1. Red cells mean that no. of infants due for a 6–8  week checks does not meet validation criteria (see definitions sheet for details).</t>
  </si>
  <si>
    <t>2. Blank cells mean that data does not meet validation criteria (see definitions sheet for details).</t>
  </si>
  <si>
    <t>3. Shaded cells mean that percentage of infants whose breastfeeding status was recorded falls short of data quality standard of 95%.</t>
  </si>
  <si>
    <t>Qtr % totally breastfed at 6-8 weeks</t>
  </si>
  <si>
    <t>Qtr % partially breastfed at 6-8 weeks</t>
  </si>
  <si>
    <t>Qtr % not at all breastfed at 6-8 weeks</t>
  </si>
  <si>
    <t>Qtr % Not Known BF 6-8 Weeks</t>
  </si>
  <si>
    <t xml:space="preserve">Qtr % BF 6-8 </t>
  </si>
  <si>
    <t>No of Live Births v Infants Compare QA Min</t>
  </si>
  <si>
    <t>No of Live Births v Infants Compare QA Max</t>
  </si>
  <si>
    <t>2013/14</t>
  </si>
  <si>
    <t>Table 1: Initiation of breastfeeding, England Trend</t>
  </si>
  <si>
    <t>Table 2: Prevalence of breastfeeding at 6 to 8 weeks, England Trend</t>
  </si>
  <si>
    <t>Table 1: Initiation of breastfeeding, England Trend - Commissioner based</t>
  </si>
  <si>
    <t>Table 2: Prevalence of breastfeeding at 6 to 8 weeks, England Trend - Commissioner based</t>
  </si>
  <si>
    <t>England Trend - Commission based</t>
  </si>
  <si>
    <t>Breastfeeding initiation definitions</t>
  </si>
  <si>
    <t>Ashford and St Peter's Hospitals NHS Foundation Trust</t>
  </si>
  <si>
    <t>Barking, Havering and Redbridge University Hospitals NHS Trust</t>
  </si>
  <si>
    <t>Barnet and Chase Farm Hospitals NHS Trust</t>
  </si>
  <si>
    <t>Barts Health NHS Trust</t>
  </si>
  <si>
    <t>Basildon and Thurrock University Hospitals NHS Foundation Trust</t>
  </si>
  <si>
    <t>Bedford Hospital NHS Trust</t>
  </si>
  <si>
    <t>Buckinghamshire Healthcare NHS Trust</t>
  </si>
  <si>
    <t>Calderdale and Huddersfield NHS Foundation Trust</t>
  </si>
  <si>
    <t>Cambridge University Hospitals NHS Foundation Trust</t>
  </si>
  <si>
    <t>City Hospitals Sunderland NHS Foundation Trust</t>
  </si>
  <si>
    <t>Dartford and Gravesham NHS Trust</t>
  </si>
  <si>
    <t>Doncaster and Bassetlaw Hospitals NHS Foundation Trust</t>
  </si>
  <si>
    <t>East and North Hertfordshire NHS Trust</t>
  </si>
  <si>
    <t>East Cheshire NHS Trust</t>
  </si>
  <si>
    <t>East Sussex Healthcare NHS Trust</t>
  </si>
  <si>
    <t>Great Western Hospitals NHS Foundation Trust</t>
  </si>
  <si>
    <t>Hampshire Hospitals NHS Foundation Trust</t>
  </si>
  <si>
    <t>Heatherwood and Wexham Park Hospitals NHS Foundation Trust</t>
  </si>
  <si>
    <t>Hull and East Yorkshire Hospitals NHS Trust</t>
  </si>
  <si>
    <t>Imperial College Healthcare NHS Trust</t>
  </si>
  <si>
    <t>Ipswich Hospital NHS Trust</t>
  </si>
  <si>
    <t>Lancashire Teaching Hospitals NHS Foundation Trust</t>
  </si>
  <si>
    <t>Lewisham and Greenwich NHS Trust</t>
  </si>
  <si>
    <t>Medway NHS Foundation Trust</t>
  </si>
  <si>
    <t>Mid Staffordshire NHS Foundation Trust</t>
  </si>
  <si>
    <t>Norfolk and Norwich University Hospitals NHS Foundation Trust</t>
  </si>
  <si>
    <t>North Tees and Hartlepool NHS Foundation Trust</t>
  </si>
  <si>
    <t>Northern Devon Healthcare NHS Trust</t>
  </si>
  <si>
    <t>Northern Lincolnshire and Goole NHS Foundation Trust</t>
  </si>
  <si>
    <t>Poole Hospital NHS Foundation Trust</t>
  </si>
  <si>
    <t>Sandwell and West Birmingham Hospitals NHS Trust</t>
  </si>
  <si>
    <t>Sheffield Teaching Hospitals NHS Foundation Trust</t>
  </si>
  <si>
    <t>Shrewsbury and Telford Hospital NHS Trust</t>
  </si>
  <si>
    <t>South Devon Healthcare NHS Foundation Trust</t>
  </si>
  <si>
    <t>Southend University Hospital NHS Foundation Trust</t>
  </si>
  <si>
    <t>Surrey and Sussex Healthcare NHS Trust</t>
  </si>
  <si>
    <t>Taunton and Somerset NHS Foundation Trust</t>
  </si>
  <si>
    <t>The Newcastle Upon Tyne Hospitals NHS Foundation Trust</t>
  </si>
  <si>
    <t>The Princess Alexandra Hospital NHS Trust</t>
  </si>
  <si>
    <t>The Queen Elizabeth Hospital, King's Lynn, NHS Foundation Trust</t>
  </si>
  <si>
    <t>The Royal Bournemouth and Christchurch Hospitals NHS Foundation Trust</t>
  </si>
  <si>
    <t>The Whittington Hospital NHS Trust</t>
  </si>
  <si>
    <t>University Hospital Of North Staffordshire NHS Trust</t>
  </si>
  <si>
    <t>University Hospital Southampton NHS Foundation Trust</t>
  </si>
  <si>
    <t>West Middlesex University Hospital NHS Trust</t>
  </si>
  <si>
    <t>2013/14 OT</t>
  </si>
  <si>
    <t>Source: NHS England</t>
  </si>
  <si>
    <t>Table 6: Initiation of breastfeeding, by CCG and Area Team - Quarterly 2013/14</t>
  </si>
  <si>
    <t>Q00</t>
  </si>
  <si>
    <t>England</t>
  </si>
  <si>
    <t>Table 3: Drop Off rate between breastfeeding initiation &amp; Prevalence of breastfeeding at 6 to 8 weeks, England Trend</t>
  </si>
  <si>
    <t>Table 5: Initiation of breastfeeding, by NHS Trust OT</t>
  </si>
  <si>
    <t>Table 4 : Initiation of breastfeeding, by NHS Trust Quarterly</t>
  </si>
  <si>
    <t>Table 7: Initiation of breastfeeding, by CCG and Area Team OT</t>
  </si>
  <si>
    <t>Table 6 : Initiation of breastfeeding, by CCG and Area Team Quarterly</t>
  </si>
  <si>
    <t>Table 8: Initiation of breastfeeding, by Local Authority and GOR 2013/14 OT</t>
  </si>
  <si>
    <t>Table 10 : Prevalence of breastfeeding at 6 to 8 weeks, 2013/14 Q1, by CCG and Area Team</t>
  </si>
  <si>
    <t>Table 11 : Prevalence of breastfeeding at 6 to 8 weeks, 2013/14 Q2, by CCG and Area Team</t>
  </si>
  <si>
    <t>Table 12 : Prevalence of breastfeeding at 6 to 8 weeks, 2013/14 Q3, by CCG and Area Team</t>
  </si>
  <si>
    <t>Table 13 : Prevalence of breastfeeding at 6 to 8 weeks, 2013/14 Q4, by CCG and Area Team</t>
  </si>
  <si>
    <t>Table 14 : Prevalence of breastfeeding at 6 to 8 weeks, 2013/14 OT, by CCG and Area Team</t>
  </si>
  <si>
    <t>Table 15: Prevalence of breastfeeding at 6 to 8 weeks, by Local Authority and GOR 2013/14 OT</t>
  </si>
  <si>
    <t>6-8 week breastfeeding definitions</t>
  </si>
  <si>
    <t>Data Quality</t>
  </si>
  <si>
    <t>2014/15 Q1</t>
  </si>
  <si>
    <t>4. Area Team and England actuals and percentages are calculated including the data from those CCGs who have failed the validation criteria.</t>
  </si>
  <si>
    <t>2013/14 Q1*</t>
  </si>
  <si>
    <t>2013/14 Q2*</t>
  </si>
  <si>
    <t>2013/14 Q3*</t>
  </si>
  <si>
    <t>2013/14 Q4*</t>
  </si>
  <si>
    <t>3. * Comparisons with OT before 2013/14 cannot be made as there was a definition change between 2012/13 and 2013/14, from 2013/14 comparison of 6-8 week prevalence against the previous quarter's BFI</t>
  </si>
  <si>
    <t>2014/15 Q2</t>
  </si>
  <si>
    <t>2014/15 Q3</t>
  </si>
  <si>
    <t>2014/15 Q4</t>
  </si>
  <si>
    <t>213/14 Q4</t>
  </si>
  <si>
    <t>Check children</t>
  </si>
  <si>
    <t>Check 5%</t>
  </si>
  <si>
    <t>Check higher than bfi</t>
  </si>
  <si>
    <t>Table 3: Drop Off rate between breastfeeding initiation and Prevalence of breastfeeding at 6 to 8 weeks</t>
  </si>
  <si>
    <t>213/14 OT</t>
  </si>
  <si>
    <t>214/15 OT</t>
  </si>
  <si>
    <t>RD1</t>
  </si>
  <si>
    <t>Royal United Hospital Bath NHS Trust</t>
  </si>
  <si>
    <t>Table 5: Initiation of breastfeeding, Annual Outturn, by NHS Trust</t>
  </si>
  <si>
    <t>Table 8: Initiation of breastfeeding, by LAD and Government Office Region - 2013/14 Outturn</t>
  </si>
  <si>
    <t>GOR Name</t>
  </si>
  <si>
    <t>A</t>
  </si>
  <si>
    <t>North East</t>
  </si>
  <si>
    <t>B</t>
  </si>
  <si>
    <t>North West</t>
  </si>
  <si>
    <t>D</t>
  </si>
  <si>
    <t>Yorks &amp; Humber</t>
  </si>
  <si>
    <t>E</t>
  </si>
  <si>
    <t>East Midlands</t>
  </si>
  <si>
    <t>F</t>
  </si>
  <si>
    <t>West Midlands</t>
  </si>
  <si>
    <t>G</t>
  </si>
  <si>
    <t>East of England</t>
  </si>
  <si>
    <t>H</t>
  </si>
  <si>
    <t>London</t>
  </si>
  <si>
    <t>J</t>
  </si>
  <si>
    <t>South East</t>
  </si>
  <si>
    <t>K</t>
  </si>
  <si>
    <t>South West</t>
  </si>
  <si>
    <t>00EJ</t>
  </si>
  <si>
    <t>County Durham UA</t>
  </si>
  <si>
    <t>E06000047</t>
  </si>
  <si>
    <t>00EH</t>
  </si>
  <si>
    <t>Darlington UA</t>
  </si>
  <si>
    <t>E06000005</t>
  </si>
  <si>
    <t>00CH</t>
  </si>
  <si>
    <t>Gateshead MD</t>
  </si>
  <si>
    <t>E08000020</t>
  </si>
  <si>
    <t>00EB</t>
  </si>
  <si>
    <t>Hartlepool UA</t>
  </si>
  <si>
    <t>E06000001</t>
  </si>
  <si>
    <t>00EC</t>
  </si>
  <si>
    <t>Middlesbrough UA</t>
  </si>
  <si>
    <t>E06000002</t>
  </si>
  <si>
    <t>00CJ</t>
  </si>
  <si>
    <t>Newcastle Upon Tyne MD</t>
  </si>
  <si>
    <t>E08000021</t>
  </si>
  <si>
    <t>00CK</t>
  </si>
  <si>
    <t>North Tyneside MD</t>
  </si>
  <si>
    <t>E08000022</t>
  </si>
  <si>
    <t>00EM</t>
  </si>
  <si>
    <t>Northumberland UA</t>
  </si>
  <si>
    <t>E06000048</t>
  </si>
  <si>
    <t>00EE</t>
  </si>
  <si>
    <t>Redcar and Cleveland UA</t>
  </si>
  <si>
    <t>E06000003</t>
  </si>
  <si>
    <t>00CL</t>
  </si>
  <si>
    <t>South Tyneside MD</t>
  </si>
  <si>
    <t>E08000023</t>
  </si>
  <si>
    <t>00EF</t>
  </si>
  <si>
    <t>Stockton-On-Tees UA</t>
  </si>
  <si>
    <t>E06000004</t>
  </si>
  <si>
    <t>00CM</t>
  </si>
  <si>
    <t>Sunderland MD</t>
  </si>
  <si>
    <t>E08000024</t>
  </si>
  <si>
    <t>16UB</t>
  </si>
  <si>
    <t>Allerdale LD</t>
  </si>
  <si>
    <t>E10000006</t>
  </si>
  <si>
    <t>16UC</t>
  </si>
  <si>
    <t>Barrow-In-Furness LD</t>
  </si>
  <si>
    <t>00EX</t>
  </si>
  <si>
    <t>Blackburn with Darwen UA</t>
  </si>
  <si>
    <t>E06000008</t>
  </si>
  <si>
    <t>00EY</t>
  </si>
  <si>
    <t>Blackpool UA</t>
  </si>
  <si>
    <t>E06000009</t>
  </si>
  <si>
    <t>00BL</t>
  </si>
  <si>
    <t>Bolton MD</t>
  </si>
  <si>
    <t>E08000001</t>
  </si>
  <si>
    <t>30UD</t>
  </si>
  <si>
    <t>Burnley LD</t>
  </si>
  <si>
    <t>E10000017</t>
  </si>
  <si>
    <t>00BM</t>
  </si>
  <si>
    <t>Bury MD</t>
  </si>
  <si>
    <t>E08000002</t>
  </si>
  <si>
    <t>16UD</t>
  </si>
  <si>
    <t>Carlisle LD</t>
  </si>
  <si>
    <t>00EQ</t>
  </si>
  <si>
    <t>Cheshire East UA</t>
  </si>
  <si>
    <t>E06000049</t>
  </si>
  <si>
    <t>00EW</t>
  </si>
  <si>
    <t>Cheshire West and Chester UA</t>
  </si>
  <si>
    <t>E06000050</t>
  </si>
  <si>
    <t>30UE</t>
  </si>
  <si>
    <t>Chorley LD</t>
  </si>
  <si>
    <t>16UE</t>
  </si>
  <si>
    <t>Copeland LD</t>
  </si>
  <si>
    <t>16UF</t>
  </si>
  <si>
    <t>Eden LD</t>
  </si>
  <si>
    <t>30UF</t>
  </si>
  <si>
    <t>Fylde LD</t>
  </si>
  <si>
    <t>00ET</t>
  </si>
  <si>
    <t>Halton UA</t>
  </si>
  <si>
    <t>E06000006</t>
  </si>
  <si>
    <t>30UG</t>
  </si>
  <si>
    <t>Hyndburn LD</t>
  </si>
  <si>
    <t>00BX</t>
  </si>
  <si>
    <t>Knowsley MD</t>
  </si>
  <si>
    <t>E08000011</t>
  </si>
  <si>
    <t>30UH</t>
  </si>
  <si>
    <t>Lancaster LD</t>
  </si>
  <si>
    <t>00BY</t>
  </si>
  <si>
    <t>Liverpool MD</t>
  </si>
  <si>
    <t>E08000012</t>
  </si>
  <si>
    <t>00BN</t>
  </si>
  <si>
    <t>Manchester MD</t>
  </si>
  <si>
    <t>E08000003</t>
  </si>
  <si>
    <t>00BP</t>
  </si>
  <si>
    <t>Oldham MD</t>
  </si>
  <si>
    <t>E08000004</t>
  </si>
  <si>
    <t>30UJ</t>
  </si>
  <si>
    <t>Pendle LD</t>
  </si>
  <si>
    <t>30UK</t>
  </si>
  <si>
    <t>Preston LD</t>
  </si>
  <si>
    <t>30UL</t>
  </si>
  <si>
    <t>Ribble Valley LD</t>
  </si>
  <si>
    <t>00BQ</t>
  </si>
  <si>
    <t>Rochdale MD</t>
  </si>
  <si>
    <t>E08000005</t>
  </si>
  <si>
    <t>30UM</t>
  </si>
  <si>
    <t>Rossendale LD</t>
  </si>
  <si>
    <t>00BR</t>
  </si>
  <si>
    <t>Salford MD</t>
  </si>
  <si>
    <t>E08000006</t>
  </si>
  <si>
    <t>00CA</t>
  </si>
  <si>
    <t>Sefton MD</t>
  </si>
  <si>
    <t>E08000014</t>
  </si>
  <si>
    <t>16UG</t>
  </si>
  <si>
    <t>South Lakeland LD</t>
  </si>
  <si>
    <t>30UN</t>
  </si>
  <si>
    <t>South Ribble LD</t>
  </si>
  <si>
    <t>00BZ</t>
  </si>
  <si>
    <t>St. Helens MD</t>
  </si>
  <si>
    <t>E08000013</t>
  </si>
  <si>
    <t>00BS</t>
  </si>
  <si>
    <t>Stockport MD</t>
  </si>
  <si>
    <t>E08000007</t>
  </si>
  <si>
    <t>00BT</t>
  </si>
  <si>
    <t>Tameside MD</t>
  </si>
  <si>
    <t>E08000008</t>
  </si>
  <si>
    <t>00BU</t>
  </si>
  <si>
    <t>Trafford MD</t>
  </si>
  <si>
    <t>E08000009</t>
  </si>
  <si>
    <t>00EU</t>
  </si>
  <si>
    <t>Warrington UA</t>
  </si>
  <si>
    <t>E06000007</t>
  </si>
  <si>
    <t>30UP</t>
  </si>
  <si>
    <t>West Lancashire LD</t>
  </si>
  <si>
    <t>00BW</t>
  </si>
  <si>
    <t>Wigan MD</t>
  </si>
  <si>
    <t>E08000010</t>
  </si>
  <si>
    <t>00CB</t>
  </si>
  <si>
    <t>Wirral MD</t>
  </si>
  <si>
    <t>E08000015</t>
  </si>
  <si>
    <t>30UQ</t>
  </si>
  <si>
    <t>Wyre LD</t>
  </si>
  <si>
    <t>00CC</t>
  </si>
  <si>
    <t>Barnsley MD</t>
  </si>
  <si>
    <t>E08000016</t>
  </si>
  <si>
    <t>00CX</t>
  </si>
  <si>
    <t>Bradford MD</t>
  </si>
  <si>
    <t>E08000032</t>
  </si>
  <si>
    <t>00CY</t>
  </si>
  <si>
    <t>Calderdale MD</t>
  </si>
  <si>
    <t>E08000033</t>
  </si>
  <si>
    <t>36UB</t>
  </si>
  <si>
    <t>Craven LD</t>
  </si>
  <si>
    <t>E10000023</t>
  </si>
  <si>
    <t>00CE</t>
  </si>
  <si>
    <t>Doncaster MD</t>
  </si>
  <si>
    <t>E08000017</t>
  </si>
  <si>
    <t>00FB</t>
  </si>
  <si>
    <t>East Riding of Yorkshire UA</t>
  </si>
  <si>
    <t>E06000011</t>
  </si>
  <si>
    <t>36UC</t>
  </si>
  <si>
    <t>Hambleton LD</t>
  </si>
  <si>
    <t>36UD</t>
  </si>
  <si>
    <t>Harrogate LD</t>
  </si>
  <si>
    <t>00FA</t>
  </si>
  <si>
    <t>Kingston-Upon-Hull, City of UA</t>
  </si>
  <si>
    <t>E06000010</t>
  </si>
  <si>
    <t>00CZ</t>
  </si>
  <si>
    <t>Kirklees MD</t>
  </si>
  <si>
    <t>E08000034</t>
  </si>
  <si>
    <t>00DA</t>
  </si>
  <si>
    <t>Leeds MD</t>
  </si>
  <si>
    <t>E08000035</t>
  </si>
  <si>
    <t>00FC</t>
  </si>
  <si>
    <t>North East Lincolnshire UA</t>
  </si>
  <si>
    <t>E06000012</t>
  </si>
  <si>
    <t>00FD</t>
  </si>
  <si>
    <t>North Lincolnshire UA</t>
  </si>
  <si>
    <t>E06000013</t>
  </si>
  <si>
    <t>36UE</t>
  </si>
  <si>
    <t>Richmondshire LD</t>
  </si>
  <si>
    <t>00CF</t>
  </si>
  <si>
    <t>Rotherham MD</t>
  </si>
  <si>
    <t>E08000018</t>
  </si>
  <si>
    <t>36UF</t>
  </si>
  <si>
    <t>Ryedale LD</t>
  </si>
  <si>
    <t>36UG</t>
  </si>
  <si>
    <t>Scarborough LD</t>
  </si>
  <si>
    <t>36UH</t>
  </si>
  <si>
    <t>Selby LD</t>
  </si>
  <si>
    <t>00CG</t>
  </si>
  <si>
    <t>Sheffield MD</t>
  </si>
  <si>
    <t>E08000019</t>
  </si>
  <si>
    <t>00DB</t>
  </si>
  <si>
    <t>Wakefield MD</t>
  </si>
  <si>
    <t>E08000036</t>
  </si>
  <si>
    <t>00FF</t>
  </si>
  <si>
    <t>York UA</t>
  </si>
  <si>
    <t>E06000014</t>
  </si>
  <si>
    <t>17UB</t>
  </si>
  <si>
    <t>Amber Valley LD</t>
  </si>
  <si>
    <t>E10000007</t>
  </si>
  <si>
    <t>37UB</t>
  </si>
  <si>
    <t>Ashfield LD</t>
  </si>
  <si>
    <t>E10000024</t>
  </si>
  <si>
    <t>37UC</t>
  </si>
  <si>
    <t>Bassetlaw LD</t>
  </si>
  <si>
    <t>31UB</t>
  </si>
  <si>
    <t>Blaby LD</t>
  </si>
  <si>
    <t>E10000018</t>
  </si>
  <si>
    <t>17UC</t>
  </si>
  <si>
    <t>Bolsover LD</t>
  </si>
  <si>
    <t>32UB</t>
  </si>
  <si>
    <t>Boston LD</t>
  </si>
  <si>
    <t>E10000019</t>
  </si>
  <si>
    <t>37UD</t>
  </si>
  <si>
    <t>Broxtowe LD</t>
  </si>
  <si>
    <t>31UC</t>
  </si>
  <si>
    <t>Charnwood LD</t>
  </si>
  <si>
    <t>17UD</t>
  </si>
  <si>
    <t>Chesterfield LD</t>
  </si>
  <si>
    <t>34UB</t>
  </si>
  <si>
    <t>Corby LD</t>
  </si>
  <si>
    <t>E10000021</t>
  </si>
  <si>
    <t>34UC</t>
  </si>
  <si>
    <t>Daventry LD</t>
  </si>
  <si>
    <t>00FK</t>
  </si>
  <si>
    <t>Derby UA</t>
  </si>
  <si>
    <t>E06000015</t>
  </si>
  <si>
    <t>17UF</t>
  </si>
  <si>
    <t>Derbyshire Dales LD</t>
  </si>
  <si>
    <t>32UC</t>
  </si>
  <si>
    <t>East Lindsey LD</t>
  </si>
  <si>
    <t>34UD</t>
  </si>
  <si>
    <t>East Northamptonshire LD</t>
  </si>
  <si>
    <t>17UG</t>
  </si>
  <si>
    <t>Erewash LD</t>
  </si>
  <si>
    <t>37UE</t>
  </si>
  <si>
    <t>Gedling LD</t>
  </si>
  <si>
    <t>31UD</t>
  </si>
  <si>
    <t>Harborough LD</t>
  </si>
  <si>
    <t>17UH</t>
  </si>
  <si>
    <t>High Peak LD</t>
  </si>
  <si>
    <t>31UE</t>
  </si>
  <si>
    <t>Hinckley and Bosworth LD</t>
  </si>
  <si>
    <t>34UE</t>
  </si>
  <si>
    <t>Kettering LD</t>
  </si>
  <si>
    <t>00FN</t>
  </si>
  <si>
    <t>Leicester UA</t>
  </si>
  <si>
    <t>E06000016</t>
  </si>
  <si>
    <t>32UD</t>
  </si>
  <si>
    <t>Lincoln LD</t>
  </si>
  <si>
    <t>37UF</t>
  </si>
  <si>
    <t>Manfield LD</t>
  </si>
  <si>
    <t>31UG</t>
  </si>
  <si>
    <t>Melton LD</t>
  </si>
  <si>
    <t>37UG</t>
  </si>
  <si>
    <t>Newark and Sherwood LD</t>
  </si>
  <si>
    <t>17UJ</t>
  </si>
  <si>
    <t>North East Derbyshire LD</t>
  </si>
  <si>
    <t>32UE</t>
  </si>
  <si>
    <t>North Kesteven LD</t>
  </si>
  <si>
    <t>31UH</t>
  </si>
  <si>
    <t>North West Leicestershire LD</t>
  </si>
  <si>
    <t>34UF</t>
  </si>
  <si>
    <t>Northampton LD</t>
  </si>
  <si>
    <t>00FY</t>
  </si>
  <si>
    <t>Nottingham UA</t>
  </si>
  <si>
    <t>E06000018</t>
  </si>
  <si>
    <t>31UJ</t>
  </si>
  <si>
    <t>Oadby and Wigston LD</t>
  </si>
  <si>
    <t>37UJ</t>
  </si>
  <si>
    <t>Rushcliffe LD</t>
  </si>
  <si>
    <t>00FP</t>
  </si>
  <si>
    <t>Rutland UA</t>
  </si>
  <si>
    <t>E06000017</t>
  </si>
  <si>
    <t>17UK</t>
  </si>
  <si>
    <t>South Derbyshire LD</t>
  </si>
  <si>
    <t>32UF</t>
  </si>
  <si>
    <t>South Holland LD</t>
  </si>
  <si>
    <t>32UG</t>
  </si>
  <si>
    <t>South Kesteven LD</t>
  </si>
  <si>
    <t>34UG</t>
  </si>
  <si>
    <t>South Northamptonshire LD</t>
  </si>
  <si>
    <t>34UH</t>
  </si>
  <si>
    <t>Wellingborough LD</t>
  </si>
  <si>
    <t>32UH</t>
  </si>
  <si>
    <t>West Lindsey LD</t>
  </si>
  <si>
    <t>00CN</t>
  </si>
  <si>
    <t>Birmingham MD</t>
  </si>
  <si>
    <t>E08000025</t>
  </si>
  <si>
    <t>47UB</t>
  </si>
  <si>
    <t>Bromsgrove LD</t>
  </si>
  <si>
    <t>E10000034</t>
  </si>
  <si>
    <t>41UB</t>
  </si>
  <si>
    <t>Cannock Chase LD</t>
  </si>
  <si>
    <t>E10000028</t>
  </si>
  <si>
    <t>00CQ</t>
  </si>
  <si>
    <t>Coventry MD</t>
  </si>
  <si>
    <t>E08000026</t>
  </si>
  <si>
    <t>00CR</t>
  </si>
  <si>
    <t>Dudley MD</t>
  </si>
  <si>
    <t>E08000027</t>
  </si>
  <si>
    <t>41UC</t>
  </si>
  <si>
    <t>East Staffordshire LD</t>
  </si>
  <si>
    <t>00GA</t>
  </si>
  <si>
    <t>Herefordshire County UA</t>
  </si>
  <si>
    <t>E06000019</t>
  </si>
  <si>
    <t>41UD</t>
  </si>
  <si>
    <t>Lichfield LD</t>
  </si>
  <si>
    <t>47UC</t>
  </si>
  <si>
    <t>Malvern Hills LD</t>
  </si>
  <si>
    <t>41UE</t>
  </si>
  <si>
    <t>Newcastle-Under-Lyme LD</t>
  </si>
  <si>
    <t>44UB</t>
  </si>
  <si>
    <t>North Warwickshire LD</t>
  </si>
  <si>
    <t>E10000031</t>
  </si>
  <si>
    <t>44UC</t>
  </si>
  <si>
    <t>Nuneaton and Bedworth LD</t>
  </si>
  <si>
    <t>47UD</t>
  </si>
  <si>
    <t>Redditch LD</t>
  </si>
  <si>
    <t>44UD</t>
  </si>
  <si>
    <t>Rugby LD</t>
  </si>
  <si>
    <t>00CS</t>
  </si>
  <si>
    <t>Sandwell MD</t>
  </si>
  <si>
    <t>E08000028</t>
  </si>
  <si>
    <t>00GG</t>
  </si>
  <si>
    <t>Shropshire UA</t>
  </si>
  <si>
    <t>E06000051</t>
  </si>
  <si>
    <t>00CT</t>
  </si>
  <si>
    <t>Solihull MD</t>
  </si>
  <si>
    <t>E08000029</t>
  </si>
  <si>
    <t>41UF</t>
  </si>
  <si>
    <t>South Staffordshire LD</t>
  </si>
  <si>
    <t>41UG</t>
  </si>
  <si>
    <t>Stafford LD</t>
  </si>
  <si>
    <t>41UH</t>
  </si>
  <si>
    <t>Staffordshire Moorlands LD</t>
  </si>
  <si>
    <t>00GL</t>
  </si>
  <si>
    <t>Stoke-On-Trent UA</t>
  </si>
  <si>
    <t>E06000021</t>
  </si>
  <si>
    <t>44UE</t>
  </si>
  <si>
    <t>Stratford-On-Avon LD</t>
  </si>
  <si>
    <t>41UK</t>
  </si>
  <si>
    <t>Tamworth LD</t>
  </si>
  <si>
    <t>00GF</t>
  </si>
  <si>
    <t>Telford and Wrekin UA</t>
  </si>
  <si>
    <t>E06000020</t>
  </si>
  <si>
    <t>00CU</t>
  </si>
  <si>
    <t>Walsall MD</t>
  </si>
  <si>
    <t>E08000030</t>
  </si>
  <si>
    <t>44UF</t>
  </si>
  <si>
    <t>Warwick LD</t>
  </si>
  <si>
    <t>00CW</t>
  </si>
  <si>
    <t>Wolverhampton MD</t>
  </si>
  <si>
    <t>E08000031</t>
  </si>
  <si>
    <t>47UE</t>
  </si>
  <si>
    <t>Worcester LD</t>
  </si>
  <si>
    <t>47UF</t>
  </si>
  <si>
    <t>Wychavon LB</t>
  </si>
  <si>
    <t>47UG</t>
  </si>
  <si>
    <t>42UB</t>
  </si>
  <si>
    <t>Babergh LD</t>
  </si>
  <si>
    <t>E10000029</t>
  </si>
  <si>
    <t>22UB</t>
  </si>
  <si>
    <t>Basildon LD</t>
  </si>
  <si>
    <t>E10000012</t>
  </si>
  <si>
    <t>00KB</t>
  </si>
  <si>
    <t>Bedford UA</t>
  </si>
  <si>
    <t>E06000055</t>
  </si>
  <si>
    <t>22UC</t>
  </si>
  <si>
    <t>Braintree LD</t>
  </si>
  <si>
    <t>33UB</t>
  </si>
  <si>
    <t>Breckland LD</t>
  </si>
  <si>
    <t>E10000020</t>
  </si>
  <si>
    <t>22UD</t>
  </si>
  <si>
    <t>Brentwood LD</t>
  </si>
  <si>
    <t>33UC</t>
  </si>
  <si>
    <t>Broadland LD</t>
  </si>
  <si>
    <t>26UB</t>
  </si>
  <si>
    <t>Broxbourne LD</t>
  </si>
  <si>
    <t>E10000015</t>
  </si>
  <si>
    <t>12UB</t>
  </si>
  <si>
    <t>Cambridge LD</t>
  </si>
  <si>
    <t>E10000003</t>
  </si>
  <si>
    <t>22UE</t>
  </si>
  <si>
    <t>Castle Point LD</t>
  </si>
  <si>
    <t>00KC</t>
  </si>
  <si>
    <t>Central Bedfordshire UA</t>
  </si>
  <si>
    <t>E06000056</t>
  </si>
  <si>
    <t>22UF</t>
  </si>
  <si>
    <t>Chelmsford LD</t>
  </si>
  <si>
    <t>22UG</t>
  </si>
  <si>
    <t>Colchester LD</t>
  </si>
  <si>
    <t>26UC</t>
  </si>
  <si>
    <t>Dacorum LD</t>
  </si>
  <si>
    <t>12UC</t>
  </si>
  <si>
    <t>East Cambridgeshire LD</t>
  </si>
  <si>
    <t>26UD</t>
  </si>
  <si>
    <t>East Hertfordshire LD</t>
  </si>
  <si>
    <t>22UH</t>
  </si>
  <si>
    <t>Epping Forest LD</t>
  </si>
  <si>
    <t>12UD</t>
  </si>
  <si>
    <t>Fenland LD</t>
  </si>
  <si>
    <t>42UC</t>
  </si>
  <si>
    <t>Forest Heath LD</t>
  </si>
  <si>
    <t>33UD</t>
  </si>
  <si>
    <t>Great Yarmouth LD</t>
  </si>
  <si>
    <t>22UJ</t>
  </si>
  <si>
    <t>Harlow LD</t>
  </si>
  <si>
    <t>26UE</t>
  </si>
  <si>
    <t>Hertsmere LD</t>
  </si>
  <si>
    <t>12UE</t>
  </si>
  <si>
    <t>Huntingdonshire LD</t>
  </si>
  <si>
    <t>42UD</t>
  </si>
  <si>
    <t>Ipswich LD</t>
  </si>
  <si>
    <t>33UE</t>
  </si>
  <si>
    <t>Kings Lynn and West Norfolk LD</t>
  </si>
  <si>
    <t>00KA</t>
  </si>
  <si>
    <t>Luton UA</t>
  </si>
  <si>
    <t>E06000032</t>
  </si>
  <si>
    <t>22UK</t>
  </si>
  <si>
    <t>Maldon LD</t>
  </si>
  <si>
    <t>42UE</t>
  </si>
  <si>
    <t>Mid Suffolk LD</t>
  </si>
  <si>
    <t>26UF</t>
  </si>
  <si>
    <t>North Hertfordshire LD</t>
  </si>
  <si>
    <t>33UF</t>
  </si>
  <si>
    <t>North Norfolk LD</t>
  </si>
  <si>
    <t>33UG</t>
  </si>
  <si>
    <t>Norwich LD</t>
  </si>
  <si>
    <t>00JA</t>
  </si>
  <si>
    <t>Peterborough UA</t>
  </si>
  <si>
    <t>E06000031</t>
  </si>
  <si>
    <t>22UL</t>
  </si>
  <si>
    <t>Rochford LD</t>
  </si>
  <si>
    <t>12UG</t>
  </si>
  <si>
    <t>South Cambridgeshire LD</t>
  </si>
  <si>
    <t>33UH</t>
  </si>
  <si>
    <t>South Norfolk LD</t>
  </si>
  <si>
    <t>00KF</t>
  </si>
  <si>
    <t>Southend-On-Sea UA</t>
  </si>
  <si>
    <t>E06000033</t>
  </si>
  <si>
    <t>26UG</t>
  </si>
  <si>
    <t>St. Albans LD</t>
  </si>
  <si>
    <t>42UF</t>
  </si>
  <si>
    <t>St. Edmundsbury LD</t>
  </si>
  <si>
    <t>26UH</t>
  </si>
  <si>
    <t>Stevenage LD</t>
  </si>
  <si>
    <t>42UG</t>
  </si>
  <si>
    <t>Suffolk Coastal LD</t>
  </si>
  <si>
    <t>22UN</t>
  </si>
  <si>
    <t>Tendring LD</t>
  </si>
  <si>
    <t>26UJ</t>
  </si>
  <si>
    <t>Three Rivers LD</t>
  </si>
  <si>
    <t>00KG</t>
  </si>
  <si>
    <t>Thurrock UA</t>
  </si>
  <si>
    <t>E06000034</t>
  </si>
  <si>
    <t>22UQ</t>
  </si>
  <si>
    <t>Uttlesford LD</t>
  </si>
  <si>
    <t>26UK</t>
  </si>
  <si>
    <t>Watford LD</t>
  </si>
  <si>
    <t>42UH</t>
  </si>
  <si>
    <t>Waveney LD</t>
  </si>
  <si>
    <t>26UL</t>
  </si>
  <si>
    <t>Welwyn Hatfield LD</t>
  </si>
  <si>
    <t>00AB</t>
  </si>
  <si>
    <t>Barking and Dagenham LB</t>
  </si>
  <si>
    <t>E09000002</t>
  </si>
  <si>
    <t>00AC</t>
  </si>
  <si>
    <t>Barnet LB</t>
  </si>
  <si>
    <t>E09000003</t>
  </si>
  <si>
    <t>00AD</t>
  </si>
  <si>
    <t>Bexley LB</t>
  </si>
  <si>
    <t>E09000004</t>
  </si>
  <si>
    <t>00AE</t>
  </si>
  <si>
    <t>Brent LB</t>
  </si>
  <si>
    <t>E09000005</t>
  </si>
  <si>
    <t>00AF</t>
  </si>
  <si>
    <t>Bromley LB</t>
  </si>
  <si>
    <t>E09000006</t>
  </si>
  <si>
    <t>00AG</t>
  </si>
  <si>
    <t>Camden LB</t>
  </si>
  <si>
    <t>E09000007</t>
  </si>
  <si>
    <t>00AA</t>
  </si>
  <si>
    <t>City of London LB</t>
  </si>
  <si>
    <t>E09000001</t>
  </si>
  <si>
    <t>00AH</t>
  </si>
  <si>
    <t>Croydon LB</t>
  </si>
  <si>
    <t>E09000008</t>
  </si>
  <si>
    <t>00AJ</t>
  </si>
  <si>
    <t>Ealing LB</t>
  </si>
  <si>
    <t>E09000009</t>
  </si>
  <si>
    <t>00AK</t>
  </si>
  <si>
    <t>Enfield LB</t>
  </si>
  <si>
    <t>E09000010</t>
  </si>
  <si>
    <t>00AL</t>
  </si>
  <si>
    <t>Greenwich LB</t>
  </si>
  <si>
    <t>E09000011</t>
  </si>
  <si>
    <t>00AM</t>
  </si>
  <si>
    <t>Hackney LB</t>
  </si>
  <si>
    <t>E09000012</t>
  </si>
  <si>
    <t>00AN</t>
  </si>
  <si>
    <t>Hammersmith and Fulham LB</t>
  </si>
  <si>
    <t>E09000013</t>
  </si>
  <si>
    <t>00AP</t>
  </si>
  <si>
    <t>Haringey LB</t>
  </si>
  <si>
    <t>E09000014</t>
  </si>
  <si>
    <t>00AQ</t>
  </si>
  <si>
    <t>Harrow LB</t>
  </si>
  <si>
    <t>E09000015</t>
  </si>
  <si>
    <t>00AR</t>
  </si>
  <si>
    <t>Havering LB</t>
  </si>
  <si>
    <t>E09000016</t>
  </si>
  <si>
    <t>00AS</t>
  </si>
  <si>
    <t>Hillingdon LB</t>
  </si>
  <si>
    <t>E09000017</t>
  </si>
  <si>
    <t>00AT</t>
  </si>
  <si>
    <t>Hounslow LB</t>
  </si>
  <si>
    <t>E09000018</t>
  </si>
  <si>
    <t>00AU</t>
  </si>
  <si>
    <t>Islington LB</t>
  </si>
  <si>
    <t>E09000019</t>
  </si>
  <si>
    <t>00AW</t>
  </si>
  <si>
    <t>Kensington and Chelsea LB</t>
  </si>
  <si>
    <t>E09000020</t>
  </si>
  <si>
    <t>00AX</t>
  </si>
  <si>
    <t>Kingston Upon Thames LB</t>
  </si>
  <si>
    <t>E09000021</t>
  </si>
  <si>
    <t>00AY</t>
  </si>
  <si>
    <t>Lambeth LB</t>
  </si>
  <si>
    <t>E09000022</t>
  </si>
  <si>
    <t>00AZ</t>
  </si>
  <si>
    <t>Lewisham LB</t>
  </si>
  <si>
    <t>E09000023</t>
  </si>
  <si>
    <t>00BA</t>
  </si>
  <si>
    <t>Merton LB</t>
  </si>
  <si>
    <t>E09000024</t>
  </si>
  <si>
    <t>00BB</t>
  </si>
  <si>
    <t>Newham LB</t>
  </si>
  <si>
    <t>E09000025</t>
  </si>
  <si>
    <t>00BC</t>
  </si>
  <si>
    <t>Redbridge LB</t>
  </si>
  <si>
    <t>E09000026</t>
  </si>
  <si>
    <t>00BD</t>
  </si>
  <si>
    <t>Richmond Upon Thames LB</t>
  </si>
  <si>
    <t>E09000027</t>
  </si>
  <si>
    <t>00BE</t>
  </si>
  <si>
    <t>Southwark LB</t>
  </si>
  <si>
    <t>E09000028</t>
  </si>
  <si>
    <t>00BF</t>
  </si>
  <si>
    <t>Sutton LB</t>
  </si>
  <si>
    <t>E09000029</t>
  </si>
  <si>
    <t>00BG</t>
  </si>
  <si>
    <t>Tower Hamlets LB</t>
  </si>
  <si>
    <t>E09000030</t>
  </si>
  <si>
    <t>00BH</t>
  </si>
  <si>
    <t>Waltham Forest LB</t>
  </si>
  <si>
    <t>E09000031</t>
  </si>
  <si>
    <t>00BJ</t>
  </si>
  <si>
    <t>Wandsworth LB</t>
  </si>
  <si>
    <t>E09000032</t>
  </si>
  <si>
    <t>00BK</t>
  </si>
  <si>
    <t>Westminster LB</t>
  </si>
  <si>
    <t>E09000033</t>
  </si>
  <si>
    <t>45UB</t>
  </si>
  <si>
    <t>Adur LD</t>
  </si>
  <si>
    <t>E10000032</t>
  </si>
  <si>
    <t>45UC</t>
  </si>
  <si>
    <t>Arun LD</t>
  </si>
  <si>
    <t>29UB</t>
  </si>
  <si>
    <t>Ashford LD</t>
  </si>
  <si>
    <t>E10000016</t>
  </si>
  <si>
    <t>11UB</t>
  </si>
  <si>
    <t>Aylesbury Vale LD</t>
  </si>
  <si>
    <t>E10000002</t>
  </si>
  <si>
    <t>24UB</t>
  </si>
  <si>
    <t>Basingstoke and Deane LD</t>
  </si>
  <si>
    <t>E10000014</t>
  </si>
  <si>
    <t>00MA</t>
  </si>
  <si>
    <t>Bracknell Forest UA</t>
  </si>
  <si>
    <t>E06000036</t>
  </si>
  <si>
    <t>00ML</t>
  </si>
  <si>
    <t>Brighton and Hove UA</t>
  </si>
  <si>
    <t>E06000043</t>
  </si>
  <si>
    <t>29UC</t>
  </si>
  <si>
    <t>Canterbury LD</t>
  </si>
  <si>
    <t>38UB</t>
  </si>
  <si>
    <t>Cherwell LD</t>
  </si>
  <si>
    <t>E10000025</t>
  </si>
  <si>
    <t>45UD</t>
  </si>
  <si>
    <t>Chichester LD</t>
  </si>
  <si>
    <t>11UC</t>
  </si>
  <si>
    <t>Chiltern LD</t>
  </si>
  <si>
    <t>45UE</t>
  </si>
  <si>
    <t>Crawley LD</t>
  </si>
  <si>
    <t>29UD</t>
  </si>
  <si>
    <t>Dartford LD</t>
  </si>
  <si>
    <t>29UE</t>
  </si>
  <si>
    <t>Dover LD</t>
  </si>
  <si>
    <t>24UC</t>
  </si>
  <si>
    <t>East Hampshire LD</t>
  </si>
  <si>
    <t>21UC</t>
  </si>
  <si>
    <t>Eastbourne LD</t>
  </si>
  <si>
    <t>E10000011</t>
  </si>
  <si>
    <t>24UD</t>
  </si>
  <si>
    <t>Eastleigh LD</t>
  </si>
  <si>
    <t>43UB</t>
  </si>
  <si>
    <t>Elmbridge LD</t>
  </si>
  <si>
    <t>E10000030</t>
  </si>
  <si>
    <t>43UC</t>
  </si>
  <si>
    <t>Epsom and Ewell LD</t>
  </si>
  <si>
    <t>24UE</t>
  </si>
  <si>
    <t>Fareham LD</t>
  </si>
  <si>
    <t>24UF</t>
  </si>
  <si>
    <t>Gosport LD</t>
  </si>
  <si>
    <t>29UG</t>
  </si>
  <si>
    <t>Gravesham LD</t>
  </si>
  <si>
    <t>43UD</t>
  </si>
  <si>
    <t>Guildford LD</t>
  </si>
  <si>
    <t>24UG</t>
  </si>
  <si>
    <t>Hart LD</t>
  </si>
  <si>
    <t>21UD</t>
  </si>
  <si>
    <t>Hastings LD</t>
  </si>
  <si>
    <t>24UH</t>
  </si>
  <si>
    <t>Havant LD</t>
  </si>
  <si>
    <t>45UF</t>
  </si>
  <si>
    <t>Horsham LD</t>
  </si>
  <si>
    <t>00MW</t>
  </si>
  <si>
    <t>Isle of Wight UA</t>
  </si>
  <si>
    <t>E06000046</t>
  </si>
  <si>
    <t>21UF</t>
  </si>
  <si>
    <t>Lewes LD</t>
  </si>
  <si>
    <t>29UH</t>
  </si>
  <si>
    <t>Maidstone LD</t>
  </si>
  <si>
    <t>00LC</t>
  </si>
  <si>
    <t>Medway UA</t>
  </si>
  <si>
    <t>E06000035</t>
  </si>
  <si>
    <t>45UG</t>
  </si>
  <si>
    <t>Mid Sussex LD</t>
  </si>
  <si>
    <t>00MG</t>
  </si>
  <si>
    <t>Milton Keynes UA</t>
  </si>
  <si>
    <t>E06000042</t>
  </si>
  <si>
    <t>43UE</t>
  </si>
  <si>
    <t>Mole Valley LD</t>
  </si>
  <si>
    <t>24UJ</t>
  </si>
  <si>
    <t>New Forest LD</t>
  </si>
  <si>
    <t>38UC</t>
  </si>
  <si>
    <t>Oxford LD</t>
  </si>
  <si>
    <t>00MR</t>
  </si>
  <si>
    <t>Portsmouth UA</t>
  </si>
  <si>
    <t>E06000044</t>
  </si>
  <si>
    <t>00MC</t>
  </si>
  <si>
    <t>Reading UA</t>
  </si>
  <si>
    <t>E06000038</t>
  </si>
  <si>
    <t>43UF</t>
  </si>
  <si>
    <t>Reigate and Banstead LD</t>
  </si>
  <si>
    <t>21UG</t>
  </si>
  <si>
    <t>Rother LD</t>
  </si>
  <si>
    <t>43UG</t>
  </si>
  <si>
    <t>Runnymeade LD</t>
  </si>
  <si>
    <t>24UL</t>
  </si>
  <si>
    <t>Rushmoor LD</t>
  </si>
  <si>
    <t>29UK</t>
  </si>
  <si>
    <t>Sevenoaks LD</t>
  </si>
  <si>
    <t>29UL</t>
  </si>
  <si>
    <t>Shepway LD</t>
  </si>
  <si>
    <t>00MD</t>
  </si>
  <si>
    <t>Slough UA</t>
  </si>
  <si>
    <t>E06000039</t>
  </si>
  <si>
    <t>11UE</t>
  </si>
  <si>
    <t>South Bucks LD</t>
  </si>
  <si>
    <t>38UD</t>
  </si>
  <si>
    <t>South Oxfordshire LD</t>
  </si>
  <si>
    <t>00MS</t>
  </si>
  <si>
    <t>Southampton UA</t>
  </si>
  <si>
    <t>E06000045</t>
  </si>
  <si>
    <t>43UH</t>
  </si>
  <si>
    <t>Spelthorne LD</t>
  </si>
  <si>
    <t>43UJ</t>
  </si>
  <si>
    <t>Surrey Heath LD</t>
  </si>
  <si>
    <t>29UM</t>
  </si>
  <si>
    <t>Swale LD</t>
  </si>
  <si>
    <t>43UK</t>
  </si>
  <si>
    <t>Tandridge LD</t>
  </si>
  <si>
    <t>24UN</t>
  </si>
  <si>
    <t>Test Valley LD</t>
  </si>
  <si>
    <t>29UN</t>
  </si>
  <si>
    <t>Thanet LD</t>
  </si>
  <si>
    <t>29UP</t>
  </si>
  <si>
    <t>Tonbridge and Malling LD</t>
  </si>
  <si>
    <t>29UQ</t>
  </si>
  <si>
    <t>Tunbridge Wells LD</t>
  </si>
  <si>
    <t>38UE</t>
  </si>
  <si>
    <t>Vale of White Horse LD</t>
  </si>
  <si>
    <t>43UL</t>
  </si>
  <si>
    <t>Waverley LD</t>
  </si>
  <si>
    <t>21UH</t>
  </si>
  <si>
    <t>Wealden LD</t>
  </si>
  <si>
    <t>00MB</t>
  </si>
  <si>
    <t>West Berkshire UA</t>
  </si>
  <si>
    <t>E06000037</t>
  </si>
  <si>
    <t>38UF</t>
  </si>
  <si>
    <t>West Oxfordshire LD</t>
  </si>
  <si>
    <t>24UP</t>
  </si>
  <si>
    <t>Winchester LD</t>
  </si>
  <si>
    <t>00ME</t>
  </si>
  <si>
    <t>Windsor and Maidenhead UA</t>
  </si>
  <si>
    <t>E06000040</t>
  </si>
  <si>
    <t>43UM</t>
  </si>
  <si>
    <t>Woking LD</t>
  </si>
  <si>
    <t>00MF</t>
  </si>
  <si>
    <t>Wokingham UA</t>
  </si>
  <si>
    <t>E06000041</t>
  </si>
  <si>
    <t>45UH</t>
  </si>
  <si>
    <t>Worthing LD</t>
  </si>
  <si>
    <t>11UF</t>
  </si>
  <si>
    <t>Wycombe LD</t>
  </si>
  <si>
    <t>00HA</t>
  </si>
  <si>
    <t>Bath and North East Somerset UA</t>
  </si>
  <si>
    <t>E06000022</t>
  </si>
  <si>
    <t>00HN</t>
  </si>
  <si>
    <t>Bournemouth UA</t>
  </si>
  <si>
    <t>E06000028</t>
  </si>
  <si>
    <t>00HB</t>
  </si>
  <si>
    <t>Bristol UA</t>
  </si>
  <si>
    <t>E06000023</t>
  </si>
  <si>
    <t>23UB</t>
  </si>
  <si>
    <t>Cheltenham LD</t>
  </si>
  <si>
    <t>E10000013</t>
  </si>
  <si>
    <t>19UC</t>
  </si>
  <si>
    <t>Christchurch LD</t>
  </si>
  <si>
    <t>E10000009</t>
  </si>
  <si>
    <t>00HE</t>
  </si>
  <si>
    <t>Cornwall UA</t>
  </si>
  <si>
    <t>E06000052</t>
  </si>
  <si>
    <t>23UC</t>
  </si>
  <si>
    <t>Cotswold LD</t>
  </si>
  <si>
    <t>18UB</t>
  </si>
  <si>
    <t>East Devon LD</t>
  </si>
  <si>
    <t>E10000008</t>
  </si>
  <si>
    <t>19UD</t>
  </si>
  <si>
    <t>East Dorset LD</t>
  </si>
  <si>
    <t>18UC</t>
  </si>
  <si>
    <t>Exeter LD</t>
  </si>
  <si>
    <t>23UD</t>
  </si>
  <si>
    <t>Forest of Dean LD</t>
  </si>
  <si>
    <t>23UE</t>
  </si>
  <si>
    <t>Gloucester LD</t>
  </si>
  <si>
    <t>00HF</t>
  </si>
  <si>
    <t>Isles of Scilly UA</t>
  </si>
  <si>
    <t>E06000053</t>
  </si>
  <si>
    <t>40UB</t>
  </si>
  <si>
    <t>Mendip LD</t>
  </si>
  <si>
    <t>E10000027</t>
  </si>
  <si>
    <t>18UD</t>
  </si>
  <si>
    <t>Mid Devon LD</t>
  </si>
  <si>
    <t>18UE</t>
  </si>
  <si>
    <t>North Devon LD</t>
  </si>
  <si>
    <t>19UE</t>
  </si>
  <si>
    <t>North Dorset LD</t>
  </si>
  <si>
    <t>00HC</t>
  </si>
  <si>
    <t>North Somerset UA</t>
  </si>
  <si>
    <t>E06000024</t>
  </si>
  <si>
    <t>00HG</t>
  </si>
  <si>
    <t>Plymouth UA</t>
  </si>
  <si>
    <t>E06000026</t>
  </si>
  <si>
    <t>00HP</t>
  </si>
  <si>
    <t>Poole UA</t>
  </si>
  <si>
    <t>E06000029</t>
  </si>
  <si>
    <t>19UG</t>
  </si>
  <si>
    <t>Purbeck LD</t>
  </si>
  <si>
    <t>40UC</t>
  </si>
  <si>
    <t>Sedgemoor LD</t>
  </si>
  <si>
    <t>00HD</t>
  </si>
  <si>
    <t>South Gloucestershire UA</t>
  </si>
  <si>
    <t>E06000025</t>
  </si>
  <si>
    <t>18UG</t>
  </si>
  <si>
    <t>South Hams LD</t>
  </si>
  <si>
    <t>40UD</t>
  </si>
  <si>
    <t>South Somerset LD</t>
  </si>
  <si>
    <t>23UF</t>
  </si>
  <si>
    <t>Stroud LD</t>
  </si>
  <si>
    <t>00HX</t>
  </si>
  <si>
    <t>Swindon UA</t>
  </si>
  <si>
    <t>E06000030</t>
  </si>
  <si>
    <t>40UE</t>
  </si>
  <si>
    <t>Taunton Deane LD</t>
  </si>
  <si>
    <t>18UH</t>
  </si>
  <si>
    <t>Teignbridge LD</t>
  </si>
  <si>
    <t>23UG</t>
  </si>
  <si>
    <t>Tewkesbury LD</t>
  </si>
  <si>
    <t>00HH</t>
  </si>
  <si>
    <t>Torbay UA</t>
  </si>
  <si>
    <t>E06000027</t>
  </si>
  <si>
    <t>18UK</t>
  </si>
  <si>
    <t>Torridge LD</t>
  </si>
  <si>
    <t>18UL</t>
  </si>
  <si>
    <t>West Devon LD</t>
  </si>
  <si>
    <t>19UH</t>
  </si>
  <si>
    <t>West Dorset LD</t>
  </si>
  <si>
    <t>40UF</t>
  </si>
  <si>
    <t>West Somerset LD</t>
  </si>
  <si>
    <t>19UJ</t>
  </si>
  <si>
    <t>Weymouth and Portland LD</t>
  </si>
  <si>
    <t>00HY</t>
  </si>
  <si>
    <t>Wiltshire UA</t>
  </si>
  <si>
    <t>E06000054</t>
  </si>
  <si>
    <t>4. England actuals and percentages are calculated including the data from those CCGs who have failed the validation criteria.</t>
  </si>
  <si>
    <t>2013/14 Q1  to 2013/14 Q2</t>
  </si>
  <si>
    <t>2013/14 Q2  to 2013/14 Q3</t>
  </si>
  <si>
    <t>2013/14 Q3  to 2013/14 Q4</t>
  </si>
  <si>
    <t>2013/14 Q4  to 2014/15 Q1</t>
  </si>
  <si>
    <t>2014/15 Q1  to 2014/15 Q2</t>
  </si>
  <si>
    <t>2013/14 Q2  to 2014/15 Q3</t>
  </si>
  <si>
    <t>Blank cells mean that data does not meet validation criteria (see definitions sheet for details).</t>
  </si>
  <si>
    <t>Drop off rates are calculated as follows (Percentage of mothers initiating breastfeeding MINUS Percentage of infants being breastfed at 6-8 weeks) DIVIDED BY Percentage of mothers initiating breastfeeding</t>
  </si>
  <si>
    <t>Drop of rates are calculated by using the breastfeeding initiation percentage from the previous quarter compared to the 6-8 week breastfeeding percentage from the current quarter.</t>
  </si>
  <si>
    <t/>
  </si>
  <si>
    <t>Quarter 4 2013/14</t>
  </si>
  <si>
    <t>73.8% - 74.2%</t>
  </si>
  <si>
    <t>Table 7: Initiation of breastfeeding, by CCG and Area Team - 2013/14 Outturn</t>
  </si>
  <si>
    <t>138-20</t>
  </si>
  <si>
    <t>Table 15 : Prevalence of breastfeeding at 6 to 8 weeks, 2013/14 OT, by Local Authority District &amp; GOR</t>
  </si>
  <si>
    <t>Table 16: Trend in Breastfeeding Drop Off Rates, by CCG and Area Team</t>
  </si>
  <si>
    <t>Table 16 : Trend in Breastfeeding Drop Off Rates, by CCG and Area Team</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</si>
</sst>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 #,##0.00_-;_-* &quot;-&quot;??_-;_-@_-"/>
    <numFmt numFmtId="164" formatCode="0.0%"/>
    <numFmt numFmtId="165" formatCode="0.000000000000000%"/>
    <numFmt numFmtId="166" formatCode="[$-F800]dddd\,\ mmmm\ dd\,\ yyyy"/>
  </numFmts>
  <fonts count="5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0"/>
      <name val="Arial"/>
      <family val="2"/>
    </font>
    <font>
      <u/>
      <sz val="10"/>
      <color indexed="12"/>
      <name val="Arial"/>
      <family val="2"/>
    </font>
    <font>
      <sz val="8"/>
      <name val="Arial"/>
      <family val="2"/>
    </font>
    <font>
      <sz val="14"/>
      <name val="Arial"/>
      <family val="2"/>
    </font>
    <font>
      <sz val="12"/>
      <name val="Arial"/>
      <family val="2"/>
    </font>
    <font>
      <sz val="12"/>
      <name val="Times New Roman"/>
      <family val="1"/>
    </font>
    <font>
      <b/>
      <sz val="12"/>
      <name val="Times New Roman"/>
      <family val="1"/>
    </font>
    <font>
      <sz val="10"/>
      <name val="Arial"/>
      <family val="2"/>
    </font>
    <font>
      <b/>
      <sz val="10"/>
      <name val="Arial"/>
      <family val="2"/>
    </font>
    <font>
      <sz val="10"/>
      <name val="Arial"/>
      <family val="2"/>
    </font>
    <font>
      <sz val="10"/>
      <color indexed="9"/>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4"/>
      <color indexed="21"/>
      <name val="Arial"/>
      <family val="2"/>
    </font>
    <font>
      <sz val="12"/>
      <color theme="1"/>
      <name val="Arial"/>
      <family val="2"/>
    </font>
    <font>
      <sz val="10"/>
      <color theme="0"/>
      <name val="Arial"/>
      <family val="2"/>
    </font>
    <font>
      <sz val="10"/>
      <color indexed="10"/>
      <name val="Arial"/>
      <family val="2"/>
    </font>
    <font>
      <sz val="10"/>
      <color indexed="8"/>
      <name val="Arial"/>
      <family val="2"/>
    </font>
    <font>
      <u/>
      <sz val="12"/>
      <name val="Arial"/>
      <family val="2"/>
    </font>
    <font>
      <b/>
      <sz val="12"/>
      <name val="Arial"/>
      <family val="2"/>
    </font>
    <font>
      <u/>
      <sz val="12"/>
      <color indexed="12"/>
      <name val="Arial"/>
      <family val="2"/>
    </font>
    <font>
      <sz val="14"/>
      <color theme="4"/>
      <name val="Arial"/>
      <family val="2"/>
    </font>
    <font>
      <b/>
      <sz val="14"/>
      <color theme="4"/>
      <name val="Arial"/>
      <family val="2"/>
    </font>
    <font>
      <sz val="12"/>
      <color theme="4"/>
      <name val="Arial"/>
      <family val="2"/>
    </font>
    <font>
      <b/>
      <sz val="12"/>
      <color theme="4"/>
      <name val="Arial"/>
      <family val="2"/>
    </font>
    <font>
      <sz val="10"/>
      <color theme="4"/>
      <name val="Arial"/>
      <family val="2"/>
    </font>
    <font>
      <u/>
      <sz val="8"/>
      <name val="Arial"/>
      <family val="2"/>
    </font>
    <font>
      <u/>
      <sz val="11"/>
      <color theme="10"/>
      <name val="Calibri"/>
      <family val="2"/>
      <scheme val="minor"/>
    </font>
    <font>
      <sz val="10"/>
      <color rgb="FFFF0000"/>
      <name val="Arial"/>
      <family val="2"/>
    </font>
    <font>
      <sz val="10"/>
      <color theme="1"/>
      <name val="Arial"/>
      <family val="2"/>
    </font>
    <font>
      <b/>
      <sz val="10"/>
      <color theme="0"/>
      <name val="Arial"/>
      <family val="2"/>
    </font>
  </fonts>
  <fills count="3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0"/>
        <bgColor indexed="64"/>
      </patternFill>
    </fill>
    <fill>
      <patternFill patternType="solid">
        <fgColor theme="0" tint="-0.34998626667073579"/>
        <bgColor indexed="64"/>
      </patternFill>
    </fill>
    <fill>
      <patternFill patternType="solid">
        <fgColor indexed="22"/>
        <bgColor indexed="0"/>
      </patternFill>
    </fill>
    <fill>
      <patternFill patternType="solid">
        <fgColor theme="0" tint="-0.249977111117893"/>
        <bgColor indexed="64"/>
      </patternFill>
    </fill>
    <fill>
      <patternFill patternType="solid">
        <fgColor rgb="FFFF8080"/>
        <bgColor indexed="64"/>
      </patternFill>
    </fill>
  </fills>
  <borders count="3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auto="1"/>
      </left>
      <right/>
      <top/>
      <bottom style="medium">
        <color indexed="64"/>
      </bottom>
      <diagonal/>
    </border>
    <border>
      <left/>
      <right style="thin">
        <color auto="1"/>
      </right>
      <top/>
      <bottom style="medium">
        <color indexed="64"/>
      </bottom>
      <diagonal/>
    </border>
    <border>
      <left style="thin">
        <color indexed="8"/>
      </left>
      <right/>
      <top/>
      <bottom/>
      <diagonal/>
    </border>
    <border>
      <left/>
      <right/>
      <top style="thin">
        <color auto="1"/>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thin">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67">
    <xf numFmtId="0" fontId="0" fillId="0" borderId="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8" borderId="0" applyNumberFormat="0" applyBorder="0" applyAlignment="0" applyProtection="0"/>
    <xf numFmtId="0" fontId="18" fillId="11" borderId="0" applyNumberFormat="0" applyBorder="0" applyAlignment="0" applyProtection="0"/>
    <xf numFmtId="0" fontId="19" fillId="12"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9" borderId="0" applyNumberFormat="0" applyBorder="0" applyAlignment="0" applyProtection="0"/>
    <xf numFmtId="0" fontId="20" fillId="3" borderId="0" applyNumberFormat="0" applyBorder="0" applyAlignment="0" applyProtection="0"/>
    <xf numFmtId="0" fontId="21" fillId="20" borderId="1" applyNumberFormat="0" applyAlignment="0" applyProtection="0"/>
    <xf numFmtId="0" fontId="22" fillId="21" borderId="2" applyNumberFormat="0" applyAlignment="0" applyProtection="0"/>
    <xf numFmtId="0" fontId="23" fillId="0" borderId="0" applyNumberFormat="0" applyFill="0" applyBorder="0" applyAlignment="0" applyProtection="0"/>
    <xf numFmtId="0" fontId="24" fillId="4" borderId="0" applyNumberFormat="0" applyBorder="0" applyAlignment="0" applyProtection="0"/>
    <xf numFmtId="0" fontId="25" fillId="0" borderId="3" applyNumberFormat="0" applyFill="0" applyAlignment="0" applyProtection="0"/>
    <xf numFmtId="0" fontId="26" fillId="0" borderId="4" applyNumberFormat="0" applyFill="0" applyAlignment="0" applyProtection="0"/>
    <xf numFmtId="0" fontId="27" fillId="0" borderId="5" applyNumberFormat="0" applyFill="0" applyAlignment="0" applyProtection="0"/>
    <xf numFmtId="0" fontId="27" fillId="0" borderId="0" applyNumberFormat="0" applyFill="0" applyBorder="0" applyAlignment="0" applyProtection="0"/>
    <xf numFmtId="0" fontId="8" fillId="0" borderId="0" applyNumberFormat="0" applyFill="0" applyBorder="0" applyAlignment="0" applyProtection="0">
      <alignment vertical="top"/>
      <protection locked="0"/>
    </xf>
    <xf numFmtId="0" fontId="28" fillId="7" borderId="1" applyNumberFormat="0" applyAlignment="0" applyProtection="0"/>
    <xf numFmtId="0" fontId="29" fillId="0" borderId="6" applyNumberFormat="0" applyFill="0" applyAlignment="0" applyProtection="0"/>
    <xf numFmtId="0" fontId="30" fillId="22" borderId="0" applyNumberFormat="0" applyBorder="0" applyAlignment="0" applyProtection="0"/>
    <xf numFmtId="0" fontId="14" fillId="0" borderId="0"/>
    <xf numFmtId="0" fontId="7" fillId="0" borderId="0"/>
    <xf numFmtId="0" fontId="5" fillId="0" borderId="0"/>
    <xf numFmtId="0" fontId="7" fillId="0" borderId="0"/>
    <xf numFmtId="0" fontId="5" fillId="0" borderId="0"/>
    <xf numFmtId="0" fontId="6" fillId="0" borderId="0"/>
    <xf numFmtId="0" fontId="5" fillId="0" borderId="0"/>
    <xf numFmtId="0" fontId="36" fillId="0" borderId="0"/>
    <xf numFmtId="0" fontId="7" fillId="23" borderId="7" applyNumberFormat="0" applyFont="0" applyAlignment="0" applyProtection="0"/>
    <xf numFmtId="0" fontId="5" fillId="23" borderId="7" applyNumberFormat="0" applyFont="0" applyAlignment="0" applyProtection="0"/>
    <xf numFmtId="0" fontId="31" fillId="20" borderId="8" applyNumberFormat="0" applyAlignment="0" applyProtection="0"/>
    <xf numFmtId="9" fontId="16"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32" fillId="0" borderId="0" applyNumberFormat="0" applyFill="0" applyBorder="0" applyAlignment="0" applyProtection="0"/>
    <xf numFmtId="0" fontId="33" fillId="0" borderId="9" applyNumberFormat="0" applyFill="0" applyAlignment="0" applyProtection="0"/>
    <xf numFmtId="0" fontId="34" fillId="0" borderId="0" applyNumberFormat="0" applyFill="0" applyBorder="0" applyAlignment="0" applyProtection="0"/>
    <xf numFmtId="0" fontId="4" fillId="0" borderId="0"/>
    <xf numFmtId="0" fontId="5" fillId="0" borderId="0"/>
    <xf numFmtId="9" fontId="4" fillId="0" borderId="0" applyFont="0" applyFill="0" applyBorder="0" applyAlignment="0" applyProtection="0"/>
    <xf numFmtId="43" fontId="5" fillId="0" borderId="0" applyFont="0" applyFill="0" applyBorder="0" applyAlignment="0" applyProtection="0"/>
    <xf numFmtId="0" fontId="8" fillId="0" borderId="0" applyNumberFormat="0" applyFill="0" applyBorder="0" applyAlignment="0" applyProtection="0">
      <alignment vertical="top"/>
      <protection locked="0"/>
    </xf>
    <xf numFmtId="0" fontId="3" fillId="0" borderId="0"/>
    <xf numFmtId="9" fontId="3" fillId="0" borderId="0" applyFont="0" applyFill="0" applyBorder="0" applyAlignment="0" applyProtection="0"/>
    <xf numFmtId="0" fontId="49" fillId="0" borderId="0" applyNumberFormat="0" applyFill="0" applyBorder="0" applyAlignment="0" applyProtection="0"/>
    <xf numFmtId="0" fontId="2" fillId="0" borderId="0"/>
    <xf numFmtId="0" fontId="2" fillId="0" borderId="0"/>
    <xf numFmtId="0" fontId="1" fillId="0" borderId="0"/>
  </cellStyleXfs>
  <cellXfs count="400">
    <xf numFmtId="0" fontId="0" fillId="0" borderId="0" xfId="0"/>
    <xf numFmtId="0" fontId="10" fillId="24" borderId="0" xfId="0" applyFont="1" applyFill="1"/>
    <xf numFmtId="0" fontId="10" fillId="24" borderId="10" xfId="0" applyFont="1" applyFill="1" applyBorder="1"/>
    <xf numFmtId="0" fontId="9" fillId="24" borderId="0" xfId="0" applyFont="1" applyFill="1"/>
    <xf numFmtId="0" fontId="11" fillId="24" borderId="0" xfId="0" applyFont="1" applyFill="1" applyAlignment="1">
      <alignment vertical="top" wrapText="1"/>
    </xf>
    <xf numFmtId="0" fontId="9" fillId="24" borderId="10" xfId="0" applyFont="1" applyFill="1" applyBorder="1"/>
    <xf numFmtId="0" fontId="12" fillId="0" borderId="0" xfId="0" applyFont="1"/>
    <xf numFmtId="0" fontId="13" fillId="0" borderId="0" xfId="0" applyFont="1"/>
    <xf numFmtId="0" fontId="12" fillId="0" borderId="0" xfId="0" applyFont="1" applyAlignment="1">
      <alignment horizontal="justify"/>
    </xf>
    <xf numFmtId="0" fontId="8" fillId="0" borderId="0" xfId="34" applyAlignment="1" applyProtection="1">
      <alignment horizontal="justify"/>
    </xf>
    <xf numFmtId="0" fontId="13" fillId="0" borderId="0" xfId="0" applyFont="1" applyAlignment="1">
      <alignment horizontal="center"/>
    </xf>
    <xf numFmtId="0" fontId="13" fillId="0" borderId="0" xfId="0" applyFont="1" applyAlignment="1">
      <alignment horizontal="justify"/>
    </xf>
    <xf numFmtId="0" fontId="8" fillId="0" borderId="0" xfId="34" applyFont="1" applyAlignment="1" applyProtection="1">
      <alignment horizontal="justify"/>
    </xf>
    <xf numFmtId="0" fontId="35" fillId="0" borderId="0" xfId="44" applyFont="1"/>
    <xf numFmtId="0" fontId="5" fillId="0" borderId="0" xfId="44"/>
    <xf numFmtId="0" fontId="15" fillId="0" borderId="0" xfId="44" applyFont="1" applyBorder="1"/>
    <xf numFmtId="0" fontId="5" fillId="0" borderId="0" xfId="44" applyBorder="1"/>
    <xf numFmtId="0" fontId="5" fillId="24" borderId="17" xfId="44" applyFill="1" applyBorder="1"/>
    <xf numFmtId="3" fontId="0" fillId="0" borderId="17" xfId="0" applyNumberFormat="1" applyBorder="1"/>
    <xf numFmtId="3" fontId="0" fillId="0" borderId="18" xfId="0" applyNumberFormat="1" applyBorder="1"/>
    <xf numFmtId="164" fontId="0" fillId="0" borderId="0" xfId="51" applyNumberFormat="1" applyFont="1" applyBorder="1"/>
    <xf numFmtId="3" fontId="5" fillId="0" borderId="17" xfId="44" applyNumberFormat="1" applyBorder="1"/>
    <xf numFmtId="3" fontId="5" fillId="0" borderId="18" xfId="44" applyNumberFormat="1" applyBorder="1"/>
    <xf numFmtId="164" fontId="0" fillId="0" borderId="0" xfId="52" applyNumberFormat="1" applyFont="1" applyBorder="1"/>
    <xf numFmtId="0" fontId="5" fillId="0" borderId="17" xfId="44" applyBorder="1" applyAlignment="1">
      <alignment horizontal="right"/>
    </xf>
    <xf numFmtId="3" fontId="5" fillId="0" borderId="0" xfId="44" applyNumberFormat="1"/>
    <xf numFmtId="164" fontId="5" fillId="0" borderId="17" xfId="44" applyNumberFormat="1" applyBorder="1"/>
    <xf numFmtId="164" fontId="5" fillId="0" borderId="0" xfId="51" applyNumberFormat="1"/>
    <xf numFmtId="0" fontId="5" fillId="24" borderId="18" xfId="44" applyFill="1" applyBorder="1" applyProtection="1">
      <protection locked="0"/>
    </xf>
    <xf numFmtId="0" fontId="5" fillId="24" borderId="19" xfId="44" applyFill="1" applyBorder="1" applyProtection="1">
      <protection locked="0"/>
    </xf>
    <xf numFmtId="0" fontId="5" fillId="24" borderId="17" xfId="44" applyFill="1" applyBorder="1" applyAlignment="1">
      <alignment horizontal="right" wrapText="1"/>
    </xf>
    <xf numFmtId="0" fontId="5" fillId="0" borderId="17" xfId="44" applyBorder="1"/>
    <xf numFmtId="3" fontId="0" fillId="0" borderId="18" xfId="0" applyNumberFormat="1" applyBorder="1" applyProtection="1">
      <protection locked="0"/>
    </xf>
    <xf numFmtId="164" fontId="0" fillId="0" borderId="19" xfId="51" applyNumberFormat="1" applyFont="1" applyBorder="1" applyProtection="1">
      <protection locked="0"/>
    </xf>
    <xf numFmtId="164" fontId="5" fillId="0" borderId="0" xfId="44" applyNumberFormat="1"/>
    <xf numFmtId="165" fontId="5" fillId="0" borderId="0" xfId="44" applyNumberFormat="1"/>
    <xf numFmtId="0" fontId="5" fillId="0" borderId="14" xfId="44" applyBorder="1"/>
    <xf numFmtId="3" fontId="0" fillId="0" borderId="14" xfId="0" applyNumberFormat="1" applyBorder="1"/>
    <xf numFmtId="3" fontId="0" fillId="0" borderId="15" xfId="0" applyNumberFormat="1" applyBorder="1"/>
    <xf numFmtId="164" fontId="0" fillId="0" borderId="16" xfId="51" applyNumberFormat="1" applyFont="1" applyBorder="1"/>
    <xf numFmtId="3" fontId="5" fillId="0" borderId="14" xfId="44" applyNumberFormat="1" applyBorder="1"/>
    <xf numFmtId="3" fontId="5" fillId="0" borderId="15" xfId="44" applyNumberFormat="1" applyBorder="1"/>
    <xf numFmtId="164" fontId="0" fillId="0" borderId="16" xfId="52" applyNumberFormat="1" applyFont="1" applyBorder="1"/>
    <xf numFmtId="164" fontId="5" fillId="0" borderId="14" xfId="44" applyNumberFormat="1" applyBorder="1"/>
    <xf numFmtId="3" fontId="5" fillId="0" borderId="0" xfId="44" applyNumberFormat="1" applyBorder="1"/>
    <xf numFmtId="0" fontId="5" fillId="0" borderId="0" xfId="44" applyFont="1" applyAlignment="1">
      <alignment horizontal="left"/>
    </xf>
    <xf numFmtId="0" fontId="5" fillId="25" borderId="11" xfId="44" applyFont="1" applyFill="1" applyBorder="1" applyAlignment="1">
      <alignment horizontal="center" vertical="center"/>
    </xf>
    <xf numFmtId="0" fontId="5" fillId="25" borderId="11" xfId="44" applyFont="1" applyFill="1" applyBorder="1" applyAlignment="1">
      <alignment horizontal="center" wrapText="1"/>
    </xf>
    <xf numFmtId="0" fontId="5" fillId="25" borderId="11" xfId="44" applyFont="1" applyFill="1" applyBorder="1" applyAlignment="1">
      <alignment horizontal="center" vertical="center" wrapText="1"/>
    </xf>
    <xf numFmtId="0" fontId="5" fillId="25" borderId="0" xfId="44" applyFill="1"/>
    <xf numFmtId="0" fontId="5" fillId="25" borderId="14" xfId="44" applyFill="1" applyBorder="1"/>
    <xf numFmtId="0" fontId="5" fillId="25" borderId="14" xfId="44" applyFill="1" applyBorder="1" applyAlignment="1">
      <alignment horizontal="center" wrapText="1"/>
    </xf>
    <xf numFmtId="0" fontId="5" fillId="25" borderId="14" xfId="44" applyFill="1" applyBorder="1" applyAlignment="1">
      <alignment horizontal="center"/>
    </xf>
    <xf numFmtId="0" fontId="0" fillId="25" borderId="15" xfId="0" applyFill="1" applyBorder="1" applyAlignment="1">
      <alignment horizontal="center"/>
    </xf>
    <xf numFmtId="0" fontId="0" fillId="25" borderId="16" xfId="0" applyFill="1" applyBorder="1" applyAlignment="1">
      <alignment horizontal="center" wrapText="1"/>
    </xf>
    <xf numFmtId="0" fontId="5" fillId="25" borderId="15" xfId="44" applyFill="1" applyBorder="1" applyAlignment="1">
      <alignment horizontal="center"/>
    </xf>
    <xf numFmtId="0" fontId="5" fillId="25" borderId="16" xfId="44" applyFill="1" applyBorder="1" applyAlignment="1">
      <alignment horizontal="center" wrapText="1"/>
    </xf>
    <xf numFmtId="0" fontId="15" fillId="0" borderId="0" xfId="0" applyFont="1" applyBorder="1"/>
    <xf numFmtId="0" fontId="0" fillId="0" borderId="0" xfId="0" applyBorder="1"/>
    <xf numFmtId="0" fontId="0" fillId="0" borderId="17" xfId="0" applyBorder="1"/>
    <xf numFmtId="164" fontId="9" fillId="0" borderId="0" xfId="51" applyNumberFormat="1" applyFont="1" applyBorder="1" applyAlignment="1">
      <alignment horizontal="right"/>
    </xf>
    <xf numFmtId="164" fontId="0" fillId="0" borderId="19" xfId="51" applyNumberFormat="1" applyFont="1" applyBorder="1"/>
    <xf numFmtId="3" fontId="0" fillId="0" borderId="0" xfId="0" applyNumberFormat="1"/>
    <xf numFmtId="164" fontId="0" fillId="0" borderId="0" xfId="0" applyNumberFormat="1"/>
    <xf numFmtId="164" fontId="5" fillId="0" borderId="19" xfId="51" applyNumberFormat="1" applyBorder="1"/>
    <xf numFmtId="0" fontId="0" fillId="0" borderId="16" xfId="0" applyBorder="1"/>
    <xf numFmtId="164" fontId="0" fillId="0" borderId="21" xfId="51" applyNumberFormat="1" applyFont="1" applyBorder="1"/>
    <xf numFmtId="0" fontId="5" fillId="0" borderId="0" xfId="44" applyBorder="1" applyAlignment="1">
      <alignment horizontal="right"/>
    </xf>
    <xf numFmtId="164" fontId="9" fillId="0" borderId="0" xfId="52" applyNumberFormat="1" applyFont="1" applyBorder="1" applyAlignment="1">
      <alignment horizontal="right"/>
    </xf>
    <xf numFmtId="164" fontId="5" fillId="24" borderId="19" xfId="52" applyNumberFormat="1" applyFont="1" applyFill="1" applyBorder="1" applyAlignment="1">
      <alignment horizontal="right" wrapText="1"/>
    </xf>
    <xf numFmtId="164" fontId="5" fillId="0" borderId="17" xfId="52" applyNumberFormat="1" applyBorder="1"/>
    <xf numFmtId="0" fontId="5" fillId="24" borderId="19" xfId="44" applyFill="1" applyBorder="1" applyAlignment="1">
      <alignment horizontal="right" wrapText="1"/>
    </xf>
    <xf numFmtId="164" fontId="0" fillId="0" borderId="17" xfId="52" applyNumberFormat="1" applyFont="1" applyBorder="1"/>
    <xf numFmtId="164" fontId="0" fillId="0" borderId="17" xfId="52" applyNumberFormat="1" applyFont="1" applyFill="1" applyBorder="1"/>
    <xf numFmtId="164" fontId="0" fillId="0" borderId="14" xfId="52" applyNumberFormat="1" applyFont="1" applyBorder="1"/>
    <xf numFmtId="164" fontId="5" fillId="0" borderId="14" xfId="52" applyNumberFormat="1" applyBorder="1"/>
    <xf numFmtId="164" fontId="5" fillId="0" borderId="0" xfId="52" applyNumberFormat="1" applyBorder="1"/>
    <xf numFmtId="0" fontId="0" fillId="0" borderId="0" xfId="0" applyFill="1" applyBorder="1"/>
    <xf numFmtId="0" fontId="17" fillId="0" borderId="0" xfId="0" applyFont="1" applyFill="1" applyBorder="1"/>
    <xf numFmtId="0" fontId="15" fillId="0" borderId="0" xfId="0" applyFont="1" applyFill="1" applyBorder="1"/>
    <xf numFmtId="0" fontId="5" fillId="0" borderId="0" xfId="0" applyFont="1" applyFill="1" applyBorder="1"/>
    <xf numFmtId="0" fontId="0" fillId="0" borderId="10" xfId="0" applyFill="1" applyBorder="1"/>
    <xf numFmtId="0" fontId="0" fillId="0" borderId="22" xfId="0" applyFill="1" applyBorder="1" applyAlignment="1">
      <alignment horizontal="center"/>
    </xf>
    <xf numFmtId="0" fontId="0" fillId="0" borderId="10" xfId="0" applyFill="1" applyBorder="1" applyAlignment="1">
      <alignment horizontal="center"/>
    </xf>
    <xf numFmtId="0" fontId="0" fillId="0" borderId="23" xfId="0" applyFill="1" applyBorder="1" applyAlignment="1">
      <alignment horizontal="center"/>
    </xf>
    <xf numFmtId="0" fontId="5" fillId="0" borderId="22" xfId="0" applyFont="1" applyFill="1" applyBorder="1" applyAlignment="1">
      <alignment horizontal="center" wrapText="1"/>
    </xf>
    <xf numFmtId="0" fontId="5" fillId="0" borderId="10" xfId="0" applyFont="1" applyFill="1" applyBorder="1" applyAlignment="1">
      <alignment horizontal="center" wrapText="1"/>
    </xf>
    <xf numFmtId="0" fontId="0" fillId="0" borderId="10" xfId="0" applyFill="1" applyBorder="1" applyAlignment="1">
      <alignment horizontal="right" wrapText="1"/>
    </xf>
    <xf numFmtId="0" fontId="0" fillId="0" borderId="23" xfId="0" applyFill="1" applyBorder="1" applyAlignment="1">
      <alignment horizontal="right" wrapText="1"/>
    </xf>
    <xf numFmtId="0" fontId="0" fillId="0" borderId="22" xfId="0" applyFill="1" applyBorder="1" applyAlignment="1">
      <alignment horizontal="right"/>
    </xf>
    <xf numFmtId="0" fontId="0" fillId="0" borderId="10" xfId="0" applyFill="1" applyBorder="1" applyAlignment="1">
      <alignment horizontal="right"/>
    </xf>
    <xf numFmtId="0" fontId="0" fillId="0" borderId="23" xfId="0" applyFill="1" applyBorder="1" applyAlignment="1">
      <alignment horizontal="right"/>
    </xf>
    <xf numFmtId="0" fontId="37" fillId="0" borderId="10" xfId="0" applyFont="1" applyFill="1" applyBorder="1" applyAlignment="1">
      <alignment horizontal="center"/>
    </xf>
    <xf numFmtId="3" fontId="0" fillId="0" borderId="18" xfId="0" applyNumberFormat="1" applyFill="1" applyBorder="1"/>
    <xf numFmtId="3" fontId="0" fillId="0" borderId="0" xfId="0" applyNumberFormat="1" applyFill="1" applyBorder="1"/>
    <xf numFmtId="3" fontId="0" fillId="0" borderId="19" xfId="0" applyNumberFormat="1" applyFill="1" applyBorder="1"/>
    <xf numFmtId="0" fontId="0" fillId="0" borderId="18" xfId="0" applyFill="1" applyBorder="1"/>
    <xf numFmtId="164" fontId="5" fillId="0" borderId="0" xfId="51" applyNumberFormat="1" applyFill="1" applyBorder="1"/>
    <xf numFmtId="164" fontId="9" fillId="0" borderId="0" xfId="51" applyNumberFormat="1" applyFont="1" applyFill="1" applyBorder="1" applyAlignment="1">
      <alignment horizontal="right"/>
    </xf>
    <xf numFmtId="164" fontId="9" fillId="0" borderId="19" xfId="51" applyNumberFormat="1" applyFont="1" applyFill="1" applyBorder="1" applyAlignment="1">
      <alignment horizontal="right"/>
    </xf>
    <xf numFmtId="1" fontId="5" fillId="0" borderId="18" xfId="51" applyNumberFormat="1" applyFill="1" applyBorder="1"/>
    <xf numFmtId="164" fontId="5" fillId="0" borderId="19" xfId="51" applyNumberFormat="1" applyFill="1" applyBorder="1"/>
    <xf numFmtId="3" fontId="0" fillId="0" borderId="15" xfId="0" applyNumberFormat="1" applyFill="1" applyBorder="1"/>
    <xf numFmtId="3" fontId="0" fillId="0" borderId="16" xfId="0" applyNumberFormat="1" applyFill="1" applyBorder="1"/>
    <xf numFmtId="3" fontId="0" fillId="0" borderId="21" xfId="0" applyNumberFormat="1" applyFill="1" applyBorder="1"/>
    <xf numFmtId="0" fontId="0" fillId="0" borderId="15" xfId="0" applyFill="1" applyBorder="1"/>
    <xf numFmtId="0" fontId="0" fillId="0" borderId="16" xfId="0" applyFill="1" applyBorder="1"/>
    <xf numFmtId="164" fontId="5" fillId="0" borderId="16" xfId="51" applyNumberFormat="1" applyFill="1" applyBorder="1"/>
    <xf numFmtId="164" fontId="9" fillId="0" borderId="16" xfId="51" applyNumberFormat="1" applyFont="1" applyFill="1" applyBorder="1" applyAlignment="1">
      <alignment horizontal="right"/>
    </xf>
    <xf numFmtId="164" fontId="9" fillId="0" borderId="21" xfId="51" applyNumberFormat="1" applyFont="1" applyFill="1" applyBorder="1" applyAlignment="1">
      <alignment horizontal="right"/>
    </xf>
    <xf numFmtId="1" fontId="5" fillId="0" borderId="15" xfId="51" applyNumberFormat="1" applyFill="1" applyBorder="1"/>
    <xf numFmtId="164" fontId="5" fillId="0" borderId="21" xfId="51" applyNumberFormat="1" applyFill="1" applyBorder="1"/>
    <xf numFmtId="0" fontId="38" fillId="0" borderId="0" xfId="0" applyFont="1" applyFill="1" applyBorder="1"/>
    <xf numFmtId="0" fontId="0" fillId="0" borderId="0" xfId="0" applyFill="1" applyBorder="1" applyAlignment="1"/>
    <xf numFmtId="0" fontId="0" fillId="0" borderId="0" xfId="0" applyBorder="1" applyAlignment="1">
      <alignment horizontal="left"/>
    </xf>
    <xf numFmtId="0" fontId="37" fillId="25" borderId="0" xfId="0" applyFont="1" applyFill="1" applyBorder="1"/>
    <xf numFmtId="0" fontId="0" fillId="26" borderId="0" xfId="0" applyFill="1" applyBorder="1"/>
    <xf numFmtId="0" fontId="4" fillId="0" borderId="0" xfId="56"/>
    <xf numFmtId="0" fontId="39" fillId="27" borderId="24" xfId="57" applyFont="1" applyFill="1" applyBorder="1" applyAlignment="1">
      <alignment horizontal="center" wrapText="1"/>
    </xf>
    <xf numFmtId="164" fontId="4" fillId="0" borderId="0" xfId="58" applyNumberFormat="1" applyFont="1"/>
    <xf numFmtId="0" fontId="15" fillId="0" borderId="0" xfId="0" applyFont="1" applyFill="1" applyBorder="1" applyAlignment="1">
      <alignment horizontal="center"/>
    </xf>
    <xf numFmtId="0" fontId="5" fillId="0" borderId="10" xfId="0" applyFont="1" applyFill="1" applyBorder="1"/>
    <xf numFmtId="0" fontId="5" fillId="0" borderId="0" xfId="51" applyNumberFormat="1" applyFill="1" applyBorder="1"/>
    <xf numFmtId="0" fontId="17" fillId="28" borderId="0" xfId="0" applyFont="1" applyFill="1" applyBorder="1"/>
    <xf numFmtId="0" fontId="5" fillId="0" borderId="0" xfId="40" applyBorder="1"/>
    <xf numFmtId="1" fontId="17" fillId="0" borderId="0" xfId="40" applyNumberFormat="1" applyFont="1"/>
    <xf numFmtId="0" fontId="5" fillId="0" borderId="0" xfId="40"/>
    <xf numFmtId="0" fontId="15" fillId="0" borderId="0" xfId="40" applyFont="1" applyBorder="1"/>
    <xf numFmtId="0" fontId="5" fillId="0" borderId="0" xfId="40" applyFill="1"/>
    <xf numFmtId="3" fontId="5" fillId="0" borderId="0" xfId="40" applyNumberFormat="1" applyBorder="1"/>
    <xf numFmtId="164" fontId="5" fillId="0" borderId="0" xfId="51" applyNumberFormat="1" applyBorder="1" applyAlignment="1">
      <alignment horizontal="right"/>
    </xf>
    <xf numFmtId="164" fontId="5" fillId="0" borderId="0" xfId="51" applyNumberFormat="1" applyBorder="1"/>
    <xf numFmtId="1" fontId="5" fillId="0" borderId="0" xfId="51" applyNumberFormat="1" applyBorder="1"/>
    <xf numFmtId="0" fontId="17" fillId="0" borderId="0" xfId="40" applyFont="1"/>
    <xf numFmtId="0" fontId="5" fillId="0" borderId="0" xfId="40" applyBorder="1" applyAlignment="1">
      <alignment horizontal="left"/>
    </xf>
    <xf numFmtId="164" fontId="0" fillId="0" borderId="0" xfId="58" applyNumberFormat="1" applyFont="1"/>
    <xf numFmtId="0" fontId="5" fillId="25" borderId="14" xfId="44" applyFill="1" applyBorder="1" applyAlignment="1">
      <alignment horizontal="right" wrapText="1"/>
    </xf>
    <xf numFmtId="0" fontId="5" fillId="25" borderId="15" xfId="44" applyFill="1" applyBorder="1" applyAlignment="1">
      <alignment horizontal="right"/>
    </xf>
    <xf numFmtId="0" fontId="5" fillId="25" borderId="16" xfId="44" applyFill="1" applyBorder="1" applyAlignment="1">
      <alignment horizontal="right" wrapText="1"/>
    </xf>
    <xf numFmtId="0" fontId="5" fillId="25" borderId="21" xfId="44" applyFill="1" applyBorder="1" applyAlignment="1">
      <alignment horizontal="right" wrapText="1"/>
    </xf>
    <xf numFmtId="0" fontId="5" fillId="25" borderId="0" xfId="44" applyFill="1" applyBorder="1" applyAlignment="1">
      <alignment horizontal="right"/>
    </xf>
    <xf numFmtId="0" fontId="0" fillId="25" borderId="11" xfId="0" applyFill="1" applyBorder="1" applyAlignment="1">
      <alignment horizontal="center" vertical="center"/>
    </xf>
    <xf numFmtId="0" fontId="0" fillId="25" borderId="11" xfId="0" applyFill="1" applyBorder="1" applyAlignment="1">
      <alignment horizontal="center"/>
    </xf>
    <xf numFmtId="9" fontId="0" fillId="25" borderId="13" xfId="0" applyNumberFormat="1" applyFill="1" applyBorder="1" applyAlignment="1">
      <alignment horizontal="right"/>
    </xf>
    <xf numFmtId="0" fontId="0" fillId="25" borderId="0" xfId="0" applyFill="1"/>
    <xf numFmtId="0" fontId="0" fillId="25" borderId="14" xfId="0" applyFill="1" applyBorder="1"/>
    <xf numFmtId="0" fontId="0" fillId="25" borderId="14" xfId="0" applyFill="1" applyBorder="1" applyAlignment="1">
      <alignment horizontal="right"/>
    </xf>
    <xf numFmtId="0" fontId="0" fillId="25" borderId="15" xfId="0" applyFill="1" applyBorder="1" applyAlignment="1">
      <alignment horizontal="right"/>
    </xf>
    <xf numFmtId="0" fontId="0" fillId="25" borderId="16" xfId="0" applyFill="1" applyBorder="1" applyAlignment="1">
      <alignment horizontal="right" wrapText="1"/>
    </xf>
    <xf numFmtId="0" fontId="0" fillId="25" borderId="21" xfId="0" applyFill="1" applyBorder="1" applyAlignment="1">
      <alignment horizontal="right" wrapText="1"/>
    </xf>
    <xf numFmtId="164" fontId="9" fillId="0" borderId="21" xfId="51" applyNumberFormat="1" applyFont="1" applyBorder="1" applyAlignment="1">
      <alignment horizontal="right"/>
    </xf>
    <xf numFmtId="0" fontId="37" fillId="0" borderId="0" xfId="0" applyFont="1" applyFill="1" applyBorder="1"/>
    <xf numFmtId="0" fontId="5" fillId="26" borderId="0" xfId="40" applyFill="1"/>
    <xf numFmtId="0" fontId="11" fillId="0" borderId="0" xfId="0" applyFont="1"/>
    <xf numFmtId="0" fontId="11" fillId="24" borderId="0" xfId="0" applyFont="1" applyFill="1"/>
    <xf numFmtId="0" fontId="11" fillId="24" borderId="10" xfId="0" applyFont="1" applyFill="1" applyBorder="1"/>
    <xf numFmtId="0" fontId="11" fillId="24" borderId="10" xfId="0" applyFont="1" applyFill="1" applyBorder="1" applyAlignment="1">
      <alignment wrapText="1"/>
    </xf>
    <xf numFmtId="0" fontId="40" fillId="24" borderId="0" xfId="34" applyFont="1" applyFill="1" applyAlignment="1" applyProtection="1">
      <alignment vertical="top" wrapText="1"/>
    </xf>
    <xf numFmtId="0" fontId="11" fillId="24" borderId="0" xfId="0" applyFont="1" applyFill="1" applyAlignment="1">
      <alignment wrapText="1"/>
    </xf>
    <xf numFmtId="0" fontId="41" fillId="0" borderId="0" xfId="0" applyFont="1"/>
    <xf numFmtId="0" fontId="11" fillId="0" borderId="0" xfId="0" applyFont="1" applyAlignment="1">
      <alignment horizontal="justify"/>
    </xf>
    <xf numFmtId="0" fontId="42" fillId="0" borderId="0" xfId="34" applyFont="1" applyAlignment="1" applyProtection="1">
      <alignment horizontal="justify"/>
    </xf>
    <xf numFmtId="0" fontId="41" fillId="0" borderId="0" xfId="0" applyFont="1" applyAlignment="1">
      <alignment horizontal="center"/>
    </xf>
    <xf numFmtId="0" fontId="43" fillId="24" borderId="0" xfId="0" applyFont="1" applyFill="1" applyAlignment="1">
      <alignment horizontal="center"/>
    </xf>
    <xf numFmtId="0" fontId="44" fillId="24" borderId="0" xfId="0" applyFont="1" applyFill="1" applyAlignment="1">
      <alignment horizontal="center"/>
    </xf>
    <xf numFmtId="166" fontId="45" fillId="24" borderId="0" xfId="0" applyNumberFormat="1" applyFont="1" applyFill="1" applyAlignment="1">
      <alignment horizontal="center"/>
    </xf>
    <xf numFmtId="166" fontId="45" fillId="24" borderId="0" xfId="0" applyNumberFormat="1" applyFont="1" applyFill="1" applyBorder="1" applyAlignment="1">
      <alignment horizontal="center"/>
    </xf>
    <xf numFmtId="0" fontId="45" fillId="24" borderId="10" xfId="0" applyFont="1" applyFill="1" applyBorder="1"/>
    <xf numFmtId="0" fontId="45" fillId="24" borderId="0" xfId="0" applyFont="1" applyFill="1"/>
    <xf numFmtId="0" fontId="46" fillId="24" borderId="0" xfId="0" applyFont="1" applyFill="1"/>
    <xf numFmtId="0" fontId="44" fillId="0" borderId="0" xfId="44" applyFont="1"/>
    <xf numFmtId="0" fontId="44" fillId="0" borderId="0" xfId="0" applyFont="1"/>
    <xf numFmtId="0" fontId="47" fillId="0" borderId="0" xfId="0" applyFont="1" applyFill="1" applyBorder="1"/>
    <xf numFmtId="0" fontId="44" fillId="0" borderId="0" xfId="0" applyFont="1" applyFill="1" applyBorder="1"/>
    <xf numFmtId="0" fontId="44" fillId="0" borderId="0" xfId="40" applyFont="1" applyBorder="1"/>
    <xf numFmtId="164" fontId="0" fillId="0" borderId="0" xfId="0" applyNumberFormat="1" applyFill="1" applyBorder="1"/>
    <xf numFmtId="164" fontId="9" fillId="0" borderId="21" xfId="52" applyNumberFormat="1" applyFont="1" applyBorder="1" applyAlignment="1">
      <alignment horizontal="right"/>
    </xf>
    <xf numFmtId="0" fontId="37" fillId="0" borderId="0" xfId="0" applyFont="1"/>
    <xf numFmtId="0" fontId="37" fillId="25" borderId="0" xfId="0" applyFont="1" applyFill="1"/>
    <xf numFmtId="3" fontId="37" fillId="0" borderId="0" xfId="0" applyNumberFormat="1" applyFont="1"/>
    <xf numFmtId="3" fontId="37" fillId="0" borderId="0" xfId="44" applyNumberFormat="1" applyFont="1"/>
    <xf numFmtId="0" fontId="0" fillId="0" borderId="0" xfId="0" applyFill="1" applyBorder="1" applyAlignment="1">
      <alignment horizontal="center"/>
    </xf>
    <xf numFmtId="0" fontId="0" fillId="0" borderId="19" xfId="0" applyFill="1" applyBorder="1" applyAlignment="1">
      <alignment horizontal="center"/>
    </xf>
    <xf numFmtId="0" fontId="0" fillId="0" borderId="18" xfId="0" applyFill="1" applyBorder="1" applyAlignment="1">
      <alignment horizontal="center"/>
    </xf>
    <xf numFmtId="0" fontId="0" fillId="0" borderId="18" xfId="0" applyFill="1" applyBorder="1" applyAlignment="1">
      <alignment horizontal="center"/>
    </xf>
    <xf numFmtId="0" fontId="0" fillId="0" borderId="26" xfId="0" applyFill="1" applyBorder="1"/>
    <xf numFmtId="164" fontId="0" fillId="0" borderId="10" xfId="0" applyNumberFormat="1" applyFill="1" applyBorder="1" applyAlignment="1">
      <alignment horizontal="center"/>
    </xf>
    <xf numFmtId="164" fontId="0" fillId="0" borderId="10" xfId="0" applyNumberFormat="1" applyFill="1" applyBorder="1" applyAlignment="1">
      <alignment horizontal="right"/>
    </xf>
    <xf numFmtId="164" fontId="0" fillId="0" borderId="23" xfId="0" applyNumberFormat="1" applyFill="1" applyBorder="1" applyAlignment="1">
      <alignment horizontal="right"/>
    </xf>
    <xf numFmtId="3" fontId="5" fillId="0" borderId="0" xfId="0" applyNumberFormat="1" applyFont="1" applyFill="1" applyBorder="1" applyAlignment="1">
      <alignment horizontal="center" wrapText="1"/>
    </xf>
    <xf numFmtId="164" fontId="0" fillId="0" borderId="0" xfId="0" applyNumberFormat="1" applyFill="1" applyBorder="1" applyAlignment="1">
      <alignment horizontal="center"/>
    </xf>
    <xf numFmtId="0" fontId="0" fillId="0" borderId="18" xfId="0" applyFill="1" applyBorder="1" applyAlignment="1">
      <alignment horizontal="right"/>
    </xf>
    <xf numFmtId="164" fontId="0" fillId="0" borderId="0" xfId="0" applyNumberFormat="1" applyFill="1" applyBorder="1" applyAlignment="1">
      <alignment horizontal="right"/>
    </xf>
    <xf numFmtId="0" fontId="0" fillId="0" borderId="0" xfId="0" applyFill="1" applyBorder="1" applyAlignment="1">
      <alignment horizontal="right"/>
    </xf>
    <xf numFmtId="164" fontId="0" fillId="0" borderId="19" xfId="0" applyNumberFormat="1" applyFill="1" applyBorder="1" applyAlignment="1">
      <alignment horizontal="right"/>
    </xf>
    <xf numFmtId="3" fontId="5" fillId="0" borderId="18" xfId="0" applyNumberFormat="1" applyFont="1" applyFill="1" applyBorder="1" applyAlignment="1">
      <alignment horizontal="center" wrapText="1"/>
    </xf>
    <xf numFmtId="1" fontId="38" fillId="0" borderId="0" xfId="0" applyNumberFormat="1" applyFont="1" applyFill="1" applyBorder="1"/>
    <xf numFmtId="164" fontId="0" fillId="0" borderId="0" xfId="0" applyNumberFormat="1" applyFill="1" applyBorder="1" applyAlignment="1"/>
    <xf numFmtId="164" fontId="37" fillId="0" borderId="0" xfId="51" applyNumberFormat="1" applyFont="1" applyFill="1" applyBorder="1"/>
    <xf numFmtId="0" fontId="40" fillId="24" borderId="0" xfId="0" applyFont="1" applyFill="1"/>
    <xf numFmtId="0" fontId="48" fillId="24" borderId="0" xfId="0" applyFont="1" applyFill="1"/>
    <xf numFmtId="3" fontId="0" fillId="0" borderId="0" xfId="0" applyNumberFormat="1" applyBorder="1"/>
    <xf numFmtId="3" fontId="0" fillId="0" borderId="0" xfId="0" applyNumberFormat="1" applyBorder="1" applyAlignment="1">
      <alignment horizontal="right"/>
    </xf>
    <xf numFmtId="1" fontId="0" fillId="0" borderId="0" xfId="51" applyNumberFormat="1" applyFont="1" applyBorder="1"/>
    <xf numFmtId="3" fontId="0" fillId="0" borderId="16" xfId="0" applyNumberFormat="1" applyBorder="1"/>
    <xf numFmtId="3" fontId="0" fillId="0" borderId="16" xfId="0" applyNumberFormat="1" applyBorder="1" applyAlignment="1">
      <alignment horizontal="right"/>
    </xf>
    <xf numFmtId="164" fontId="5" fillId="0" borderId="16" xfId="51" applyNumberFormat="1" applyBorder="1" applyAlignment="1">
      <alignment horizontal="right"/>
    </xf>
    <xf numFmtId="164" fontId="9" fillId="0" borderId="16" xfId="51" applyNumberFormat="1" applyFont="1" applyBorder="1" applyAlignment="1">
      <alignment horizontal="right"/>
    </xf>
    <xf numFmtId="164" fontId="5" fillId="0" borderId="16" xfId="51" applyNumberFormat="1" applyBorder="1"/>
    <xf numFmtId="1" fontId="5" fillId="0" borderId="16" xfId="51" applyNumberFormat="1" applyBorder="1"/>
    <xf numFmtId="0" fontId="38" fillId="0" borderId="0" xfId="0" applyFont="1" applyBorder="1"/>
    <xf numFmtId="164" fontId="0" fillId="0" borderId="0" xfId="0" applyNumberFormat="1" applyBorder="1"/>
    <xf numFmtId="1" fontId="0" fillId="0" borderId="0" xfId="0" applyNumberFormat="1" applyBorder="1" applyAlignment="1">
      <alignment horizontal="left"/>
    </xf>
    <xf numFmtId="0" fontId="5" fillId="0" borderId="0" xfId="44" applyNumberFormat="1"/>
    <xf numFmtId="0" fontId="5" fillId="25" borderId="0" xfId="44" applyNumberFormat="1" applyFill="1"/>
    <xf numFmtId="0" fontId="2" fillId="0" borderId="0" xfId="65"/>
    <xf numFmtId="0" fontId="5" fillId="0" borderId="12" xfId="0" applyFont="1" applyFill="1" applyBorder="1" applyAlignment="1">
      <alignment horizontal="center" wrapText="1"/>
    </xf>
    <xf numFmtId="0" fontId="5" fillId="0" borderId="25" xfId="0" applyFont="1" applyFill="1" applyBorder="1" applyAlignment="1">
      <alignment horizontal="center" wrapText="1"/>
    </xf>
    <xf numFmtId="0" fontId="5" fillId="0" borderId="20" xfId="0" applyFont="1" applyFill="1" applyBorder="1" applyAlignment="1">
      <alignment horizontal="center" wrapText="1"/>
    </xf>
    <xf numFmtId="0" fontId="0" fillId="0" borderId="15" xfId="0" applyFill="1" applyBorder="1" applyAlignment="1">
      <alignment horizontal="center"/>
    </xf>
    <xf numFmtId="0" fontId="0" fillId="0" borderId="16" xfId="0" applyFill="1" applyBorder="1" applyAlignment="1">
      <alignment horizontal="center"/>
    </xf>
    <xf numFmtId="0" fontId="0" fillId="0" borderId="16" xfId="0" applyFill="1" applyBorder="1" applyAlignment="1">
      <alignment horizontal="right" wrapText="1"/>
    </xf>
    <xf numFmtId="0" fontId="0" fillId="0" borderId="21" xfId="0" applyBorder="1" applyAlignment="1">
      <alignment horizontal="center"/>
    </xf>
    <xf numFmtId="3" fontId="0" fillId="0" borderId="12" xfId="0" applyNumberFormat="1" applyBorder="1"/>
    <xf numFmtId="3" fontId="0" fillId="0" borderId="25" xfId="0" applyNumberFormat="1" applyBorder="1" applyAlignment="1">
      <alignment horizontal="right"/>
    </xf>
    <xf numFmtId="164" fontId="5" fillId="0" borderId="25" xfId="51" applyNumberFormat="1" applyBorder="1" applyAlignment="1">
      <alignment horizontal="right"/>
    </xf>
    <xf numFmtId="164" fontId="9" fillId="0" borderId="25" xfId="51" applyNumberFormat="1" applyFont="1" applyBorder="1" applyAlignment="1">
      <alignment horizontal="right"/>
    </xf>
    <xf numFmtId="3" fontId="0" fillId="0" borderId="25" xfId="0" applyNumberFormat="1" applyBorder="1"/>
    <xf numFmtId="164" fontId="5" fillId="0" borderId="25" xfId="51" applyNumberFormat="1" applyBorder="1"/>
    <xf numFmtId="1" fontId="5" fillId="0" borderId="25" xfId="51" applyNumberFormat="1" applyBorder="1"/>
    <xf numFmtId="0" fontId="0" fillId="0" borderId="20" xfId="0" applyBorder="1" applyAlignment="1">
      <alignment horizontal="center"/>
    </xf>
    <xf numFmtId="0" fontId="0" fillId="0" borderId="19" xfId="0" applyBorder="1" applyAlignment="1">
      <alignment horizontal="center"/>
    </xf>
    <xf numFmtId="0" fontId="5" fillId="0" borderId="19" xfId="51" applyNumberFormat="1" applyFill="1" applyBorder="1"/>
    <xf numFmtId="0" fontId="5" fillId="0" borderId="21" xfId="51" applyNumberFormat="1" applyFill="1" applyBorder="1"/>
    <xf numFmtId="0" fontId="5" fillId="25" borderId="12" xfId="44" applyFont="1" applyFill="1" applyBorder="1" applyAlignment="1">
      <alignment horizontal="center" vertical="center"/>
    </xf>
    <xf numFmtId="0" fontId="5" fillId="24" borderId="18" xfId="44" applyFill="1" applyBorder="1"/>
    <xf numFmtId="3" fontId="5" fillId="0" borderId="18" xfId="0" applyNumberFormat="1" applyFont="1" applyBorder="1"/>
    <xf numFmtId="164" fontId="5" fillId="0" borderId="27" xfId="51" applyNumberFormat="1" applyFill="1" applyBorder="1"/>
    <xf numFmtId="0" fontId="15" fillId="0" borderId="12" xfId="0" applyFont="1" applyFill="1" applyBorder="1" applyAlignment="1"/>
    <xf numFmtId="0" fontId="15" fillId="0" borderId="20" xfId="0" applyFont="1" applyFill="1" applyBorder="1" applyAlignment="1"/>
    <xf numFmtId="0" fontId="5" fillId="0" borderId="18" xfId="0" applyFont="1" applyFill="1" applyBorder="1" applyAlignment="1">
      <alignment horizontal="center"/>
    </xf>
    <xf numFmtId="3" fontId="0" fillId="0" borderId="28" xfId="0" applyNumberFormat="1" applyFill="1" applyBorder="1"/>
    <xf numFmtId="0" fontId="0" fillId="0" borderId="28" xfId="0" applyFill="1" applyBorder="1"/>
    <xf numFmtId="164" fontId="5" fillId="0" borderId="26" xfId="51" applyNumberFormat="1" applyFill="1" applyBorder="1"/>
    <xf numFmtId="164" fontId="9" fillId="0" borderId="26" xfId="51" applyNumberFormat="1" applyFont="1" applyFill="1" applyBorder="1" applyAlignment="1">
      <alignment horizontal="right"/>
    </xf>
    <xf numFmtId="1" fontId="5" fillId="0" borderId="28" xfId="51" applyNumberFormat="1" applyFill="1" applyBorder="1"/>
    <xf numFmtId="1" fontId="0" fillId="0" borderId="0" xfId="0" applyNumberFormat="1" applyFill="1" applyBorder="1"/>
    <xf numFmtId="1" fontId="5" fillId="0" borderId="10" xfId="0" applyNumberFormat="1" applyFont="1" applyFill="1" applyBorder="1" applyAlignment="1">
      <alignment horizontal="center" wrapText="1"/>
    </xf>
    <xf numFmtId="1" fontId="0" fillId="0" borderId="0" xfId="0" applyNumberFormat="1" applyFill="1" applyBorder="1" applyAlignment="1"/>
    <xf numFmtId="1" fontId="0" fillId="0" borderId="16" xfId="0" applyNumberFormat="1" applyFill="1" applyBorder="1"/>
    <xf numFmtId="0" fontId="44" fillId="0" borderId="0" xfId="40" applyFont="1" applyFill="1" applyBorder="1"/>
    <xf numFmtId="0" fontId="5" fillId="0" borderId="0" xfId="40" applyFill="1" applyBorder="1"/>
    <xf numFmtId="0" fontId="37" fillId="0" borderId="0" xfId="40" applyFont="1" applyFill="1" applyBorder="1"/>
    <xf numFmtId="0" fontId="15" fillId="0" borderId="0" xfId="40" applyFont="1" applyFill="1" applyBorder="1"/>
    <xf numFmtId="164" fontId="5" fillId="0" borderId="0" xfId="40" applyNumberFormat="1" applyFill="1" applyBorder="1"/>
    <xf numFmtId="0" fontId="5" fillId="0" borderId="0" xfId="40" applyFont="1" applyFill="1" applyBorder="1"/>
    <xf numFmtId="0" fontId="15" fillId="0" borderId="12" xfId="40" applyFont="1" applyFill="1" applyBorder="1" applyAlignment="1">
      <alignment horizontal="center"/>
    </xf>
    <xf numFmtId="0" fontId="15" fillId="0" borderId="0" xfId="40" applyFont="1" applyFill="1" applyBorder="1" applyAlignment="1">
      <alignment horizontal="center"/>
    </xf>
    <xf numFmtId="0" fontId="5" fillId="0" borderId="18" xfId="40" applyFont="1" applyFill="1" applyBorder="1" applyAlignment="1">
      <alignment horizontal="center"/>
    </xf>
    <xf numFmtId="0" fontId="5" fillId="0" borderId="18" xfId="40" applyFont="1" applyFill="1" applyBorder="1" applyAlignment="1">
      <alignment horizontal="center"/>
    </xf>
    <xf numFmtId="0" fontId="5" fillId="0" borderId="19" xfId="40" applyFill="1" applyBorder="1" applyAlignment="1">
      <alignment horizontal="center"/>
    </xf>
    <xf numFmtId="0" fontId="5" fillId="0" borderId="0" xfId="40" applyFill="1" applyBorder="1" applyAlignment="1">
      <alignment horizontal="center"/>
    </xf>
    <xf numFmtId="0" fontId="5" fillId="0" borderId="10" xfId="40" applyFill="1" applyBorder="1"/>
    <xf numFmtId="0" fontId="5" fillId="0" borderId="10" xfId="40" applyFont="1" applyFill="1" applyBorder="1"/>
    <xf numFmtId="0" fontId="5" fillId="0" borderId="22" xfId="40" applyFont="1" applyFill="1" applyBorder="1" applyAlignment="1">
      <alignment horizontal="center" wrapText="1"/>
    </xf>
    <xf numFmtId="0" fontId="5" fillId="0" borderId="10" xfId="40" applyFont="1" applyFill="1" applyBorder="1" applyAlignment="1">
      <alignment horizontal="center" wrapText="1"/>
    </xf>
    <xf numFmtId="0" fontId="5" fillId="0" borderId="10" xfId="40" applyFill="1" applyBorder="1" applyAlignment="1">
      <alignment horizontal="center"/>
    </xf>
    <xf numFmtId="0" fontId="5" fillId="0" borderId="10" xfId="40" applyFill="1" applyBorder="1" applyAlignment="1">
      <alignment horizontal="right" wrapText="1"/>
    </xf>
    <xf numFmtId="0" fontId="5" fillId="0" borderId="22" xfId="40" applyFill="1" applyBorder="1" applyAlignment="1">
      <alignment horizontal="right"/>
    </xf>
    <xf numFmtId="0" fontId="5" fillId="0" borderId="23" xfId="40" applyFill="1" applyBorder="1" applyAlignment="1">
      <alignment horizontal="right"/>
    </xf>
    <xf numFmtId="3" fontId="5" fillId="0" borderId="18" xfId="40" applyNumberFormat="1" applyFill="1" applyBorder="1"/>
    <xf numFmtId="3" fontId="5" fillId="0" borderId="18" xfId="40" applyNumberFormat="1" applyFont="1" applyFill="1" applyBorder="1" applyAlignment="1">
      <alignment horizontal="center" wrapText="1"/>
    </xf>
    <xf numFmtId="3" fontId="5" fillId="0" borderId="0" xfId="40" applyNumberFormat="1" applyFont="1" applyFill="1" applyBorder="1" applyAlignment="1">
      <alignment horizontal="center" wrapText="1"/>
    </xf>
    <xf numFmtId="164" fontId="5" fillId="0" borderId="0" xfId="40" applyNumberFormat="1" applyFill="1" applyBorder="1" applyAlignment="1">
      <alignment horizontal="center"/>
    </xf>
    <xf numFmtId="3" fontId="5" fillId="0" borderId="18" xfId="40" applyNumberFormat="1" applyFill="1" applyBorder="1" applyAlignment="1">
      <alignment horizontal="right"/>
    </xf>
    <xf numFmtId="3" fontId="5" fillId="0" borderId="0" xfId="40" applyNumberFormat="1" applyFill="1" applyBorder="1"/>
    <xf numFmtId="3" fontId="5" fillId="0" borderId="18" xfId="51" applyNumberFormat="1" applyFill="1" applyBorder="1"/>
    <xf numFmtId="0" fontId="17" fillId="0" borderId="0" xfId="40" applyFont="1" applyFill="1" applyBorder="1"/>
    <xf numFmtId="0" fontId="5" fillId="0" borderId="16" xfId="40" applyFill="1" applyBorder="1"/>
    <xf numFmtId="3" fontId="5" fillId="0" borderId="15" xfId="40" applyNumberFormat="1" applyFill="1" applyBorder="1"/>
    <xf numFmtId="3" fontId="5" fillId="0" borderId="16" xfId="40" applyNumberFormat="1" applyFill="1" applyBorder="1"/>
    <xf numFmtId="3" fontId="5" fillId="0" borderId="15" xfId="51" applyNumberFormat="1" applyFill="1" applyBorder="1"/>
    <xf numFmtId="0" fontId="38" fillId="0" borderId="0" xfId="40" applyFont="1" applyFill="1" applyBorder="1"/>
    <xf numFmtId="0" fontId="5" fillId="0" borderId="0" xfId="40" applyFill="1" applyBorder="1" applyAlignment="1"/>
    <xf numFmtId="0" fontId="17" fillId="28" borderId="0" xfId="40" applyFont="1" applyFill="1" applyBorder="1"/>
    <xf numFmtId="0" fontId="37" fillId="0" borderId="0" xfId="44" applyFont="1"/>
    <xf numFmtId="1" fontId="37" fillId="0" borderId="0" xfId="44" applyNumberFormat="1" applyFont="1"/>
    <xf numFmtId="0" fontId="37" fillId="0" borderId="0" xfId="0" applyFont="1" applyFill="1" applyBorder="1" applyAlignment="1">
      <alignment horizontal="center"/>
    </xf>
    <xf numFmtId="3" fontId="0" fillId="0" borderId="14" xfId="0" applyNumberFormat="1" applyFill="1" applyBorder="1"/>
    <xf numFmtId="0" fontId="15" fillId="0" borderId="11" xfId="40" applyFont="1" applyFill="1" applyBorder="1" applyAlignment="1">
      <alignment horizontal="center"/>
    </xf>
    <xf numFmtId="0" fontId="5" fillId="0" borderId="17" xfId="40" applyFont="1" applyFill="1" applyBorder="1" applyAlignment="1">
      <alignment horizontal="center"/>
    </xf>
    <xf numFmtId="0" fontId="5" fillId="0" borderId="29" xfId="40" applyFill="1" applyBorder="1" applyAlignment="1">
      <alignment horizontal="center"/>
    </xf>
    <xf numFmtId="0" fontId="5" fillId="0" borderId="23" xfId="40" applyFont="1" applyFill="1" applyBorder="1" applyAlignment="1">
      <alignment horizontal="center" wrapText="1"/>
    </xf>
    <xf numFmtId="0" fontId="5" fillId="0" borderId="17" xfId="40" applyFill="1" applyBorder="1" applyAlignment="1">
      <alignment horizontal="center"/>
    </xf>
    <xf numFmtId="0" fontId="5" fillId="0" borderId="18" xfId="40" applyFont="1" applyFill="1" applyBorder="1" applyAlignment="1">
      <alignment horizontal="center" wrapText="1"/>
    </xf>
    <xf numFmtId="0" fontId="5" fillId="0" borderId="0" xfId="40" applyFont="1" applyFill="1" applyBorder="1" applyAlignment="1">
      <alignment horizontal="center" wrapText="1"/>
    </xf>
    <xf numFmtId="0" fontId="5" fillId="0" borderId="19" xfId="40" applyFont="1" applyFill="1" applyBorder="1" applyAlignment="1">
      <alignment horizontal="center" wrapText="1"/>
    </xf>
    <xf numFmtId="0" fontId="5" fillId="0" borderId="18" xfId="40" applyFill="1" applyBorder="1" applyAlignment="1">
      <alignment horizontal="right"/>
    </xf>
    <xf numFmtId="164" fontId="5" fillId="0" borderId="19" xfId="40" applyNumberFormat="1" applyFill="1" applyBorder="1" applyAlignment="1">
      <alignment horizontal="right"/>
    </xf>
    <xf numFmtId="3" fontId="5" fillId="0" borderId="17" xfId="40" applyNumberFormat="1" applyFill="1" applyBorder="1"/>
    <xf numFmtId="0" fontId="5" fillId="0" borderId="19" xfId="40" applyFill="1" applyBorder="1"/>
    <xf numFmtId="3" fontId="5" fillId="0" borderId="14" xfId="40" applyNumberFormat="1" applyFill="1" applyBorder="1"/>
    <xf numFmtId="0" fontId="5" fillId="0" borderId="21" xfId="40" applyFill="1" applyBorder="1"/>
    <xf numFmtId="1" fontId="5" fillId="0" borderId="18" xfId="40" applyNumberFormat="1" applyFont="1" applyFill="1" applyBorder="1" applyAlignment="1">
      <alignment horizontal="center" wrapText="1"/>
    </xf>
    <xf numFmtId="1" fontId="5" fillId="0" borderId="0" xfId="40" applyNumberFormat="1" applyFont="1" applyFill="1" applyBorder="1" applyAlignment="1">
      <alignment horizontal="center" wrapText="1"/>
    </xf>
    <xf numFmtId="164" fontId="5" fillId="0" borderId="0" xfId="40" applyNumberFormat="1" applyBorder="1"/>
    <xf numFmtId="0" fontId="5" fillId="0" borderId="12" xfId="40" applyFont="1" applyFill="1" applyBorder="1" applyAlignment="1">
      <alignment horizontal="center" wrapText="1"/>
    </xf>
    <xf numFmtId="0" fontId="5" fillId="0" borderId="25" xfId="40" applyFont="1" applyFill="1" applyBorder="1" applyAlignment="1">
      <alignment horizontal="center" wrapText="1"/>
    </xf>
    <xf numFmtId="0" fontId="5" fillId="0" borderId="20" xfId="40" applyFont="1" applyFill="1" applyBorder="1" applyAlignment="1">
      <alignment horizontal="center" wrapText="1"/>
    </xf>
    <xf numFmtId="1" fontId="17" fillId="0" borderId="0" xfId="40" applyNumberFormat="1" applyFont="1" applyFill="1"/>
    <xf numFmtId="0" fontId="5" fillId="0" borderId="15" xfId="40" applyFill="1" applyBorder="1" applyAlignment="1">
      <alignment horizontal="center"/>
    </xf>
    <xf numFmtId="0" fontId="5" fillId="0" borderId="16" xfId="40" applyFill="1" applyBorder="1" applyAlignment="1">
      <alignment horizontal="center"/>
    </xf>
    <xf numFmtId="0" fontId="5" fillId="0" borderId="16" xfId="40" applyFill="1" applyBorder="1" applyAlignment="1">
      <alignment horizontal="right" wrapText="1"/>
    </xf>
    <xf numFmtId="0" fontId="5" fillId="0" borderId="21" xfId="40" applyBorder="1" applyAlignment="1">
      <alignment horizontal="center"/>
    </xf>
    <xf numFmtId="1" fontId="17" fillId="0" borderId="0" xfId="40" applyNumberFormat="1" applyFont="1" applyFill="1" applyAlignment="1">
      <alignment horizontal="center"/>
    </xf>
    <xf numFmtId="3" fontId="5" fillId="0" borderId="18" xfId="40" applyNumberFormat="1" applyBorder="1"/>
    <xf numFmtId="3" fontId="5" fillId="0" borderId="0" xfId="40" applyNumberFormat="1" applyBorder="1" applyAlignment="1">
      <alignment horizontal="right"/>
    </xf>
    <xf numFmtId="0" fontId="5" fillId="0" borderId="19" xfId="40" applyBorder="1" applyAlignment="1">
      <alignment horizontal="center"/>
    </xf>
    <xf numFmtId="0" fontId="5" fillId="0" borderId="18" xfId="40" applyFill="1" applyBorder="1" applyAlignment="1">
      <alignment horizontal="center"/>
    </xf>
    <xf numFmtId="0" fontId="5" fillId="0" borderId="0" xfId="40" applyFont="1" applyBorder="1"/>
    <xf numFmtId="0" fontId="5" fillId="0" borderId="16" xfId="40" applyBorder="1"/>
    <xf numFmtId="3" fontId="5" fillId="0" borderId="15" xfId="40" applyNumberFormat="1" applyBorder="1"/>
    <xf numFmtId="3" fontId="5" fillId="0" borderId="16" xfId="40" applyNumberFormat="1" applyBorder="1" applyAlignment="1">
      <alignment horizontal="right"/>
    </xf>
    <xf numFmtId="3" fontId="5" fillId="0" borderId="16" xfId="40" applyNumberFormat="1" applyBorder="1"/>
    <xf numFmtId="0" fontId="38" fillId="0" borderId="0" xfId="40" applyFont="1" applyBorder="1"/>
    <xf numFmtId="0" fontId="50" fillId="0" borderId="0" xfId="40" applyFont="1"/>
    <xf numFmtId="1" fontId="5" fillId="0" borderId="0" xfId="40" applyNumberFormat="1" applyBorder="1" applyAlignment="1">
      <alignment horizontal="left"/>
    </xf>
    <xf numFmtId="0" fontId="37" fillId="0" borderId="0" xfId="40" applyFont="1"/>
    <xf numFmtId="0" fontId="5" fillId="0" borderId="0" xfId="40" applyAlignment="1">
      <alignment horizontal="center"/>
    </xf>
    <xf numFmtId="0" fontId="5" fillId="29" borderId="0" xfId="40" applyFill="1" applyBorder="1" applyAlignment="1">
      <alignment horizontal="center"/>
    </xf>
    <xf numFmtId="0" fontId="1" fillId="0" borderId="0" xfId="66" applyBorder="1"/>
    <xf numFmtId="164" fontId="1" fillId="0" borderId="0" xfId="66" applyNumberFormat="1"/>
    <xf numFmtId="0" fontId="1" fillId="0" borderId="0" xfId="66"/>
    <xf numFmtId="0" fontId="15" fillId="0" borderId="0" xfId="66" applyFont="1" applyBorder="1"/>
    <xf numFmtId="0" fontId="1" fillId="0" borderId="0" xfId="66" applyFill="1" applyBorder="1"/>
    <xf numFmtId="0" fontId="51" fillId="0" borderId="10" xfId="66" applyFont="1" applyFill="1" applyBorder="1"/>
    <xf numFmtId="164" fontId="51" fillId="0" borderId="30" xfId="66" applyNumberFormat="1" applyFont="1" applyBorder="1" applyAlignment="1">
      <alignment horizontal="center" wrapText="1"/>
    </xf>
    <xf numFmtId="164" fontId="51" fillId="0" borderId="31" xfId="66" applyNumberFormat="1" applyFont="1" applyBorder="1" applyAlignment="1">
      <alignment horizontal="center" wrapText="1"/>
    </xf>
    <xf numFmtId="164" fontId="51" fillId="0" borderId="32" xfId="66" applyNumberFormat="1" applyFont="1" applyBorder="1" applyAlignment="1">
      <alignment horizontal="center" wrapText="1"/>
    </xf>
    <xf numFmtId="0" fontId="51" fillId="0" borderId="0" xfId="66" applyFont="1" applyFill="1" applyBorder="1"/>
    <xf numFmtId="164" fontId="51" fillId="0" borderId="18" xfId="66" applyNumberFormat="1" applyFont="1" applyBorder="1"/>
    <xf numFmtId="164" fontId="51" fillId="0" borderId="0" xfId="66" applyNumberFormat="1" applyFont="1" applyBorder="1"/>
    <xf numFmtId="164" fontId="51" fillId="0" borderId="19" xfId="66" applyNumberFormat="1" applyFont="1" applyBorder="1"/>
    <xf numFmtId="164" fontId="1" fillId="0" borderId="0" xfId="66" applyNumberFormat="1" applyBorder="1"/>
    <xf numFmtId="164" fontId="1" fillId="0" borderId="19" xfId="66" applyNumberFormat="1" applyBorder="1"/>
    <xf numFmtId="0" fontId="51" fillId="0" borderId="0" xfId="66" applyFont="1" applyBorder="1"/>
    <xf numFmtId="0" fontId="51" fillId="0" borderId="16" xfId="66" applyFont="1" applyBorder="1"/>
    <xf numFmtId="0" fontId="51" fillId="0" borderId="21" xfId="66" applyFont="1" applyBorder="1"/>
    <xf numFmtId="164" fontId="1" fillId="0" borderId="16" xfId="66" applyNumberFormat="1" applyBorder="1"/>
    <xf numFmtId="164" fontId="1" fillId="0" borderId="21" xfId="66" applyNumberFormat="1" applyBorder="1"/>
    <xf numFmtId="0" fontId="1" fillId="0" borderId="0" xfId="66" applyBorder="1" applyAlignment="1">
      <alignment horizontal="left"/>
    </xf>
    <xf numFmtId="164" fontId="51" fillId="0" borderId="15" xfId="66" applyNumberFormat="1" applyFont="1" applyBorder="1"/>
    <xf numFmtId="164" fontId="51" fillId="0" borderId="16" xfId="66" applyNumberFormat="1" applyFont="1" applyBorder="1"/>
    <xf numFmtId="0" fontId="52" fillId="0" borderId="0" xfId="40" applyFont="1" applyFill="1" applyBorder="1" applyAlignment="1">
      <alignment horizontal="center"/>
    </xf>
    <xf numFmtId="0" fontId="37" fillId="0" borderId="0" xfId="40" applyFont="1" applyFill="1" applyBorder="1" applyAlignment="1">
      <alignment horizontal="center"/>
    </xf>
    <xf numFmtId="0" fontId="37" fillId="0" borderId="0" xfId="51" applyNumberFormat="1" applyFont="1" applyFill="1" applyBorder="1"/>
    <xf numFmtId="1" fontId="37" fillId="0" borderId="0" xfId="40" applyNumberFormat="1" applyFont="1"/>
    <xf numFmtId="1" fontId="37" fillId="0" borderId="0" xfId="0" applyNumberFormat="1" applyFont="1" applyFill="1"/>
    <xf numFmtId="0" fontId="37" fillId="0" borderId="0" xfId="40" applyFont="1" applyFill="1"/>
    <xf numFmtId="1" fontId="37" fillId="0" borderId="0" xfId="0" applyNumberFormat="1" applyFont="1" applyFill="1" applyAlignment="1">
      <alignment horizontal="center"/>
    </xf>
    <xf numFmtId="1" fontId="37" fillId="0" borderId="0" xfId="0" applyNumberFormat="1" applyFont="1"/>
    <xf numFmtId="0" fontId="0" fillId="0" borderId="21" xfId="0" applyFill="1" applyBorder="1"/>
    <xf numFmtId="0" fontId="5" fillId="0" borderId="16" xfId="40" applyFont="1" applyFill="1" applyBorder="1"/>
    <xf numFmtId="0" fontId="5" fillId="0" borderId="15" xfId="40" applyFont="1" applyFill="1" applyBorder="1" applyAlignment="1">
      <alignment horizontal="center" wrapText="1"/>
    </xf>
    <xf numFmtId="0" fontId="5" fillId="0" borderId="16" xfId="40" applyFont="1" applyFill="1" applyBorder="1" applyAlignment="1">
      <alignment horizontal="center" wrapText="1"/>
    </xf>
    <xf numFmtId="0" fontId="5" fillId="0" borderId="15" xfId="40" applyFill="1" applyBorder="1" applyAlignment="1">
      <alignment horizontal="right"/>
    </xf>
    <xf numFmtId="0" fontId="5" fillId="0" borderId="21" xfId="40" applyFill="1" applyBorder="1" applyAlignment="1">
      <alignment horizontal="right"/>
    </xf>
    <xf numFmtId="164" fontId="5" fillId="0" borderId="19" xfId="40" applyNumberFormat="1" applyFill="1" applyBorder="1" applyAlignment="1">
      <alignment horizontal="center"/>
    </xf>
    <xf numFmtId="0" fontId="5" fillId="0" borderId="21" xfId="40" applyFill="1" applyBorder="1" applyAlignment="1">
      <alignment horizontal="center"/>
    </xf>
    <xf numFmtId="0" fontId="5" fillId="0" borderId="20" xfId="40" applyFill="1" applyBorder="1"/>
    <xf numFmtId="0" fontId="5" fillId="0" borderId="19" xfId="40" applyBorder="1"/>
    <xf numFmtId="0" fontId="5" fillId="0" borderId="21" xfId="40" applyBorder="1"/>
    <xf numFmtId="0" fontId="0" fillId="25" borderId="12" xfId="0" applyFill="1" applyBorder="1" applyAlignment="1">
      <alignment horizontal="center"/>
    </xf>
    <xf numFmtId="0" fontId="0" fillId="25" borderId="13" xfId="0" applyFill="1" applyBorder="1" applyAlignment="1">
      <alignment horizontal="center"/>
    </xf>
    <xf numFmtId="0" fontId="0" fillId="25" borderId="20" xfId="0" applyFill="1" applyBorder="1" applyAlignment="1">
      <alignment horizontal="center"/>
    </xf>
    <xf numFmtId="0" fontId="5" fillId="25" borderId="12" xfId="44" applyFont="1" applyFill="1" applyBorder="1" applyAlignment="1">
      <alignment horizontal="center" vertical="center" wrapText="1"/>
    </xf>
    <xf numFmtId="0" fontId="5" fillId="25" borderId="13" xfId="44" applyFont="1" applyFill="1" applyBorder="1" applyAlignment="1">
      <alignment horizontal="center" vertical="center" wrapText="1"/>
    </xf>
    <xf numFmtId="0" fontId="5" fillId="25" borderId="20" xfId="44" applyFont="1" applyFill="1" applyBorder="1" applyAlignment="1">
      <alignment horizontal="center" vertical="center" wrapText="1"/>
    </xf>
    <xf numFmtId="0" fontId="0" fillId="0" borderId="0" xfId="0" applyFill="1" applyBorder="1" applyAlignment="1">
      <alignment horizontal="center"/>
    </xf>
    <xf numFmtId="0" fontId="0" fillId="0" borderId="19" xfId="0" applyFill="1" applyBorder="1" applyAlignment="1">
      <alignment horizontal="center"/>
    </xf>
    <xf numFmtId="0" fontId="15" fillId="0" borderId="12" xfId="0" applyFont="1" applyFill="1" applyBorder="1" applyAlignment="1">
      <alignment horizontal="center"/>
    </xf>
    <xf numFmtId="0" fontId="15" fillId="0" borderId="25" xfId="0" applyFont="1" applyFill="1" applyBorder="1" applyAlignment="1">
      <alignment horizontal="center"/>
    </xf>
    <xf numFmtId="0" fontId="15" fillId="0" borderId="20" xfId="0" applyFont="1" applyFill="1" applyBorder="1" applyAlignment="1">
      <alignment horizontal="center"/>
    </xf>
    <xf numFmtId="0" fontId="0" fillId="0" borderId="18" xfId="0" applyFill="1" applyBorder="1" applyAlignment="1">
      <alignment horizontal="center"/>
    </xf>
    <xf numFmtId="0" fontId="15" fillId="0" borderId="12" xfId="0" applyFont="1" applyFill="1" applyBorder="1" applyAlignment="1">
      <alignment horizontal="left"/>
    </xf>
    <xf numFmtId="0" fontId="15" fillId="0" borderId="25" xfId="0" applyFont="1" applyFill="1" applyBorder="1" applyAlignment="1">
      <alignment horizontal="left"/>
    </xf>
    <xf numFmtId="0" fontId="5" fillId="0" borderId="18" xfId="0" applyFont="1" applyFill="1" applyBorder="1" applyAlignment="1">
      <alignment horizontal="center"/>
    </xf>
    <xf numFmtId="0" fontId="15" fillId="0" borderId="12" xfId="40" applyFont="1" applyFill="1" applyBorder="1" applyAlignment="1">
      <alignment horizontal="center"/>
    </xf>
    <xf numFmtId="0" fontId="15" fillId="0" borderId="25" xfId="40" applyFont="1" applyFill="1" applyBorder="1" applyAlignment="1">
      <alignment horizontal="center"/>
    </xf>
    <xf numFmtId="0" fontId="15" fillId="0" borderId="20" xfId="40" applyFont="1" applyFill="1" applyBorder="1" applyAlignment="1">
      <alignment horizontal="center"/>
    </xf>
    <xf numFmtId="0" fontId="5" fillId="0" borderId="18" xfId="40" applyFont="1" applyFill="1" applyBorder="1" applyAlignment="1">
      <alignment horizontal="center"/>
    </xf>
    <xf numFmtId="0" fontId="5" fillId="0" borderId="0" xfId="40" applyFill="1" applyBorder="1" applyAlignment="1">
      <alignment horizontal="center"/>
    </xf>
    <xf numFmtId="0" fontId="5" fillId="0" borderId="19" xfId="40" applyFill="1" applyBorder="1" applyAlignment="1">
      <alignment horizontal="center"/>
    </xf>
    <xf numFmtId="0" fontId="5" fillId="0" borderId="19" xfId="40" applyFont="1" applyFill="1" applyBorder="1" applyAlignment="1">
      <alignment horizontal="center"/>
    </xf>
    <xf numFmtId="0" fontId="5" fillId="0" borderId="25" xfId="0" applyFont="1" applyFill="1" applyBorder="1" applyAlignment="1">
      <alignment horizontal="center" wrapText="1"/>
    </xf>
    <xf numFmtId="0" fontId="5" fillId="0" borderId="25" xfId="40" applyFont="1" applyFill="1" applyBorder="1" applyAlignment="1">
      <alignment horizontal="center" wrapText="1"/>
    </xf>
    <xf numFmtId="0" fontId="5" fillId="0" borderId="0" xfId="40" applyFont="1" applyFill="1" applyBorder="1" applyAlignment="1">
      <alignment horizontal="center"/>
    </xf>
    <xf numFmtId="0" fontId="0" fillId="0" borderId="0" xfId="0" applyAlignment="1">
      <alignment horizontal="center"/>
    </xf>
    <xf numFmtId="0" fontId="5" fillId="0" borderId="0" xfId="40" applyFont="1" applyFill="1" applyBorder="1" applyAlignment="1">
      <alignment horizontal="center" wrapText="1"/>
    </xf>
    <xf numFmtId="0" fontId="5" fillId="0" borderId="20" xfId="40" applyFont="1" applyFill="1" applyBorder="1" applyAlignment="1">
      <alignment horizontal="center" wrapText="1"/>
    </xf>
  </cellXfs>
  <cellStyles count="67">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2" xfId="59"/>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Hyperlink" xfId="34" builtinId="8"/>
    <cellStyle name="Hyperlink 2" xfId="60"/>
    <cellStyle name="Hyperlink 3" xfId="63"/>
    <cellStyle name="Input" xfId="35" builtinId="20" customBuiltin="1"/>
    <cellStyle name="Linked Cell" xfId="36" builtinId="24" customBuiltin="1"/>
    <cellStyle name="Neutral" xfId="37" builtinId="28" customBuiltin="1"/>
    <cellStyle name="Normal" xfId="0" builtinId="0"/>
    <cellStyle name="Normal 2" xfId="38"/>
    <cellStyle name="Normal 2 2" xfId="39"/>
    <cellStyle name="Normal 2 3" xfId="40"/>
    <cellStyle name="Normal 3" xfId="41"/>
    <cellStyle name="Normal 3 2" xfId="42"/>
    <cellStyle name="Normal 4" xfId="43"/>
    <cellStyle name="Normal 5" xfId="44"/>
    <cellStyle name="Normal 6" xfId="45"/>
    <cellStyle name="Normal 7" xfId="56"/>
    <cellStyle name="Normal 8" xfId="61"/>
    <cellStyle name="Normal 8 2" xfId="65"/>
    <cellStyle name="Normal 8 2 2" xfId="66"/>
    <cellStyle name="Normal 9" xfId="64"/>
    <cellStyle name="Normal_Sheet1" xfId="57"/>
    <cellStyle name="Note" xfId="46" builtinId="10" customBuiltin="1"/>
    <cellStyle name="Note 2" xfId="47"/>
    <cellStyle name="Output" xfId="48" builtinId="21" customBuiltin="1"/>
    <cellStyle name="Percent 2" xfId="49"/>
    <cellStyle name="Percent 2 2" xfId="50"/>
    <cellStyle name="Percent 2 3" xfId="51"/>
    <cellStyle name="Percent 3" xfId="52"/>
    <cellStyle name="Percent 4" xfId="58"/>
    <cellStyle name="Percent 5" xfId="62"/>
    <cellStyle name="Title" xfId="53" builtinId="15" customBuiltin="1"/>
    <cellStyle name="Total" xfId="54" builtinId="25" customBuiltin="1"/>
    <cellStyle name="Warning Text" xfId="55" builtinId="11" customBuiltin="1"/>
  </cellStyles>
  <dxfs count="168">
    <dxf>
      <font>
        <color theme="0"/>
      </font>
      <fill>
        <patternFill>
          <bgColor theme="0"/>
        </patternFill>
      </fill>
    </dxf>
    <dxf>
      <fill>
        <patternFill>
          <bgColor theme="0" tint="-0.24994659260841701"/>
        </patternFill>
      </fill>
    </dxf>
    <dxf>
      <fill>
        <patternFill>
          <bgColor theme="0" tint="-0.24994659260841701"/>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5"/>
        </patternFill>
      </fill>
    </dxf>
    <dxf>
      <fill>
        <patternFill>
          <bgColor indexed="10"/>
        </patternFill>
      </fill>
    </dxf>
    <dxf>
      <fill>
        <patternFill>
          <bgColor indexed="25"/>
        </patternFill>
      </fill>
    </dxf>
    <dxf>
      <fill>
        <patternFill>
          <bgColor indexed="10"/>
        </patternFill>
      </fill>
    </dxf>
    <dxf>
      <fill>
        <patternFill>
          <bgColor indexed="22"/>
        </patternFill>
      </fill>
    </dxf>
    <dxf>
      <fill>
        <patternFill>
          <bgColor indexed="22"/>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2"/>
        </patternFill>
      </fill>
    </dxf>
    <dxf>
      <fill>
        <patternFill>
          <bgColor indexed="22"/>
        </patternFill>
      </fill>
    </dxf>
    <dxf>
      <fill>
        <patternFill>
          <bgColor indexed="29"/>
        </patternFill>
      </fill>
    </dxf>
    <dxf>
      <fill>
        <patternFill>
          <bgColor indexed="29"/>
        </patternFill>
      </fill>
    </dxf>
    <dxf>
      <fill>
        <patternFill>
          <bgColor indexed="22"/>
        </patternFill>
      </fill>
    </dxf>
    <dxf>
      <fill>
        <patternFill>
          <bgColor indexed="22"/>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2"/>
        </patternFill>
      </fill>
    </dxf>
    <dxf>
      <fill>
        <patternFill>
          <bgColor indexed="22"/>
        </patternFill>
      </fill>
    </dxf>
    <dxf>
      <fill>
        <patternFill>
          <bgColor indexed="29"/>
        </patternFill>
      </fill>
    </dxf>
    <dxf>
      <fill>
        <patternFill>
          <bgColor indexed="29"/>
        </patternFill>
      </fill>
    </dxf>
    <dxf>
      <fill>
        <patternFill>
          <bgColor rgb="FFFF99CC"/>
        </patternFill>
      </fill>
    </dxf>
    <dxf>
      <fill>
        <patternFill>
          <bgColor indexed="45"/>
        </patternFill>
      </fill>
    </dxf>
    <dxf>
      <fill>
        <patternFill>
          <bgColor indexed="25"/>
        </patternFill>
      </fill>
    </dxf>
    <dxf>
      <fill>
        <patternFill>
          <bgColor indexed="10"/>
        </patternFill>
      </fill>
    </dxf>
    <dxf>
      <fill>
        <patternFill>
          <bgColor rgb="FFFF99CC"/>
        </patternFill>
      </fill>
    </dxf>
    <dxf>
      <fill>
        <patternFill>
          <bgColor indexed="45"/>
        </patternFill>
      </fill>
    </dxf>
    <dxf>
      <fill>
        <patternFill>
          <bgColor indexed="25"/>
        </patternFill>
      </fill>
    </dxf>
    <dxf>
      <fill>
        <patternFill>
          <bgColor indexed="10"/>
        </patternFill>
      </fill>
    </dxf>
    <dxf>
      <fill>
        <patternFill>
          <bgColor rgb="FFFF99CC"/>
        </patternFill>
      </fill>
    </dxf>
    <dxf>
      <fill>
        <patternFill>
          <bgColor indexed="45"/>
        </patternFill>
      </fill>
    </dxf>
    <dxf>
      <fill>
        <patternFill>
          <bgColor indexed="25"/>
        </patternFill>
      </fill>
    </dxf>
    <dxf>
      <fill>
        <patternFill>
          <bgColor indexed="10"/>
        </patternFill>
      </fill>
    </dxf>
    <dxf>
      <fill>
        <patternFill>
          <bgColor rgb="FFFF99CC"/>
        </patternFill>
      </fill>
    </dxf>
    <dxf>
      <fill>
        <patternFill>
          <bgColor indexed="45"/>
        </patternFill>
      </fill>
    </dxf>
    <dxf>
      <fill>
        <patternFill>
          <bgColor indexed="25"/>
        </patternFill>
      </fill>
    </dxf>
    <dxf>
      <fill>
        <patternFill>
          <bgColor indexed="10"/>
        </patternFill>
      </fill>
    </dxf>
    <dxf>
      <fill>
        <patternFill>
          <bgColor indexed="29"/>
        </patternFill>
      </fill>
    </dxf>
    <dxf>
      <fill>
        <patternFill>
          <bgColor indexed="22"/>
        </patternFill>
      </fill>
    </dxf>
    <dxf>
      <fill>
        <patternFill>
          <bgColor indexed="22"/>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2"/>
        </patternFill>
      </fill>
    </dxf>
    <dxf>
      <fill>
        <patternFill>
          <bgColor indexed="22"/>
        </patternFill>
      </fill>
    </dxf>
    <dxf>
      <fill>
        <patternFill>
          <bgColor indexed="29"/>
        </patternFill>
      </fill>
    </dxf>
    <dxf>
      <fill>
        <patternFill>
          <bgColor indexed="29"/>
        </patternFill>
      </fill>
    </dxf>
    <dxf>
      <fill>
        <patternFill>
          <bgColor indexed="29"/>
        </patternFill>
      </fill>
    </dxf>
    <dxf>
      <fill>
        <patternFill>
          <bgColor indexed="22"/>
        </patternFill>
      </fill>
    </dxf>
    <dxf>
      <fill>
        <patternFill>
          <bgColor indexed="22"/>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2"/>
        </patternFill>
      </fill>
    </dxf>
    <dxf>
      <fill>
        <patternFill>
          <bgColor indexed="22"/>
        </patternFill>
      </fill>
    </dxf>
    <dxf>
      <fill>
        <patternFill>
          <bgColor indexed="29"/>
        </patternFill>
      </fill>
    </dxf>
    <dxf>
      <fill>
        <patternFill>
          <bgColor indexed="29"/>
        </patternFill>
      </fill>
    </dxf>
    <dxf>
      <fill>
        <patternFill>
          <bgColor indexed="29"/>
        </patternFill>
      </fill>
    </dxf>
    <dxf>
      <fill>
        <patternFill>
          <bgColor indexed="22"/>
        </patternFill>
      </fill>
    </dxf>
    <dxf>
      <fill>
        <patternFill>
          <bgColor indexed="22"/>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2"/>
        </patternFill>
      </fill>
    </dxf>
    <dxf>
      <fill>
        <patternFill>
          <bgColor indexed="22"/>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2"/>
        </patternFill>
      </fill>
    </dxf>
    <dxf>
      <fill>
        <patternFill>
          <bgColor indexed="22"/>
        </patternFill>
      </fill>
    </dxf>
    <dxf>
      <fill>
        <patternFill>
          <bgColor indexed="25"/>
        </patternFill>
      </fill>
    </dxf>
    <dxf>
      <fill>
        <patternFill>
          <bgColor indexed="25"/>
        </patternFill>
      </fill>
    </dxf>
    <dxf>
      <fill>
        <patternFill>
          <bgColor indexed="10"/>
        </patternFill>
      </fill>
    </dxf>
    <dxf>
      <fill>
        <patternFill>
          <bgColor indexed="10"/>
        </patternFill>
      </fill>
    </dxf>
    <dxf>
      <fill>
        <patternFill>
          <bgColor indexed="29"/>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9"/>
        </patternFill>
      </fill>
    </dxf>
    <dxf>
      <fill>
        <patternFill>
          <bgColor indexed="29"/>
        </patternFill>
      </fill>
    </dxf>
    <dxf>
      <fill>
        <patternFill>
          <bgColor indexed="29"/>
        </patternFill>
      </fill>
    </dxf>
    <dxf>
      <fill>
        <patternFill>
          <bgColor indexed="25"/>
        </patternFill>
      </fill>
    </dxf>
    <dxf>
      <fill>
        <patternFill>
          <bgColor indexed="10"/>
        </patternFill>
      </fill>
    </dxf>
    <dxf>
      <fill>
        <patternFill>
          <bgColor rgb="FFFFCC99"/>
        </patternFill>
      </fill>
    </dxf>
    <dxf>
      <fill>
        <patternFill>
          <bgColor indexed="47"/>
        </patternFill>
      </fill>
    </dxf>
    <dxf>
      <fill>
        <patternFill>
          <bgColor indexed="25"/>
        </patternFill>
      </fill>
    </dxf>
    <dxf>
      <fill>
        <patternFill>
          <bgColor indexed="10"/>
        </patternFill>
      </fill>
    </dxf>
    <dxf>
      <fill>
        <patternFill>
          <bgColor rgb="FFFFCC99"/>
        </patternFill>
      </fill>
    </dxf>
    <dxf>
      <fill>
        <patternFill>
          <bgColor indexed="47"/>
        </patternFill>
      </fill>
    </dxf>
    <dxf>
      <fill>
        <patternFill>
          <bgColor indexed="25"/>
        </patternFill>
      </fill>
    </dxf>
    <dxf>
      <fill>
        <patternFill>
          <bgColor indexed="10"/>
        </patternFill>
      </fill>
    </dxf>
    <dxf>
      <fill>
        <patternFill>
          <bgColor rgb="FFFFCC99"/>
        </patternFill>
      </fill>
    </dxf>
    <dxf>
      <fill>
        <patternFill>
          <bgColor indexed="47"/>
        </patternFill>
      </fill>
    </dxf>
    <dxf>
      <fill>
        <patternFill>
          <bgColor indexed="25"/>
        </patternFill>
      </fill>
    </dxf>
    <dxf>
      <fill>
        <patternFill>
          <bgColor indexed="10"/>
        </patternFill>
      </fill>
    </dxf>
    <dxf>
      <fill>
        <patternFill>
          <bgColor rgb="FFFFCC99"/>
        </patternFill>
      </fill>
    </dxf>
    <dxf>
      <fill>
        <patternFill>
          <bgColor indexed="47"/>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9"/>
        </patternFill>
      </fill>
    </dxf>
    <dxf>
      <fill>
        <patternFill>
          <bgColor indexed="29"/>
        </patternFill>
      </fill>
    </dxf>
    <dxf>
      <fill>
        <patternFill>
          <bgColor indexed="29"/>
        </patternFill>
      </fill>
    </dxf>
    <dxf>
      <fill>
        <patternFill>
          <bgColor indexed="22"/>
        </patternFill>
      </fill>
    </dxf>
    <dxf>
      <fill>
        <patternFill>
          <bgColor indexed="22"/>
        </patternFill>
      </fill>
    </dxf>
    <dxf>
      <fill>
        <patternFill>
          <bgColor indexed="25"/>
        </patternFill>
      </fill>
    </dxf>
    <dxf>
      <fill>
        <patternFill>
          <bgColor indexed="10"/>
        </patternFill>
      </fill>
    </dxf>
    <dxf>
      <fill>
        <patternFill>
          <bgColor indexed="25"/>
        </patternFill>
      </fill>
    </dxf>
    <dxf>
      <fill>
        <patternFill>
          <bgColor indexed="10"/>
        </patternFill>
      </fill>
    </dxf>
    <dxf>
      <fill>
        <patternFill>
          <bgColor indexed="29"/>
        </patternFill>
      </fill>
    </dxf>
    <dxf>
      <fill>
        <patternFill>
          <bgColor indexed="29"/>
        </patternFill>
      </fill>
    </dxf>
    <dxf>
      <fill>
        <patternFill>
          <bgColor indexed="22"/>
        </patternFill>
      </fill>
    </dxf>
    <dxf>
      <fill>
        <patternFill>
          <bgColor indexed="22"/>
        </patternFill>
      </fill>
    </dxf>
    <dxf>
      <fill>
        <patternFill>
          <bgColor rgb="FFFFCC99"/>
        </patternFill>
      </fill>
    </dxf>
    <dxf>
      <fill>
        <patternFill>
          <bgColor indexed="47"/>
        </patternFill>
      </fill>
    </dxf>
    <dxf>
      <fill>
        <patternFill>
          <bgColor indexed="25"/>
        </patternFill>
      </fill>
    </dxf>
    <dxf>
      <fill>
        <patternFill>
          <bgColor indexed="10"/>
        </patternFill>
      </fill>
    </dxf>
    <dxf>
      <fill>
        <patternFill>
          <bgColor rgb="FFFFCC99"/>
        </patternFill>
      </fill>
    </dxf>
    <dxf>
      <fill>
        <patternFill>
          <bgColor indexed="47"/>
        </patternFill>
      </fill>
    </dxf>
    <dxf>
      <fill>
        <patternFill>
          <bgColor indexed="25"/>
        </patternFill>
      </fill>
    </dxf>
    <dxf>
      <fill>
        <patternFill>
          <bgColor indexed="10"/>
        </patternFill>
      </fill>
    </dxf>
    <dxf>
      <fill>
        <patternFill>
          <bgColor indexed="29"/>
        </patternFill>
      </fill>
    </dxf>
    <dxf>
      <fill>
        <patternFill>
          <bgColor indexed="29"/>
        </patternFill>
      </fill>
    </dxf>
    <dxf>
      <fill>
        <patternFill>
          <bgColor indexed="22"/>
        </patternFill>
      </fill>
    </dxf>
    <dxf>
      <fill>
        <patternFill>
          <bgColor indexed="22"/>
        </patternFill>
      </fill>
    </dxf>
    <dxf>
      <fill>
        <patternFill>
          <bgColor indexed="29"/>
        </patternFill>
      </fill>
    </dxf>
    <dxf>
      <fill>
        <patternFill>
          <bgColor rgb="FFFF8080"/>
        </patternFill>
      </fill>
    </dxf>
    <dxf>
      <fill>
        <patternFill>
          <bgColor indexed="29"/>
        </patternFill>
      </fill>
    </dxf>
    <dxf>
      <fill>
        <patternFill>
          <bgColor indexed="29"/>
        </patternFill>
      </fill>
    </dxf>
    <dxf>
      <fill>
        <patternFill>
          <bgColor indexed="29"/>
        </patternFill>
      </fill>
    </dxf>
    <dxf>
      <fill>
        <patternFill>
          <bgColor indexed="22"/>
        </patternFill>
      </fill>
    </dxf>
    <dxf>
      <fill>
        <patternFill>
          <bgColor indexed="29"/>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2"/>
        </patternFill>
      </fill>
    </dxf>
    <dxf>
      <fill>
        <patternFill>
          <bgColor indexed="22"/>
        </patternFill>
      </fill>
    </dxf>
  </dxfs>
  <tableStyles count="0" defaultTableStyle="TableStyleMedium2" defaultPivotStyle="PivotStyleLight16"/>
  <colors>
    <mruColors>
      <color rgb="FFFF8080"/>
      <color rgb="FF9999FF"/>
      <color rgb="FFFFCC99"/>
      <color rgb="FF66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emf"/></Relationships>
</file>

<file path=xl/drawings/_rels/drawing2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emf"/></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559594</xdr:colOff>
      <xdr:row>41</xdr:row>
      <xdr:rowOff>71436</xdr:rowOff>
    </xdr:from>
    <xdr:to>
      <xdr:col>6</xdr:col>
      <xdr:colOff>369093</xdr:colOff>
      <xdr:row>50</xdr:row>
      <xdr:rowOff>35718</xdr:rowOff>
    </xdr:to>
    <xdr:sp macro="" textlink="">
      <xdr:nvSpPr>
        <xdr:cNvPr id="6" name="TextBox 5"/>
        <xdr:cNvSpPr txBox="1"/>
      </xdr:nvSpPr>
      <xdr:spPr>
        <a:xfrm>
          <a:off x="559594" y="6905624"/>
          <a:ext cx="3452812" cy="1464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bg1"/>
              </a:solidFill>
              <a:latin typeface="Arial" panose="020B0604020202020204" pitchFamily="34" charset="0"/>
              <a:cs typeface="Arial" panose="020B0604020202020204" pitchFamily="34" charset="0"/>
            </a:rPr>
            <a:t>3rd</a:t>
          </a:r>
          <a:r>
            <a:rPr lang="en-GB" sz="2000" baseline="0">
              <a:solidFill>
                <a:schemeClr val="bg1"/>
              </a:solidFill>
              <a:latin typeface="Arial" panose="020B0604020202020204" pitchFamily="34" charset="0"/>
              <a:cs typeface="Arial" panose="020B0604020202020204" pitchFamily="34" charset="0"/>
            </a:rPr>
            <a:t> July</a:t>
          </a:r>
          <a:r>
            <a:rPr lang="en-GB" sz="2000">
              <a:solidFill>
                <a:schemeClr val="bg1"/>
              </a:solidFill>
              <a:latin typeface="Arial" panose="020B0604020202020204" pitchFamily="34" charset="0"/>
              <a:cs typeface="Arial" panose="020B0604020202020204" pitchFamily="34" charset="0"/>
            </a:rPr>
            <a:t> 2014</a:t>
          </a:r>
        </a:p>
        <a:p>
          <a:endParaRPr lang="en-GB" sz="2000">
            <a:solidFill>
              <a:schemeClr val="bg1"/>
            </a:solidFill>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15</xdr:col>
      <xdr:colOff>25703</xdr:colOff>
      <xdr:row>42</xdr:row>
      <xdr:rowOff>49526</xdr:rowOff>
    </xdr:to>
    <xdr:pic>
      <xdr:nvPicPr>
        <xdr:cNvPr id="5" name="Picture 4"/>
        <xdr:cNvPicPr>
          <a:picLocks noChangeAspect="1"/>
        </xdr:cNvPicPr>
      </xdr:nvPicPr>
      <xdr:blipFill>
        <a:blip xmlns:r="http://schemas.openxmlformats.org/officeDocument/2006/relationships" r:embed="rId1"/>
        <a:stretch>
          <a:fillRect/>
        </a:stretch>
      </xdr:blipFill>
      <xdr:spPr>
        <a:xfrm>
          <a:off x="0" y="0"/>
          <a:ext cx="9233203" cy="6717026"/>
        </a:xfrm>
        <a:prstGeom prst="rect">
          <a:avLst/>
        </a:prstGeom>
      </xdr:spPr>
    </xdr:pic>
    <xdr:clientData/>
  </xdr:twoCellAnchor>
  <xdr:twoCellAnchor>
    <xdr:from>
      <xdr:col>0</xdr:col>
      <xdr:colOff>74083</xdr:colOff>
      <xdr:row>23</xdr:row>
      <xdr:rowOff>55939</xdr:rowOff>
    </xdr:from>
    <xdr:to>
      <xdr:col>7</xdr:col>
      <xdr:colOff>180101</xdr:colOff>
      <xdr:row>34</xdr:row>
      <xdr:rowOff>148166</xdr:rowOff>
    </xdr:to>
    <xdr:sp macro="" textlink="">
      <xdr:nvSpPr>
        <xdr:cNvPr id="7" name="Title 24"/>
        <xdr:cNvSpPr>
          <a:spLocks noGrp="1"/>
        </xdr:cNvSpPr>
      </xdr:nvSpPr>
      <xdr:spPr>
        <a:xfrm>
          <a:off x="74083" y="3707189"/>
          <a:ext cx="4402851" cy="1838477"/>
        </a:xfrm>
        <a:prstGeom prst="rect">
          <a:avLst/>
        </a:prstGeom>
      </xdr:spPr>
      <xdr:txBody>
        <a:bodyPr vert="horz" wrap="square" lIns="91440" tIns="45720" rIns="91440" bIns="45720" rtlCol="0" anchor="t">
          <a:noAutofit/>
        </a:bodyPr>
        <a:lstStyle>
          <a:lvl1pPr algn="l" defTabSz="457200" rtl="0" eaLnBrk="1" latinLnBrk="0" hangingPunct="1">
            <a:spcBef>
              <a:spcPct val="0"/>
            </a:spcBef>
            <a:buNone/>
            <a:defRPr lang="en-GB" sz="4800" b="1" i="0" kern="1200" baseline="0">
              <a:solidFill>
                <a:schemeClr val="tx2"/>
              </a:solidFill>
              <a:latin typeface="Arial"/>
              <a:ea typeface="+mj-ea"/>
              <a:cs typeface="Arial"/>
            </a:defRPr>
          </a:lvl1pPr>
        </a:lstStyle>
        <a:p>
          <a:r>
            <a:rPr lang="en-US" sz="2400">
              <a:solidFill>
                <a:srgbClr val="0072C6"/>
              </a:solidFill>
            </a:rPr>
            <a:t>NHS England </a:t>
          </a:r>
        </a:p>
        <a:p>
          <a:r>
            <a:rPr lang="en-US" sz="2400">
              <a:solidFill>
                <a:srgbClr val="0072C6"/>
              </a:solidFill>
            </a:rPr>
            <a:t>Statistical</a:t>
          </a:r>
          <a:r>
            <a:rPr lang="en-US" sz="2400" baseline="0">
              <a:solidFill>
                <a:srgbClr val="0072C6"/>
              </a:solidFill>
            </a:rPr>
            <a:t> Release</a:t>
          </a:r>
        </a:p>
        <a:p>
          <a:r>
            <a:rPr lang="en-US" sz="2400" baseline="0">
              <a:solidFill>
                <a:srgbClr val="0072C6"/>
              </a:solidFill>
            </a:rPr>
            <a:t>Breastfeeding Initiation &amp; Breastfeeding prevalence</a:t>
          </a:r>
        </a:p>
        <a:p>
          <a:r>
            <a:rPr lang="en-US" sz="2400" baseline="0">
              <a:solidFill>
                <a:srgbClr val="0072C6"/>
              </a:solidFill>
            </a:rPr>
            <a:t>6-8 weeks</a:t>
          </a:r>
          <a:endParaRPr lang="en-US" sz="2400">
            <a:solidFill>
              <a:srgbClr val="0072C6"/>
            </a:solidFill>
          </a:endParaRPr>
        </a:p>
      </xdr:txBody>
    </xdr:sp>
    <xdr:clientData/>
  </xdr:twoCellAnchor>
  <xdr:twoCellAnchor>
    <xdr:from>
      <xdr:col>0</xdr:col>
      <xdr:colOff>63500</xdr:colOff>
      <xdr:row>34</xdr:row>
      <xdr:rowOff>108856</xdr:rowOff>
    </xdr:from>
    <xdr:to>
      <xdr:col>6</xdr:col>
      <xdr:colOff>55771</xdr:colOff>
      <xdr:row>37</xdr:row>
      <xdr:rowOff>98273</xdr:rowOff>
    </xdr:to>
    <xdr:sp macro="" textlink="">
      <xdr:nvSpPr>
        <xdr:cNvPr id="8" name="Content Placeholder 25"/>
        <xdr:cNvSpPr>
          <a:spLocks noGrp="1"/>
        </xdr:cNvSpPr>
      </xdr:nvSpPr>
      <xdr:spPr>
        <a:xfrm>
          <a:off x="63500" y="5506356"/>
          <a:ext cx="3675271" cy="465667"/>
        </a:xfrm>
        <a:prstGeom prst="rect">
          <a:avLst/>
        </a:prstGeom>
      </xdr:spPr>
      <xdr:txBody>
        <a:bodyPr vert="horz" wrap="square" lIns="91440" tIns="45720" rIns="91440" bIns="45720" rtlCol="0" anchor="b">
          <a:normAutofit/>
        </a:bodyPr>
        <a:lstStyle>
          <a:lvl1pPr marL="0" indent="0" algn="l" defTabSz="457200" rtl="0" eaLnBrk="1" latinLnBrk="0" hangingPunct="1">
            <a:spcBef>
              <a:spcPct val="20000"/>
            </a:spcBef>
            <a:buClr>
              <a:schemeClr val="tx2"/>
            </a:buClr>
            <a:buFontTx/>
            <a:buNone/>
            <a:defRPr sz="2800" kern="1200">
              <a:solidFill>
                <a:schemeClr val="accent3"/>
              </a:solidFill>
              <a:latin typeface="+mn-lt"/>
              <a:ea typeface="+mn-ea"/>
              <a:cs typeface="+mn-cs"/>
            </a:defRPr>
          </a:lvl1pPr>
          <a:lvl2pPr marL="742950" indent="-285750" algn="l" defTabSz="457200" rtl="0" eaLnBrk="1" latinLnBrk="0" hangingPunct="1">
            <a:spcBef>
              <a:spcPct val="20000"/>
            </a:spcBef>
            <a:buClr>
              <a:schemeClr val="tx2"/>
            </a:buClr>
            <a:buFont typeface="Arial"/>
            <a:buChar char="•"/>
            <a:defRPr sz="2400" kern="1200">
              <a:solidFill>
                <a:schemeClr val="tx1"/>
              </a:solidFill>
              <a:latin typeface="+mn-lt"/>
              <a:ea typeface="+mn-ea"/>
              <a:cs typeface="+mn-cs"/>
            </a:defRPr>
          </a:lvl2pPr>
          <a:lvl3pPr marL="1143000" indent="-228600" algn="l" defTabSz="457200" rtl="0" eaLnBrk="1" latinLnBrk="0" hangingPunct="1">
            <a:spcBef>
              <a:spcPct val="20000"/>
            </a:spcBef>
            <a:buClr>
              <a:schemeClr val="tx2"/>
            </a:buClr>
            <a:buFont typeface="Arial"/>
            <a:buChar char="•"/>
            <a:defRPr sz="2400" kern="1200">
              <a:solidFill>
                <a:schemeClr val="tx1"/>
              </a:solidFill>
              <a:latin typeface="+mn-lt"/>
              <a:ea typeface="+mn-ea"/>
              <a:cs typeface="+mn-cs"/>
            </a:defRPr>
          </a:lvl3pPr>
          <a:lvl4pPr marL="1600200" indent="-228600" algn="l" defTabSz="457200" rtl="0" eaLnBrk="1" latinLnBrk="0" hangingPunct="1">
            <a:spcBef>
              <a:spcPct val="20000"/>
            </a:spcBef>
            <a:buClr>
              <a:schemeClr val="tx2"/>
            </a:buClr>
            <a:buFont typeface="Arial"/>
            <a:buChar char="•"/>
            <a:defRPr sz="2400" kern="1200">
              <a:solidFill>
                <a:schemeClr val="tx1"/>
              </a:solidFill>
              <a:latin typeface="+mn-lt"/>
              <a:ea typeface="+mn-ea"/>
              <a:cs typeface="+mn-cs"/>
            </a:defRPr>
          </a:lvl4pPr>
          <a:lvl5pPr marL="2057400" indent="-228600" algn="l" defTabSz="457200" rtl="0" eaLnBrk="1" latinLnBrk="0" hangingPunct="1">
            <a:spcBef>
              <a:spcPct val="20000"/>
            </a:spcBef>
            <a:buClr>
              <a:schemeClr val="tx2"/>
            </a:buClr>
            <a:buFont typeface="Arial"/>
            <a:buChar char="•"/>
            <a:defRPr sz="2400" kern="1200">
              <a:solidFill>
                <a:schemeClr val="tx1"/>
              </a:solidFill>
              <a:latin typeface="+mn-lt"/>
              <a:ea typeface="+mn-ea"/>
              <a:cs typeface="+mn-cs"/>
            </a:defRPr>
          </a:lvl5pPr>
          <a:lvl6pPr marL="2514600" indent="-228600" algn="l" defTabSz="457200" rtl="0" eaLnBrk="1" latinLnBrk="0" hangingPunct="1">
            <a:spcBef>
              <a:spcPct val="20000"/>
            </a:spcBef>
            <a:buFont typeface="Arial"/>
            <a:buChar char="•"/>
            <a:defRPr sz="2000" kern="1200">
              <a:solidFill>
                <a:schemeClr val="tx1"/>
              </a:solidFill>
              <a:latin typeface="+mn-lt"/>
              <a:ea typeface="+mn-ea"/>
              <a:cs typeface="+mn-cs"/>
            </a:defRPr>
          </a:lvl6pPr>
          <a:lvl7pPr marL="2971800" indent="-228600" algn="l" defTabSz="457200" rtl="0" eaLnBrk="1" latinLnBrk="0" hangingPunct="1">
            <a:spcBef>
              <a:spcPct val="20000"/>
            </a:spcBef>
            <a:buFont typeface="Arial"/>
            <a:buChar char="•"/>
            <a:defRPr sz="2000" kern="1200">
              <a:solidFill>
                <a:schemeClr val="tx1"/>
              </a:solidFill>
              <a:latin typeface="+mn-lt"/>
              <a:ea typeface="+mn-ea"/>
              <a:cs typeface="+mn-cs"/>
            </a:defRPr>
          </a:lvl7pPr>
          <a:lvl8pPr marL="3429000" indent="-228600" algn="l" defTabSz="457200" rtl="0" eaLnBrk="1" latinLnBrk="0" hangingPunct="1">
            <a:spcBef>
              <a:spcPct val="20000"/>
            </a:spcBef>
            <a:buFont typeface="Arial"/>
            <a:buChar char="•"/>
            <a:defRPr sz="2000" kern="1200">
              <a:solidFill>
                <a:schemeClr val="tx1"/>
              </a:solidFill>
              <a:latin typeface="+mn-lt"/>
              <a:ea typeface="+mn-ea"/>
              <a:cs typeface="+mn-cs"/>
            </a:defRPr>
          </a:lvl8pPr>
          <a:lvl9pPr marL="3886200" indent="-228600" algn="l" defTabSz="457200" rtl="0" eaLnBrk="1" latinLnBrk="0" hangingPunct="1">
            <a:spcBef>
              <a:spcPct val="20000"/>
            </a:spcBef>
            <a:buFont typeface="Arial"/>
            <a:buChar char="•"/>
            <a:defRPr sz="2000" kern="1200">
              <a:solidFill>
                <a:schemeClr val="tx1"/>
              </a:solidFill>
              <a:latin typeface="+mn-lt"/>
              <a:ea typeface="+mn-ea"/>
              <a:cs typeface="+mn-cs"/>
            </a:defRPr>
          </a:lvl9pPr>
        </a:lstStyle>
        <a:p>
          <a:r>
            <a:rPr lang="en-US" sz="2400">
              <a:solidFill>
                <a:srgbClr val="003893"/>
              </a:solidFill>
            </a:rPr>
            <a:t>Revised Quarter</a:t>
          </a:r>
          <a:r>
            <a:rPr lang="en-US" sz="2400" baseline="0">
              <a:solidFill>
                <a:srgbClr val="003893"/>
              </a:solidFill>
            </a:rPr>
            <a:t> 4</a:t>
          </a:r>
          <a:r>
            <a:rPr lang="en-US" sz="2400">
              <a:solidFill>
                <a:srgbClr val="003893"/>
              </a:solidFill>
            </a:rPr>
            <a:t> 2013/14</a:t>
          </a:r>
        </a:p>
      </xdr:txBody>
    </xdr:sp>
    <xdr:clientData/>
  </xdr:twoCellAnchor>
  <xdr:twoCellAnchor>
    <xdr:from>
      <xdr:col>0</xdr:col>
      <xdr:colOff>84667</xdr:colOff>
      <xdr:row>37</xdr:row>
      <xdr:rowOff>34773</xdr:rowOff>
    </xdr:from>
    <xdr:to>
      <xdr:col>7</xdr:col>
      <xdr:colOff>147799</xdr:colOff>
      <xdr:row>39</xdr:row>
      <xdr:rowOff>78304</xdr:rowOff>
    </xdr:to>
    <xdr:sp macro="" textlink="">
      <xdr:nvSpPr>
        <xdr:cNvPr id="10" name="Content Placeholder 26"/>
        <xdr:cNvSpPr>
          <a:spLocks noGrp="1"/>
        </xdr:cNvSpPr>
      </xdr:nvSpPr>
      <xdr:spPr>
        <a:xfrm>
          <a:off x="84667" y="5908523"/>
          <a:ext cx="4359965" cy="361031"/>
        </a:xfrm>
        <a:prstGeom prst="rect">
          <a:avLst/>
        </a:prstGeom>
      </xdr:spPr>
      <xdr:txBody>
        <a:bodyPr vert="horz" wrap="square" lIns="91440" tIns="45720" rIns="91440" bIns="45720" rtlCol="0" anchor="b">
          <a:noAutofit/>
        </a:bodyPr>
        <a:lstStyle>
          <a:lvl1pPr marL="0" indent="0" algn="l" defTabSz="457200" rtl="0" eaLnBrk="1" latinLnBrk="0" hangingPunct="1">
            <a:spcBef>
              <a:spcPct val="20000"/>
            </a:spcBef>
            <a:buClr>
              <a:schemeClr val="tx2"/>
            </a:buClr>
            <a:buFontTx/>
            <a:buNone/>
            <a:defRPr sz="1600" kern="1200">
              <a:solidFill>
                <a:schemeClr val="accent3"/>
              </a:solidFill>
              <a:latin typeface="+mn-lt"/>
              <a:ea typeface="+mn-ea"/>
              <a:cs typeface="+mn-cs"/>
            </a:defRPr>
          </a:lvl1pPr>
          <a:lvl2pPr marL="742950" indent="-285750" algn="l" defTabSz="457200" rtl="0" eaLnBrk="1" latinLnBrk="0" hangingPunct="1">
            <a:spcBef>
              <a:spcPct val="20000"/>
            </a:spcBef>
            <a:buClr>
              <a:schemeClr val="tx2"/>
            </a:buClr>
            <a:buFont typeface="Arial"/>
            <a:buChar char="•"/>
            <a:defRPr sz="2400" kern="1200">
              <a:solidFill>
                <a:schemeClr val="tx1"/>
              </a:solidFill>
              <a:latin typeface="+mn-lt"/>
              <a:ea typeface="+mn-ea"/>
              <a:cs typeface="+mn-cs"/>
            </a:defRPr>
          </a:lvl2pPr>
          <a:lvl3pPr marL="1143000" indent="-228600" algn="l" defTabSz="457200" rtl="0" eaLnBrk="1" latinLnBrk="0" hangingPunct="1">
            <a:spcBef>
              <a:spcPct val="20000"/>
            </a:spcBef>
            <a:buClr>
              <a:schemeClr val="tx2"/>
            </a:buClr>
            <a:buFont typeface="Arial"/>
            <a:buChar char="•"/>
            <a:defRPr sz="2400" kern="1200">
              <a:solidFill>
                <a:schemeClr val="tx1"/>
              </a:solidFill>
              <a:latin typeface="+mn-lt"/>
              <a:ea typeface="+mn-ea"/>
              <a:cs typeface="+mn-cs"/>
            </a:defRPr>
          </a:lvl3pPr>
          <a:lvl4pPr marL="1600200" indent="-228600" algn="l" defTabSz="457200" rtl="0" eaLnBrk="1" latinLnBrk="0" hangingPunct="1">
            <a:spcBef>
              <a:spcPct val="20000"/>
            </a:spcBef>
            <a:buClr>
              <a:schemeClr val="tx2"/>
            </a:buClr>
            <a:buFont typeface="Arial"/>
            <a:buChar char="•"/>
            <a:defRPr sz="2400" kern="1200">
              <a:solidFill>
                <a:schemeClr val="tx1"/>
              </a:solidFill>
              <a:latin typeface="+mn-lt"/>
              <a:ea typeface="+mn-ea"/>
              <a:cs typeface="+mn-cs"/>
            </a:defRPr>
          </a:lvl4pPr>
          <a:lvl5pPr marL="2057400" indent="-228600" algn="l" defTabSz="457200" rtl="0" eaLnBrk="1" latinLnBrk="0" hangingPunct="1">
            <a:spcBef>
              <a:spcPct val="20000"/>
            </a:spcBef>
            <a:buClr>
              <a:schemeClr val="tx2"/>
            </a:buClr>
            <a:buFont typeface="Arial"/>
            <a:buChar char="•"/>
            <a:defRPr sz="2400" kern="1200">
              <a:solidFill>
                <a:schemeClr val="tx1"/>
              </a:solidFill>
              <a:latin typeface="+mn-lt"/>
              <a:ea typeface="+mn-ea"/>
              <a:cs typeface="+mn-cs"/>
            </a:defRPr>
          </a:lvl5pPr>
          <a:lvl6pPr marL="2514600" indent="-228600" algn="l" defTabSz="457200" rtl="0" eaLnBrk="1" latinLnBrk="0" hangingPunct="1">
            <a:spcBef>
              <a:spcPct val="20000"/>
            </a:spcBef>
            <a:buFont typeface="Arial"/>
            <a:buChar char="•"/>
            <a:defRPr sz="2000" kern="1200">
              <a:solidFill>
                <a:schemeClr val="tx1"/>
              </a:solidFill>
              <a:latin typeface="+mn-lt"/>
              <a:ea typeface="+mn-ea"/>
              <a:cs typeface="+mn-cs"/>
            </a:defRPr>
          </a:lvl6pPr>
          <a:lvl7pPr marL="2971800" indent="-228600" algn="l" defTabSz="457200" rtl="0" eaLnBrk="1" latinLnBrk="0" hangingPunct="1">
            <a:spcBef>
              <a:spcPct val="20000"/>
            </a:spcBef>
            <a:buFont typeface="Arial"/>
            <a:buChar char="•"/>
            <a:defRPr sz="2000" kern="1200">
              <a:solidFill>
                <a:schemeClr val="tx1"/>
              </a:solidFill>
              <a:latin typeface="+mn-lt"/>
              <a:ea typeface="+mn-ea"/>
              <a:cs typeface="+mn-cs"/>
            </a:defRPr>
          </a:lvl7pPr>
          <a:lvl8pPr marL="3429000" indent="-228600" algn="l" defTabSz="457200" rtl="0" eaLnBrk="1" latinLnBrk="0" hangingPunct="1">
            <a:spcBef>
              <a:spcPct val="20000"/>
            </a:spcBef>
            <a:buFont typeface="Arial"/>
            <a:buChar char="•"/>
            <a:defRPr sz="2000" kern="1200">
              <a:solidFill>
                <a:schemeClr val="tx1"/>
              </a:solidFill>
              <a:latin typeface="+mn-lt"/>
              <a:ea typeface="+mn-ea"/>
              <a:cs typeface="+mn-cs"/>
            </a:defRPr>
          </a:lvl8pPr>
          <a:lvl9pPr marL="3886200" indent="-228600" algn="l" defTabSz="457200" rtl="0" eaLnBrk="1" latinLnBrk="0" hangingPunct="1">
            <a:spcBef>
              <a:spcPct val="20000"/>
            </a:spcBef>
            <a:buFont typeface="Arial"/>
            <a:buChar char="•"/>
            <a:defRPr sz="2000" kern="1200">
              <a:solidFill>
                <a:schemeClr val="tx1"/>
              </a:solidFill>
              <a:latin typeface="+mn-lt"/>
              <a:ea typeface="+mn-ea"/>
              <a:cs typeface="+mn-cs"/>
            </a:defRPr>
          </a:lvl9pPr>
        </a:lstStyle>
        <a:p>
          <a:r>
            <a:rPr lang="en-US">
              <a:solidFill>
                <a:srgbClr val="003893"/>
              </a:solidFill>
            </a:rPr>
            <a:t>25</a:t>
          </a:r>
          <a:r>
            <a:rPr lang="en-US" baseline="30000">
              <a:solidFill>
                <a:srgbClr val="003893"/>
              </a:solidFill>
            </a:rPr>
            <a:t>th</a:t>
          </a:r>
          <a:r>
            <a:rPr lang="en-US">
              <a:solidFill>
                <a:srgbClr val="003893"/>
              </a:solidFill>
            </a:rPr>
            <a:t> September 2014</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463550</xdr:colOff>
      <xdr:row>0</xdr:row>
      <xdr:rowOff>60325</xdr:rowOff>
    </xdr:from>
    <xdr:to>
      <xdr:col>6</xdr:col>
      <xdr:colOff>572558</xdr:colOff>
      <xdr:row>3</xdr:row>
      <xdr:rowOff>86731</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25217" y="60325"/>
          <a:ext cx="892174" cy="5767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619125</xdr:colOff>
      <xdr:row>1</xdr:row>
      <xdr:rowOff>28575</xdr:rowOff>
    </xdr:from>
    <xdr:to>
      <xdr:col>3</xdr:col>
      <xdr:colOff>1514474</xdr:colOff>
      <xdr:row>4</xdr:row>
      <xdr:rowOff>132239</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19750" y="257175"/>
          <a:ext cx="895349" cy="5894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66675</xdr:colOff>
      <xdr:row>1</xdr:row>
      <xdr:rowOff>47625</xdr:rowOff>
    </xdr:from>
    <xdr:to>
      <xdr:col>3</xdr:col>
      <xdr:colOff>962024</xdr:colOff>
      <xdr:row>4</xdr:row>
      <xdr:rowOff>151289</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62275" y="276225"/>
          <a:ext cx="895349" cy="5894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3343275</xdr:colOff>
      <xdr:row>1</xdr:row>
      <xdr:rowOff>28575</xdr:rowOff>
    </xdr:from>
    <xdr:to>
      <xdr:col>2</xdr:col>
      <xdr:colOff>352424</xdr:colOff>
      <xdr:row>4</xdr:row>
      <xdr:rowOff>132239</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95700" y="257175"/>
          <a:ext cx="895349" cy="5894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3152775</xdr:colOff>
      <xdr:row>1</xdr:row>
      <xdr:rowOff>28575</xdr:rowOff>
    </xdr:from>
    <xdr:to>
      <xdr:col>2</xdr:col>
      <xdr:colOff>200024</xdr:colOff>
      <xdr:row>4</xdr:row>
      <xdr:rowOff>132239</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05200" y="257175"/>
          <a:ext cx="895349" cy="5894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2838450</xdr:colOff>
      <xdr:row>1</xdr:row>
      <xdr:rowOff>9525</xdr:rowOff>
    </xdr:from>
    <xdr:to>
      <xdr:col>1</xdr:col>
      <xdr:colOff>3733799</xdr:colOff>
      <xdr:row>4</xdr:row>
      <xdr:rowOff>116364</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90875" y="238125"/>
          <a:ext cx="895349" cy="5926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3286125</xdr:colOff>
      <xdr:row>1</xdr:row>
      <xdr:rowOff>0</xdr:rowOff>
    </xdr:from>
    <xdr:to>
      <xdr:col>2</xdr:col>
      <xdr:colOff>276224</xdr:colOff>
      <xdr:row>4</xdr:row>
      <xdr:rowOff>106839</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228600"/>
          <a:ext cx="895349" cy="5926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3209925</xdr:colOff>
      <xdr:row>1</xdr:row>
      <xdr:rowOff>28575</xdr:rowOff>
    </xdr:from>
    <xdr:to>
      <xdr:col>2</xdr:col>
      <xdr:colOff>266699</xdr:colOff>
      <xdr:row>4</xdr:row>
      <xdr:rowOff>135414</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62350" y="257175"/>
          <a:ext cx="895349" cy="5926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409575</xdr:colOff>
      <xdr:row>1</xdr:row>
      <xdr:rowOff>57150</xdr:rowOff>
    </xdr:from>
    <xdr:to>
      <xdr:col>3</xdr:col>
      <xdr:colOff>1304924</xdr:colOff>
      <xdr:row>5</xdr:row>
      <xdr:rowOff>2064</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24375" y="285750"/>
          <a:ext cx="895349" cy="5926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3400425</xdr:colOff>
      <xdr:row>1</xdr:row>
      <xdr:rowOff>57150</xdr:rowOff>
    </xdr:from>
    <xdr:to>
      <xdr:col>2</xdr:col>
      <xdr:colOff>38099</xdr:colOff>
      <xdr:row>4</xdr:row>
      <xdr:rowOff>75089</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52850" y="285750"/>
          <a:ext cx="895349" cy="5894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6067425</xdr:colOff>
      <xdr:row>0</xdr:row>
      <xdr:rowOff>200025</xdr:rowOff>
    </xdr:from>
    <xdr:to>
      <xdr:col>1</xdr:col>
      <xdr:colOff>6962774</xdr:colOff>
      <xdr:row>3</xdr:row>
      <xdr:rowOff>110014</xdr:rowOff>
    </xdr:to>
    <xdr:pic>
      <xdr:nvPicPr>
        <xdr:cNvPr id="3"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21425" y="200025"/>
          <a:ext cx="895349" cy="5767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57150</xdr:colOff>
      <xdr:row>0</xdr:row>
      <xdr:rowOff>47624</xdr:rowOff>
    </xdr:from>
    <xdr:to>
      <xdr:col>11</xdr:col>
      <xdr:colOff>523875</xdr:colOff>
      <xdr:row>30</xdr:row>
      <xdr:rowOff>38100</xdr:rowOff>
    </xdr:to>
    <xdr:sp macro="" textlink="">
      <xdr:nvSpPr>
        <xdr:cNvPr id="2" name="TextBox 1"/>
        <xdr:cNvSpPr txBox="1"/>
      </xdr:nvSpPr>
      <xdr:spPr>
        <a:xfrm>
          <a:off x="57150" y="47624"/>
          <a:ext cx="7172325" cy="57054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400" b="1" i="0" u="none" strike="noStrike" kern="0" cap="none" spc="0" normalizeH="0" baseline="0" noProof="0">
              <a:ln>
                <a:noFill/>
              </a:ln>
              <a:solidFill>
                <a:srgbClr val="4F81BD"/>
              </a:solidFill>
              <a:effectLst/>
              <a:uLnTx/>
              <a:uFillTx/>
              <a:latin typeface="Arial" panose="020B0604020202020204" pitchFamily="34" charset="0"/>
              <a:cs typeface="Arial" panose="020B0604020202020204" pitchFamily="34" charset="0"/>
            </a:rPr>
            <a:t>Data Quality</a:t>
          </a:r>
        </a:p>
        <a:p>
          <a:endParaRPr lang="en-GB" sz="1100" b="1">
            <a:solidFill>
              <a:schemeClr val="dk1"/>
            </a:solidFill>
            <a:effectLst/>
            <a:latin typeface="+mn-lt"/>
            <a:ea typeface="+mn-ea"/>
            <a:cs typeface="+mn-cs"/>
          </a:endParaRPr>
        </a:p>
        <a:p>
          <a:endParaRPr lang="en-GB">
            <a:effectLst/>
          </a:endParaRPr>
        </a:p>
        <a:p>
          <a:r>
            <a:rPr lang="en-GB" sz="1100" b="1">
              <a:solidFill>
                <a:schemeClr val="dk1"/>
              </a:solidFill>
              <a:effectLst/>
              <a:latin typeface="+mn-lt"/>
              <a:ea typeface="+mn-ea"/>
              <a:cs typeface="+mn-cs"/>
            </a:rPr>
            <a:t>Q4 Data</a:t>
          </a:r>
          <a:r>
            <a:rPr lang="en-GB" sz="1100" b="1" baseline="0">
              <a:solidFill>
                <a:schemeClr val="dk1"/>
              </a:solidFill>
              <a:effectLst/>
              <a:latin typeface="+mn-lt"/>
              <a:ea typeface="+mn-ea"/>
              <a:cs typeface="+mn-cs"/>
            </a:rPr>
            <a:t> submissions are outstanding from the following trusts:</a:t>
          </a:r>
        </a:p>
        <a:p>
          <a:endParaRPr lang="en-GB" sz="1100" b="1" baseline="0">
            <a:solidFill>
              <a:schemeClr val="dk1"/>
            </a:solidFill>
            <a:effectLst/>
            <a:latin typeface="+mn-lt"/>
            <a:ea typeface="+mn-ea"/>
            <a:cs typeface="+mn-cs"/>
          </a:endParaRPr>
        </a:p>
        <a:p>
          <a:r>
            <a:rPr lang="en-GB" sz="1100" b="1" baseline="0">
              <a:solidFill>
                <a:schemeClr val="dk1"/>
              </a:solidFill>
              <a:effectLst/>
              <a:latin typeface="+mn-lt"/>
              <a:ea typeface="+mn-ea"/>
              <a:cs typeface="+mn-cs"/>
            </a:rPr>
            <a:t>Maternity Providers:</a:t>
          </a:r>
        </a:p>
        <a:p>
          <a:endParaRPr lang="en-GB">
            <a:effectLst/>
          </a:endParaRPr>
        </a:p>
        <a:p>
          <a:r>
            <a:rPr lang="en-GB" sz="1100" b="0" i="0">
              <a:solidFill>
                <a:schemeClr val="dk1"/>
              </a:solidFill>
              <a:effectLst/>
              <a:latin typeface="+mn-lt"/>
              <a:ea typeface="+mn-ea"/>
              <a:cs typeface="+mn-cs"/>
            </a:rPr>
            <a:t>RXQ BUCKINGHAMSHIRE HEALTHCARE NHS TRUST, RWH EAST AND NORTH HERTFORDSHIRE NHS TRUST, RXC EAST SUSSEX HEALTHCARE NHS TRUST, RTE GLOUCESTERSHIRE HOSPITALS NHS FOUNDATION TRUST, RVJ NORTH BRISTOL NHS TRUST, RXK SANDWELL AND WEST BIRMINGHAM HOSPITALS NHS TRUST, RA9 SOUTH DEVON HEALTHCARE NHS FOUNDATION TRUST, RTP SURREY AND SUSSEX HEALTHCARE NHS TRUST, RQW THE PRINCESS ALEXANDRA HOSPITAL NHS TRUST </a:t>
          </a:r>
          <a:endParaRPr lang="en-GB">
            <a:effectLst/>
          </a:endParaRPr>
        </a:p>
        <a:p>
          <a:endParaRPr lang="en-GB" sz="1100" b="0" i="0" baseline="0">
            <a:solidFill>
              <a:schemeClr val="dk1"/>
            </a:solidFill>
            <a:effectLst/>
            <a:latin typeface="+mn-lt"/>
            <a:ea typeface="+mn-ea"/>
            <a:cs typeface="+mn-cs"/>
          </a:endParaRPr>
        </a:p>
        <a:p>
          <a:r>
            <a:rPr lang="en-GB" b="1">
              <a:effectLst/>
            </a:rPr>
            <a:t>6-8 weeks:</a:t>
          </a:r>
        </a:p>
        <a:p>
          <a:endParaRPr lang="en-GB" b="0">
            <a:effectLst/>
          </a:endParaRPr>
        </a:p>
        <a:p>
          <a:r>
            <a:rPr lang="en-GB" b="0">
              <a:effectLst/>
            </a:rPr>
            <a:t>609 SUFFOLK  </a:t>
          </a:r>
          <a:r>
            <a:rPr lang="en-GB" b="0" i="1">
              <a:effectLst/>
            </a:rPr>
            <a:t>due to manual collection of data for Suffol</a:t>
          </a:r>
          <a:r>
            <a:rPr lang="en-GB" b="0" i="1" baseline="0">
              <a:effectLst/>
            </a:rPr>
            <a:t>k (Excluding Waveney)</a:t>
          </a:r>
          <a:endParaRPr lang="en-GB" b="0" i="1">
            <a:effectLst/>
          </a:endParaRPr>
        </a:p>
        <a:p>
          <a:endParaRPr lang="en-GB">
            <a:effectLst/>
          </a:endParaRPr>
        </a:p>
        <a:p>
          <a:r>
            <a:rPr lang="en-GB">
              <a:effectLst/>
            </a:rPr>
            <a:t>RFS CHESTERFIELD ROYAL HOSPITAL NHS FOUNDATION TRUST, RC3 EALING HOSPITAL NHS TRUST, 0AV NHS NORTH YORKSHIRE AND HUMBER COMMISSIONING SUPPORT UNIT, RBN ST HELENS AND KNOWSLEY HOSPITALS NHS TRUST </a:t>
          </a:r>
          <a:r>
            <a:rPr lang="en-GB" i="1">
              <a:effectLst/>
            </a:rPr>
            <a:t>as CHIS does not hold 6-8 week breastfeeding prevalence data.</a:t>
          </a:r>
        </a:p>
        <a:p>
          <a:endParaRPr lang="en-GB">
            <a:effectLst/>
          </a:endParaRPr>
        </a:p>
        <a:p>
          <a:r>
            <a:rPr lang="en-GB" b="1">
              <a:effectLst/>
            </a:rPr>
            <a:t>Data failing validation:</a:t>
          </a:r>
        </a:p>
        <a:p>
          <a:endParaRPr lang="en-GB">
            <a:effectLst/>
          </a:endParaRPr>
        </a:p>
        <a:p>
          <a:r>
            <a:rPr lang="en-GB" sz="1100">
              <a:solidFill>
                <a:schemeClr val="dk1"/>
              </a:solidFill>
              <a:effectLst/>
              <a:latin typeface="+mn-lt"/>
              <a:ea typeface="+mn-ea"/>
              <a:cs typeface="+mn-cs"/>
            </a:rPr>
            <a:t>For the 6-8</a:t>
          </a:r>
          <a:r>
            <a:rPr lang="en-GB" sz="1100" baseline="0">
              <a:solidFill>
                <a:schemeClr val="dk1"/>
              </a:solidFill>
              <a:effectLst/>
              <a:latin typeface="+mn-lt"/>
              <a:ea typeface="+mn-ea"/>
              <a:cs typeface="+mn-cs"/>
            </a:rPr>
            <a:t> week breastfeeding prevalence </a:t>
          </a:r>
          <a:r>
            <a:rPr lang="en-GB" sz="1100">
              <a:solidFill>
                <a:schemeClr val="dk1"/>
              </a:solidFill>
              <a:effectLst/>
              <a:latin typeface="+mn-lt"/>
              <a:ea typeface="+mn-ea"/>
              <a:cs typeface="+mn-cs"/>
            </a:rPr>
            <a:t>data  requested from CHIS across England. In undertaking the pilot &amp; quarter 4 collection data quality concerns were highlighted in the following areas:</a:t>
          </a:r>
        </a:p>
        <a:p>
          <a:endParaRPr lang="en-GB">
            <a:effectLst/>
          </a:endParaRPr>
        </a:p>
        <a:p>
          <a:pPr marL="342900" lvl="0" indent="-342900">
            <a:lnSpc>
              <a:spcPct val="115000"/>
            </a:lnSpc>
            <a:spcAft>
              <a:spcPts val="0"/>
            </a:spcAft>
            <a:buFont typeface="Symbol"/>
            <a:buChar char=""/>
          </a:pPr>
          <a:r>
            <a:rPr lang="en-GB" sz="1100">
              <a:effectLst/>
              <a:latin typeface="+mn-lt"/>
              <a:ea typeface="Calibri"/>
              <a:cs typeface="Times New Roman"/>
            </a:rPr>
            <a:t>Testing of the denominator figures show 32% of  data aggregated to CCG level does not meet the -10% +20% validation standards when compared against recorded ONS births figures </a:t>
          </a:r>
        </a:p>
        <a:p>
          <a:pPr marL="342900" lvl="0" indent="-342900">
            <a:lnSpc>
              <a:spcPct val="115000"/>
            </a:lnSpc>
            <a:spcAft>
              <a:spcPts val="1000"/>
            </a:spcAft>
            <a:buFont typeface="Symbol"/>
            <a:buChar char=""/>
          </a:pPr>
          <a:r>
            <a:rPr lang="en-GB" sz="1100">
              <a:effectLst/>
              <a:latin typeface="+mn-lt"/>
              <a:ea typeface="Calibri"/>
              <a:cs typeface="Times New Roman"/>
            </a:rPr>
            <a:t>Testing of the numerator data shows that 42% does not meet the required 95% recording coverage standard, this is where less than 5% of eligible children’s 6-8 week breastfeeding status is not being recorded on the CHIS.</a:t>
          </a:r>
        </a:p>
      </xdr:txBody>
    </xdr:sp>
    <xdr:clientData/>
  </xdr:twoCellAnchor>
  <xdr:twoCellAnchor editAs="oneCell">
    <xdr:from>
      <xdr:col>9</xdr:col>
      <xdr:colOff>403225</xdr:colOff>
      <xdr:row>0</xdr:row>
      <xdr:rowOff>92075</xdr:rowOff>
    </xdr:from>
    <xdr:to>
      <xdr:col>11</xdr:col>
      <xdr:colOff>94191</xdr:colOff>
      <xdr:row>3</xdr:row>
      <xdr:rowOff>110014</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32475" y="92075"/>
          <a:ext cx="897466" cy="5894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39</xdr:row>
      <xdr:rowOff>114300</xdr:rowOff>
    </xdr:to>
    <xdr:sp macro="" textlink="">
      <xdr:nvSpPr>
        <xdr:cNvPr id="22529" name="Text Box 1"/>
        <xdr:cNvSpPr txBox="1">
          <a:spLocks noChangeArrowheads="1"/>
        </xdr:cNvSpPr>
      </xdr:nvSpPr>
      <xdr:spPr bwMode="auto">
        <a:xfrm>
          <a:off x="0" y="1"/>
          <a:ext cx="7067550" cy="7305674"/>
        </a:xfrm>
        <a:prstGeom prst="rect">
          <a:avLst/>
        </a:prstGeom>
        <a:solidFill>
          <a:srgbClr xmlns:mc="http://schemas.openxmlformats.org/markup-compatibility/2006" xmlns:a14="http://schemas.microsoft.com/office/drawing/2010/main" val="FFFFFF" mc:Ignorable="a14" a14:legacySpreadsheetColorIndex="65"/>
        </a:solidFill>
        <a:ln w="9525">
          <a:noFill/>
          <a:miter lim="800000"/>
          <a:headEnd/>
          <a:tailEnd/>
        </a:ln>
      </xdr:spPr>
      <xdr:txBody>
        <a:bodyPr vertOverflow="clip" wrap="square" lIns="36576" tIns="27432" rIns="0" bIns="0" anchor="t" upright="1"/>
        <a:lstStyle/>
        <a:p>
          <a:pPr algn="l" rtl="0">
            <a:defRPr sz="1000"/>
          </a:pPr>
          <a:r>
            <a:rPr lang="en-GB" sz="1400" b="1" i="0" u="none" strike="noStrike" baseline="0">
              <a:solidFill>
                <a:schemeClr val="accent1"/>
              </a:solidFill>
              <a:latin typeface="Arial"/>
              <a:cs typeface="Arial"/>
            </a:rPr>
            <a:t>Data collection and definition</a:t>
          </a:r>
          <a:endParaRPr lang="en-GB" sz="1200" b="1" i="0" u="none" strike="noStrike" baseline="0">
            <a:solidFill>
              <a:schemeClr val="accent1"/>
            </a:solidFill>
            <a:latin typeface="Arial"/>
            <a:cs typeface="Arial"/>
          </a:endParaRPr>
        </a:p>
        <a:p>
          <a:pPr algn="l" rtl="0">
            <a:defRPr sz="1000"/>
          </a:pPr>
          <a:endParaRPr lang="en-GB" sz="1200" b="1" i="0" u="none" strike="noStrike" baseline="0">
            <a:solidFill>
              <a:schemeClr val="accent1"/>
            </a:solidFill>
            <a:latin typeface="Arial"/>
            <a:cs typeface="Arial"/>
          </a:endParaRPr>
        </a:p>
        <a:p>
          <a:pPr algn="l" rtl="0">
            <a:defRPr sz="1000"/>
          </a:pPr>
          <a:r>
            <a:rPr lang="en-GB" sz="1200" b="1" i="0" u="none" strike="noStrike" baseline="0">
              <a:solidFill>
                <a:schemeClr val="accent1"/>
              </a:solidFill>
              <a:latin typeface="Arial"/>
              <a:cs typeface="Arial"/>
            </a:rPr>
            <a:t>Breastfeeding initiation</a:t>
          </a:r>
        </a:p>
        <a:p>
          <a:pPr algn="l" rtl="0">
            <a:defRPr sz="1000"/>
          </a:pPr>
          <a:endParaRPr lang="en-GB" sz="1000" b="0" i="0" u="none" strike="noStrike" baseline="0">
            <a:solidFill>
              <a:srgbClr val="000000"/>
            </a:solidFill>
            <a:latin typeface="Arial"/>
            <a:cs typeface="Arial"/>
          </a:endParaRPr>
        </a:p>
        <a:p>
          <a:pPr algn="l" rtl="0">
            <a:defRPr sz="1000"/>
          </a:pPr>
          <a:r>
            <a:rPr lang="en-GB" sz="1100" b="0" i="0" u="none" strike="noStrike" baseline="0">
              <a:solidFill>
                <a:srgbClr val="000000"/>
              </a:solidFill>
              <a:latin typeface="Arial"/>
              <a:cs typeface="Arial"/>
            </a:rPr>
            <a:t>Since April 2003, data on the local breastfeeding initiation has been requested on a quarterly basis, historically from all PCTs.  This information provides more timely, frequent and local information on breastfeeding initiation than the Infant Feeding Survey.</a:t>
          </a:r>
        </a:p>
        <a:p>
          <a:pPr algn="l" rtl="0">
            <a:defRPr sz="1000"/>
          </a:pPr>
          <a:endParaRPr lang="en-GB" sz="1100" b="0" i="0" u="none" strike="noStrike" baseline="0">
            <a:solidFill>
              <a:srgbClr val="000000"/>
            </a:solidFill>
            <a:latin typeface="Arial"/>
            <a:cs typeface="Arial"/>
          </a:endParaRPr>
        </a:p>
        <a:p>
          <a:pPr algn="l" rtl="0">
            <a:defRPr sz="1000"/>
          </a:pPr>
          <a:r>
            <a:rPr lang="en-GB" sz="1100" b="0" i="0" u="none" strike="noStrike" baseline="0">
              <a:solidFill>
                <a:srgbClr val="000000"/>
              </a:solidFill>
              <a:latin typeface="Arial"/>
              <a:cs typeface="Arial"/>
            </a:rPr>
            <a:t>Since April 2013 this data is now being collected directly from providers via the data collection tool that is part of Unify2, a web based system set up to collect performance and other central returns directly from the NHS.  The figures are obtained from maternity providers from midwives in acute trusts and information recorded at deliveries.</a:t>
          </a:r>
        </a:p>
        <a:p>
          <a:pPr algn="l" rtl="0">
            <a:defRPr sz="1000"/>
          </a:pPr>
          <a:endParaRPr lang="en-GB" sz="1100" b="0" i="0" u="none" strike="noStrike" baseline="0">
            <a:solidFill>
              <a:srgbClr val="000000"/>
            </a:solidFill>
            <a:latin typeface="Arial"/>
            <a:cs typeface="Arial"/>
          </a:endParaRPr>
        </a:p>
        <a:p>
          <a:pPr algn="l" rtl="0">
            <a:defRPr sz="1000"/>
          </a:pPr>
          <a:r>
            <a:rPr lang="en-GB" sz="1100" b="0" i="0" u="none" strike="noStrike" baseline="0">
              <a:solidFill>
                <a:srgbClr val="000000"/>
              </a:solidFill>
              <a:latin typeface="Arial"/>
              <a:cs typeface="Arial"/>
            </a:rPr>
            <a:t>For breastfeeding initiation, each provider is required to submit actual figures for the quarter and year end out turn figures for the following three items:</a:t>
          </a:r>
        </a:p>
        <a:p>
          <a:pPr algn="l" rtl="0">
            <a:defRPr sz="1000"/>
          </a:pPr>
          <a:endParaRPr lang="en-GB" sz="1100" b="0" i="0" u="none" strike="noStrike" baseline="0">
            <a:solidFill>
              <a:srgbClr val="000000"/>
            </a:solidFill>
            <a:latin typeface="Arial"/>
            <a:cs typeface="Arial"/>
          </a:endParaRPr>
        </a:p>
        <a:p>
          <a:pPr algn="l" rtl="0">
            <a:defRPr sz="1000"/>
          </a:pPr>
          <a:r>
            <a:rPr lang="en-GB" sz="1100" b="0" i="0" u="none" strike="noStrike" baseline="0">
              <a:solidFill>
                <a:srgbClr val="000000"/>
              </a:solidFill>
              <a:latin typeface="Wingdings"/>
            </a:rPr>
            <a:t>§</a:t>
          </a:r>
          <a:r>
            <a:rPr lang="en-GB" sz="1100" b="0" i="0" u="none" strike="noStrike" baseline="0">
              <a:solidFill>
                <a:srgbClr val="000000"/>
              </a:solidFill>
              <a:latin typeface="Arial"/>
              <a:cs typeface="Arial"/>
            </a:rPr>
            <a:t> the number of maternities.</a:t>
          </a:r>
        </a:p>
        <a:p>
          <a:pPr algn="l" rtl="0">
            <a:defRPr sz="1000"/>
          </a:pPr>
          <a:r>
            <a:rPr lang="en-GB" sz="1100" b="0" i="0" u="none" strike="noStrike" baseline="0">
              <a:solidFill>
                <a:srgbClr val="000000"/>
              </a:solidFill>
              <a:latin typeface="Wingdings"/>
            </a:rPr>
            <a:t>§</a:t>
          </a:r>
          <a:r>
            <a:rPr lang="en-GB" sz="1100" b="0" i="0" u="none" strike="noStrike" baseline="0">
              <a:solidFill>
                <a:srgbClr val="000000"/>
              </a:solidFill>
              <a:latin typeface="Arial"/>
              <a:cs typeface="Arial"/>
            </a:rPr>
            <a:t> the number of mothers initiating breastfeeding.</a:t>
          </a:r>
        </a:p>
        <a:p>
          <a:pPr algn="l" rtl="0">
            <a:defRPr sz="1000"/>
          </a:pPr>
          <a:r>
            <a:rPr lang="en-GB" sz="1100" b="0" i="0" u="none" strike="noStrike" baseline="0">
              <a:solidFill>
                <a:srgbClr val="000000"/>
              </a:solidFill>
              <a:latin typeface="Wingdings"/>
            </a:rPr>
            <a:t>§</a:t>
          </a:r>
          <a:r>
            <a:rPr lang="en-GB" sz="1100" b="0" i="0" u="none" strike="noStrike" baseline="0">
              <a:solidFill>
                <a:srgbClr val="000000"/>
              </a:solidFill>
              <a:latin typeface="Arial"/>
              <a:cs typeface="Arial"/>
            </a:rPr>
            <a:t> the number of mothers not initiating breastfeeding</a:t>
          </a:r>
          <a:r>
            <a:rPr lang="en-GB" sz="1000" b="0" i="0" u="none" strike="noStrike" baseline="0">
              <a:solidFill>
                <a:srgbClr val="000000"/>
              </a:solidFill>
              <a:latin typeface="Arial"/>
              <a:cs typeface="Arial"/>
            </a:rPr>
            <a:t>.</a:t>
          </a:r>
        </a:p>
        <a:p>
          <a:pPr algn="l" rtl="0">
            <a:defRPr sz="1000"/>
          </a:pPr>
          <a:endParaRPr lang="en-GB" sz="1000" b="0" i="0" u="none" strike="noStrike" baseline="0">
            <a:solidFill>
              <a:srgbClr val="000000"/>
            </a:solidFill>
            <a:latin typeface="Arial"/>
            <a:cs typeface="Arial"/>
          </a:endParaRPr>
        </a:p>
        <a:p>
          <a:pPr algn="l" rtl="0">
            <a:defRPr sz="1000"/>
          </a:pPr>
          <a:endParaRPr lang="en-GB" sz="1000" b="0" i="0" u="none" strike="noStrike" baseline="0">
            <a:solidFill>
              <a:schemeClr val="accent1"/>
            </a:solidFill>
            <a:latin typeface="Arial"/>
            <a:cs typeface="Arial"/>
          </a:endParaRPr>
        </a:p>
        <a:p>
          <a:pPr algn="l" rtl="0">
            <a:defRPr sz="1000"/>
          </a:pPr>
          <a:r>
            <a:rPr lang="en-GB" sz="1200" b="1" i="0" u="none" strike="noStrike" baseline="0">
              <a:solidFill>
                <a:schemeClr val="accent1"/>
              </a:solidFill>
              <a:latin typeface="Arial"/>
              <a:cs typeface="Arial"/>
            </a:rPr>
            <a:t>Data validation</a:t>
          </a:r>
          <a:endParaRPr lang="en-GB" sz="1000" b="0" i="0" u="none" strike="noStrike" baseline="0">
            <a:solidFill>
              <a:schemeClr val="accent1"/>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r>
            <a:rPr lang="en-GB" sz="1100" b="0" i="0" u="none" strike="noStrike" baseline="0">
              <a:solidFill>
                <a:srgbClr val="000000"/>
              </a:solidFill>
              <a:latin typeface="Arial"/>
              <a:cs typeface="Arial"/>
            </a:rPr>
            <a:t>The following validation rules are applied to the data</a:t>
          </a:r>
        </a:p>
        <a:p>
          <a:pPr algn="l" rtl="0">
            <a:defRPr sz="1000"/>
          </a:pPr>
          <a:endParaRPr lang="en-GB" sz="1100" b="0" i="0" u="none" strike="noStrike" baseline="0">
            <a:solidFill>
              <a:srgbClr val="000000"/>
            </a:solidFill>
            <a:latin typeface="Arial"/>
            <a:cs typeface="Arial"/>
          </a:endParaRPr>
        </a:p>
        <a:p>
          <a:pPr algn="l" rtl="0">
            <a:defRPr sz="1000"/>
          </a:pPr>
          <a:r>
            <a:rPr lang="en-GB" sz="1100" b="0" i="0" u="none" strike="noStrike" baseline="0">
              <a:solidFill>
                <a:srgbClr val="000000"/>
              </a:solidFill>
              <a:latin typeface="Arial"/>
              <a:cs typeface="Arial"/>
            </a:rPr>
            <a:t>All numbers must be submitted as integers.</a:t>
          </a:r>
        </a:p>
        <a:p>
          <a:pPr algn="l" rtl="0">
            <a:defRPr sz="1000"/>
          </a:pPr>
          <a:endParaRPr lang="en-GB" sz="1100" b="0" i="0" u="none" strike="noStrike" baseline="0">
            <a:solidFill>
              <a:srgbClr val="000000"/>
            </a:solidFill>
            <a:latin typeface="Arial"/>
            <a:cs typeface="Arial"/>
          </a:endParaRPr>
        </a:p>
        <a:p>
          <a:pPr algn="l" rtl="0">
            <a:defRPr sz="1000"/>
          </a:pPr>
          <a:endParaRPr lang="en-GB" sz="1100" b="0" i="0" u="none" strike="noStrike" baseline="0">
            <a:solidFill>
              <a:srgbClr val="000000"/>
            </a:solidFill>
            <a:latin typeface="Arial"/>
            <a:cs typeface="Arial"/>
          </a:endParaRPr>
        </a:p>
        <a:p>
          <a:pPr algn="l" rtl="0">
            <a:defRPr sz="1000"/>
          </a:pPr>
          <a:endParaRPr lang="en-GB" sz="1100" b="0" i="0" u="none" strike="noStrike" baseline="0">
            <a:solidFill>
              <a:srgbClr val="000000"/>
            </a:solidFill>
            <a:latin typeface="Arial"/>
            <a:cs typeface="Arial"/>
          </a:endParaRPr>
        </a:p>
        <a:p>
          <a:pPr algn="l" rtl="0">
            <a:defRPr sz="1000"/>
          </a:pPr>
          <a:endParaRPr lang="en-GB" sz="1100" b="0" i="0" u="none" strike="noStrike" baseline="0">
            <a:solidFill>
              <a:srgbClr val="000000"/>
            </a:solidFill>
            <a:latin typeface="Arial"/>
            <a:cs typeface="Arial"/>
          </a:endParaRPr>
        </a:p>
        <a:p>
          <a:pPr algn="l" rtl="0">
            <a:defRPr sz="1000"/>
          </a:pPr>
          <a:endParaRPr lang="en-GB" sz="1100" b="0" i="0" u="none" strike="noStrike" baseline="0">
            <a:solidFill>
              <a:srgbClr val="000000"/>
            </a:solidFill>
            <a:latin typeface="Arial"/>
            <a:cs typeface="Arial"/>
          </a:endParaRPr>
        </a:p>
        <a:p>
          <a:pPr algn="l" rtl="0">
            <a:defRPr sz="1000"/>
          </a:pPr>
          <a:endParaRPr lang="en-GB" sz="1100" b="0" i="0" u="none" strike="noStrike" baseline="0">
            <a:solidFill>
              <a:srgbClr val="000000"/>
            </a:solidFill>
            <a:latin typeface="Arial"/>
            <a:cs typeface="Arial"/>
          </a:endParaRPr>
        </a:p>
        <a:p>
          <a:pPr algn="l" rtl="0">
            <a:defRPr sz="1000"/>
          </a:pPr>
          <a:endParaRPr lang="en-GB" sz="1100" b="0" i="0" u="none" strike="noStrike" baseline="0">
            <a:solidFill>
              <a:srgbClr val="000000"/>
            </a:solidFill>
            <a:latin typeface="Arial"/>
            <a:cs typeface="Arial"/>
          </a:endParaRPr>
        </a:p>
        <a:p>
          <a:pPr algn="l" rtl="0">
            <a:defRPr sz="1000"/>
          </a:pPr>
          <a:endParaRPr lang="en-GB" sz="1100" b="0" i="0" u="none" strike="noStrike" baseline="0">
            <a:solidFill>
              <a:srgbClr val="000000"/>
            </a:solidFill>
            <a:latin typeface="Arial"/>
            <a:cs typeface="Arial"/>
          </a:endParaRPr>
        </a:p>
        <a:p>
          <a:pPr algn="l" rtl="0">
            <a:defRPr sz="1000"/>
          </a:pPr>
          <a:endParaRPr lang="en-GB" sz="1100" b="0" i="0" u="none" strike="noStrike" baseline="0">
            <a:solidFill>
              <a:srgbClr val="000000"/>
            </a:solidFill>
            <a:latin typeface="Arial"/>
            <a:cs typeface="Arial"/>
          </a:endParaRPr>
        </a:p>
        <a:p>
          <a:pPr algn="l" rtl="0">
            <a:defRPr sz="1000"/>
          </a:pPr>
          <a:endParaRPr lang="en-GB" sz="1100" b="0" i="0" u="none" strike="noStrike" baseline="0">
            <a:solidFill>
              <a:srgbClr val="000000"/>
            </a:solidFill>
            <a:latin typeface="Arial"/>
            <a:cs typeface="Arial"/>
          </a:endParaRPr>
        </a:p>
        <a:p>
          <a:pPr algn="l" rtl="0">
            <a:defRPr sz="1000"/>
          </a:pPr>
          <a:endParaRPr lang="en-GB" sz="1100" b="0" i="0" u="none" strike="noStrike" baseline="0">
            <a:solidFill>
              <a:srgbClr val="000000"/>
            </a:solidFill>
            <a:latin typeface="Arial"/>
            <a:cs typeface="Arial"/>
          </a:endParaRPr>
        </a:p>
        <a:p>
          <a:pPr algn="l" rtl="0">
            <a:defRPr sz="1000"/>
          </a:pPr>
          <a:endParaRPr lang="en-GB" sz="1100" b="0" i="0" u="none" strike="noStrike" baseline="0">
            <a:solidFill>
              <a:srgbClr val="000000"/>
            </a:solidFill>
            <a:latin typeface="Arial"/>
            <a:cs typeface="Arial"/>
          </a:endParaRPr>
        </a:p>
        <a:p>
          <a:pPr algn="l" rtl="0">
            <a:defRPr sz="1000"/>
          </a:pPr>
          <a:endParaRPr lang="en-GB" sz="1100" b="0" i="0" u="none" strike="noStrike" baseline="0">
            <a:solidFill>
              <a:srgbClr val="000000"/>
            </a:solidFill>
            <a:latin typeface="Arial"/>
            <a:cs typeface="Arial"/>
          </a:endParaRPr>
        </a:p>
        <a:p>
          <a:pPr algn="l" rtl="0">
            <a:defRPr sz="1000"/>
          </a:pPr>
          <a:endParaRPr lang="en-GB" sz="1100" b="0" i="0" u="none" strike="noStrike" baseline="0">
            <a:solidFill>
              <a:srgbClr val="000000"/>
            </a:solidFill>
            <a:latin typeface="Arial"/>
            <a:cs typeface="Arial"/>
          </a:endParaRPr>
        </a:p>
        <a:p>
          <a:pPr algn="l" rtl="0">
            <a:defRPr sz="1000"/>
          </a:pPr>
          <a:endParaRPr lang="en-GB" sz="1100" b="0" i="0" u="none" strike="noStrike" baseline="0">
            <a:solidFill>
              <a:srgbClr val="000000"/>
            </a:solidFill>
            <a:latin typeface="Arial"/>
            <a:cs typeface="Arial"/>
          </a:endParaRPr>
        </a:p>
        <a:p>
          <a:pPr algn="l" rtl="0">
            <a:defRPr sz="1000"/>
          </a:pPr>
          <a:r>
            <a:rPr lang="en-GB" sz="1100" b="0" i="0" u="none" strike="noStrike" baseline="0">
              <a:solidFill>
                <a:srgbClr val="000000"/>
              </a:solidFill>
              <a:latin typeface="Arial"/>
              <a:cs typeface="Arial"/>
            </a:rPr>
            <a:t>All validation checks must be passed by Providers in order for the data to meet departmental statistical requirements.  Where information has not passed these validation checks, this is identified in the tables in this report by conditional formatting.</a:t>
          </a:r>
        </a:p>
        <a:p>
          <a:pPr algn="l" rtl="0">
            <a:defRPr sz="1000"/>
          </a:pP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endParaRPr lang="en-GB"/>
        </a:p>
      </xdr:txBody>
    </xdr:sp>
    <xdr:clientData/>
  </xdr:twoCellAnchor>
  <xdr:twoCellAnchor editAs="oneCell">
    <xdr:from>
      <xdr:col>0</xdr:col>
      <xdr:colOff>0</xdr:colOff>
      <xdr:row>22</xdr:row>
      <xdr:rowOff>95250</xdr:rowOff>
    </xdr:from>
    <xdr:to>
      <xdr:col>0</xdr:col>
      <xdr:colOff>5876925</xdr:colOff>
      <xdr:row>35</xdr:row>
      <xdr:rowOff>76200</xdr:rowOff>
    </xdr:to>
    <xdr:pic>
      <xdr:nvPicPr>
        <xdr:cNvPr id="6" name="Picture 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4419600"/>
          <a:ext cx="5876925" cy="2200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5381625</xdr:colOff>
      <xdr:row>0</xdr:row>
      <xdr:rowOff>0</xdr:rowOff>
    </xdr:from>
    <xdr:to>
      <xdr:col>0</xdr:col>
      <xdr:colOff>6276974</xdr:colOff>
      <xdr:row>2</xdr:row>
      <xdr:rowOff>189389</xdr:rowOff>
    </xdr:to>
    <xdr:pic>
      <xdr:nvPicPr>
        <xdr:cNvPr id="4"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81625" y="0"/>
          <a:ext cx="895349" cy="6021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380999</xdr:colOff>
      <xdr:row>48</xdr:row>
      <xdr:rowOff>95249</xdr:rowOff>
    </xdr:to>
    <xdr:sp macro="" textlink="">
      <xdr:nvSpPr>
        <xdr:cNvPr id="21515" name="Text Box 11"/>
        <xdr:cNvSpPr txBox="1">
          <a:spLocks noChangeArrowheads="1"/>
        </xdr:cNvSpPr>
      </xdr:nvSpPr>
      <xdr:spPr bwMode="auto">
        <a:xfrm>
          <a:off x="0" y="0"/>
          <a:ext cx="7572374" cy="8858249"/>
        </a:xfrm>
        <a:prstGeom prst="rect">
          <a:avLst/>
        </a:prstGeom>
        <a:solidFill>
          <a:srgbClr xmlns:mc="http://schemas.openxmlformats.org/markup-compatibility/2006" xmlns:a14="http://schemas.microsoft.com/office/drawing/2010/main" val="FFFFFF" mc:Ignorable="a14" a14:legacySpreadsheetColorIndex="65"/>
        </a:solidFill>
        <a:ln w="9525">
          <a:noFill/>
          <a:miter lim="800000"/>
          <a:headEnd/>
          <a:tailEnd/>
        </a:ln>
      </xdr:spPr>
      <xdr:txBody>
        <a:bodyPr vertOverflow="clip" wrap="square" lIns="36576" tIns="27432" rIns="0" bIns="0" anchor="t" upright="1"/>
        <a:lstStyle/>
        <a:p>
          <a:pPr algn="l" rtl="0">
            <a:defRPr sz="1000"/>
          </a:pPr>
          <a:r>
            <a:rPr lang="en-GB" sz="1400" b="1" i="0" u="none" strike="noStrike" baseline="0">
              <a:solidFill>
                <a:schemeClr val="accent1"/>
              </a:solidFill>
              <a:latin typeface="Arial"/>
              <a:cs typeface="Arial"/>
            </a:rPr>
            <a:t>Data collection and definition</a:t>
          </a:r>
          <a:endParaRPr lang="en-GB" sz="1200" b="1" i="0" u="none" strike="noStrike" baseline="0">
            <a:solidFill>
              <a:schemeClr val="accent1"/>
            </a:solidFill>
            <a:latin typeface="Arial"/>
            <a:cs typeface="Arial"/>
          </a:endParaRPr>
        </a:p>
        <a:p>
          <a:pPr algn="l" rtl="0">
            <a:defRPr sz="1000"/>
          </a:pPr>
          <a:endParaRPr lang="en-GB" sz="1200" b="1" i="0" u="none" strike="noStrike" baseline="0">
            <a:solidFill>
              <a:schemeClr val="accent1"/>
            </a:solidFill>
            <a:latin typeface="Arial"/>
            <a:cs typeface="Arial"/>
          </a:endParaRPr>
        </a:p>
        <a:p>
          <a:pPr algn="l" rtl="0">
            <a:defRPr sz="1000"/>
          </a:pPr>
          <a:r>
            <a:rPr lang="en-GB" sz="1200" b="1" i="0" u="none" strike="noStrike" baseline="0">
              <a:solidFill>
                <a:schemeClr val="accent1"/>
              </a:solidFill>
              <a:latin typeface="Arial"/>
              <a:cs typeface="Arial"/>
            </a:rPr>
            <a:t>Breastfeeding at 6-8 weeks</a:t>
          </a:r>
        </a:p>
        <a:p>
          <a:pPr algn="l" rtl="0">
            <a:defRPr sz="1000"/>
          </a:pPr>
          <a:endParaRPr lang="en-GB" sz="1100" b="0" i="0" u="none" strike="noStrike" baseline="0">
            <a:solidFill>
              <a:srgbClr val="000000"/>
            </a:solidFill>
            <a:latin typeface="Arial"/>
            <a:cs typeface="Arial"/>
          </a:endParaRPr>
        </a:p>
        <a:p>
          <a:pPr algn="l" rtl="0">
            <a:defRPr sz="1000"/>
          </a:pPr>
          <a:r>
            <a:rPr lang="en-GB" sz="1100" b="0" i="0" u="none" strike="noStrike" baseline="0">
              <a:solidFill>
                <a:srgbClr val="000000"/>
              </a:solidFill>
              <a:latin typeface="Arial"/>
              <a:cs typeface="Arial"/>
            </a:rPr>
            <a:t>Since April 2008, data on the local prevalence of breastfeeding at 6-8 weeks has been requested on a quarterly basis, historically from all PCTs.   This is in addition to data collected on initiation of breastfeeding.  This information provides more timely, frequent and local information on breastfeeding prevalence after the mother and baby have been discharged from hospital than the Infant Feeding Survey.</a:t>
          </a:r>
        </a:p>
        <a:p>
          <a:pPr algn="l" rtl="0">
            <a:defRPr sz="1000"/>
          </a:pPr>
          <a:endParaRPr lang="en-GB" sz="1100" b="0" i="0" u="none" strike="noStrike" baseline="0">
            <a:solidFill>
              <a:srgbClr val="000000"/>
            </a:solidFill>
            <a:latin typeface="Arial"/>
            <a:cs typeface="Arial"/>
          </a:endParaRPr>
        </a:p>
        <a:p>
          <a:pPr algn="l" rtl="0">
            <a:defRPr sz="1000"/>
          </a:pPr>
          <a:r>
            <a:rPr lang="en-GB" sz="1100" b="0" i="0" u="none" strike="noStrike" baseline="0">
              <a:solidFill>
                <a:srgbClr val="000000"/>
              </a:solidFill>
              <a:latin typeface="Arial"/>
              <a:cs typeface="Arial"/>
            </a:rPr>
            <a:t>Since April 2013 this data is now eing collected directly from child health information system providers via the data collection tool that is part of Unify2, a web based system set up to collect performance and other central returns directly from the NHS.  The figures are typically derived by child health records from information recorded at infants’ 6-8 week check.</a:t>
          </a:r>
        </a:p>
        <a:p>
          <a:pPr algn="l" rtl="0">
            <a:defRPr sz="1000"/>
          </a:pPr>
          <a:endParaRPr lang="en-GB" sz="1100" b="0" i="0" u="none" strike="noStrike" baseline="0">
            <a:solidFill>
              <a:srgbClr val="000000"/>
            </a:solidFill>
            <a:latin typeface="Arial"/>
            <a:cs typeface="Arial"/>
          </a:endParaRPr>
        </a:p>
        <a:p>
          <a:pPr algn="l" rtl="0">
            <a:defRPr sz="1000"/>
          </a:pPr>
          <a:r>
            <a:rPr lang="en-GB" sz="1100" b="0" i="0" u="none" strike="noStrike" baseline="0">
              <a:solidFill>
                <a:srgbClr val="000000"/>
              </a:solidFill>
              <a:latin typeface="Arial"/>
              <a:cs typeface="Arial"/>
            </a:rPr>
            <a:t>For breastfeeding prevalence, each child health information system is required to submit actual figures for the quarter and the year end out turn figures for the following four items:</a:t>
          </a:r>
        </a:p>
        <a:p>
          <a:pPr algn="l" rtl="0">
            <a:defRPr sz="1000"/>
          </a:pPr>
          <a:endParaRPr lang="en-GB" sz="1100" b="0" i="0" u="none" strike="noStrike" baseline="0">
            <a:solidFill>
              <a:srgbClr val="000000"/>
            </a:solidFill>
            <a:latin typeface="Arial"/>
            <a:cs typeface="Arial"/>
          </a:endParaRPr>
        </a:p>
        <a:p>
          <a:pPr algn="l" rtl="0">
            <a:defRPr sz="1000"/>
          </a:pPr>
          <a:r>
            <a:rPr lang="en-GB" sz="1100" b="0" i="0" u="none" strike="noStrike" baseline="0">
              <a:solidFill>
                <a:srgbClr val="000000"/>
              </a:solidFill>
              <a:latin typeface="Wingdings"/>
            </a:rPr>
            <a:t>§</a:t>
          </a:r>
          <a:r>
            <a:rPr lang="en-GB" sz="1100" b="0" i="0" u="none" strike="noStrike" baseline="0">
              <a:solidFill>
                <a:srgbClr val="000000"/>
              </a:solidFill>
              <a:latin typeface="Arial"/>
              <a:cs typeface="Arial"/>
            </a:rPr>
            <a:t> The number of infants due a 6–8 week check in each quarter.</a:t>
          </a:r>
        </a:p>
        <a:p>
          <a:pPr algn="l" rtl="0">
            <a:defRPr sz="1000"/>
          </a:pPr>
          <a:r>
            <a:rPr lang="en-GB" sz="1100" b="0" i="0" u="none" strike="noStrike" baseline="0">
              <a:solidFill>
                <a:srgbClr val="000000"/>
              </a:solidFill>
              <a:latin typeface="Wingdings"/>
            </a:rPr>
            <a:t>§</a:t>
          </a:r>
          <a:r>
            <a:rPr lang="en-GB" sz="1100" b="0" i="0" u="none" strike="noStrike" baseline="0">
              <a:solidFill>
                <a:srgbClr val="000000"/>
              </a:solidFill>
              <a:latin typeface="Arial"/>
              <a:cs typeface="Arial"/>
            </a:rPr>
            <a:t> The number of infants being “totally” breastfed (defined as infants who are exclusively receiving breast milk at 6-8 weeks of age - that is, they are NOT receiving formula milk, any other liquids or food).</a:t>
          </a:r>
        </a:p>
        <a:p>
          <a:pPr algn="l" rtl="0">
            <a:defRPr sz="1000"/>
          </a:pPr>
          <a:r>
            <a:rPr lang="en-GB" sz="1100" b="0" i="0" u="none" strike="noStrike" baseline="0">
              <a:solidFill>
                <a:srgbClr val="000000"/>
              </a:solidFill>
              <a:latin typeface="Wingdings"/>
            </a:rPr>
            <a:t>§</a:t>
          </a:r>
          <a:r>
            <a:rPr lang="en-GB" sz="1100" b="0" i="0" u="none" strike="noStrike" baseline="0">
              <a:solidFill>
                <a:srgbClr val="000000"/>
              </a:solidFill>
              <a:latin typeface="Arial"/>
              <a:cs typeface="Arial"/>
            </a:rPr>
            <a:t> The number of infants being “partially” breastfed (defined as infants who are currently receiving breast milk at 6-8 weeks of age and who are also receiving formula milk or any other liquids or food). </a:t>
          </a:r>
        </a:p>
        <a:p>
          <a:pPr algn="l" rtl="0">
            <a:defRPr sz="1000"/>
          </a:pPr>
          <a:r>
            <a:rPr lang="en-GB" sz="1100" b="0" i="0" u="none" strike="noStrike" baseline="0">
              <a:solidFill>
                <a:srgbClr val="000000"/>
              </a:solidFill>
              <a:latin typeface="Wingdings"/>
            </a:rPr>
            <a:t>§</a:t>
          </a:r>
          <a:r>
            <a:rPr lang="en-GB" sz="1100" b="0" i="0" u="none" strike="noStrike" baseline="0">
              <a:solidFill>
                <a:srgbClr val="000000"/>
              </a:solidFill>
              <a:latin typeface="Arial"/>
              <a:cs typeface="Arial"/>
            </a:rPr>
            <a:t> The number of infants being “not at all” breastfed (defined as infants who are not currently receiving any breast milk at 6-8 weeks of age).</a:t>
          </a:r>
        </a:p>
        <a:p>
          <a:pPr algn="l" rtl="0">
            <a:defRPr sz="1000"/>
          </a:pPr>
          <a:endParaRPr lang="en-GB" sz="1100" b="0" i="0" u="none" strike="noStrike" baseline="0">
            <a:solidFill>
              <a:srgbClr val="000000"/>
            </a:solidFill>
            <a:latin typeface="Arial"/>
            <a:cs typeface="Arial"/>
          </a:endParaRPr>
        </a:p>
        <a:p>
          <a:pPr algn="l" rtl="0">
            <a:defRPr sz="1000"/>
          </a:pPr>
          <a:r>
            <a:rPr lang="en-GB" sz="1100" b="1" i="0" u="none" strike="noStrike" baseline="0">
              <a:solidFill>
                <a:schemeClr val="accent1"/>
              </a:solidFill>
              <a:latin typeface="Arial"/>
              <a:cs typeface="Arial"/>
            </a:rPr>
            <a:t>Data validation</a:t>
          </a:r>
          <a:endParaRPr lang="en-GB" sz="1100" b="0" i="0" u="none" strike="noStrike" baseline="0">
            <a:solidFill>
              <a:schemeClr val="accent1"/>
            </a:solidFill>
            <a:latin typeface="Arial"/>
            <a:cs typeface="Arial"/>
          </a:endParaRPr>
        </a:p>
        <a:p>
          <a:pPr algn="l" rtl="0">
            <a:defRPr sz="1000"/>
          </a:pPr>
          <a:endParaRPr lang="en-GB" sz="1100" b="0" i="0" u="none" strike="noStrike" baseline="0">
            <a:solidFill>
              <a:srgbClr val="000000"/>
            </a:solidFill>
            <a:latin typeface="Arial"/>
            <a:cs typeface="Arial"/>
          </a:endParaRPr>
        </a:p>
        <a:p>
          <a:pPr algn="l" rtl="0">
            <a:defRPr sz="1000"/>
          </a:pPr>
          <a:r>
            <a:rPr lang="en-GB" sz="1100" b="0" i="0" u="none" strike="noStrike" baseline="0">
              <a:solidFill>
                <a:srgbClr val="000000"/>
              </a:solidFill>
              <a:latin typeface="Arial"/>
              <a:cs typeface="Arial"/>
            </a:rPr>
            <a:t>The following validation rules are applied to the data:</a:t>
          </a:r>
        </a:p>
        <a:p>
          <a:pPr algn="l" rtl="0">
            <a:defRPr sz="1000"/>
          </a:pPr>
          <a:endParaRPr lang="en-GB" sz="1100" b="0" i="0" u="none" strike="noStrike" baseline="0">
            <a:solidFill>
              <a:srgbClr val="000000"/>
            </a:solidFill>
            <a:latin typeface="Arial"/>
            <a:cs typeface="Arial"/>
          </a:endParaRPr>
        </a:p>
        <a:p>
          <a:pPr algn="l" rtl="0">
            <a:defRPr sz="1000"/>
          </a:pPr>
          <a:r>
            <a:rPr lang="en-GB" sz="1100" b="0" i="0" u="none" strike="noStrike" baseline="0">
              <a:solidFill>
                <a:srgbClr val="000000"/>
              </a:solidFill>
              <a:latin typeface="Arial"/>
              <a:cs typeface="Arial"/>
            </a:rPr>
            <a:t>All four numbers must be submitted as integers.</a:t>
          </a:r>
        </a:p>
        <a:p>
          <a:pPr algn="l" rtl="0">
            <a:defRPr sz="1000"/>
          </a:pPr>
          <a:endParaRPr lang="en-GB" sz="1100" b="0" i="0" u="none" strike="noStrike" baseline="0">
            <a:solidFill>
              <a:srgbClr val="000000"/>
            </a:solidFill>
            <a:latin typeface="Arial"/>
            <a:cs typeface="Arial"/>
          </a:endParaRPr>
        </a:p>
        <a:p>
          <a:pPr algn="l" rtl="0">
            <a:defRPr sz="1000"/>
          </a:pPr>
          <a:endParaRPr lang="en-GB" sz="1100" b="0" i="0" u="none" strike="noStrike" baseline="0">
            <a:solidFill>
              <a:srgbClr val="000000"/>
            </a:solidFill>
            <a:latin typeface="Arial"/>
            <a:cs typeface="Arial"/>
          </a:endParaRPr>
        </a:p>
        <a:p>
          <a:pPr algn="l" rtl="0">
            <a:defRPr sz="1000"/>
          </a:pPr>
          <a:endParaRPr lang="en-GB" sz="1100" b="0" i="0" u="none" strike="noStrike" baseline="0">
            <a:solidFill>
              <a:srgbClr val="000000"/>
            </a:solidFill>
            <a:latin typeface="Arial"/>
            <a:cs typeface="Arial"/>
          </a:endParaRPr>
        </a:p>
        <a:p>
          <a:pPr algn="l" rtl="0">
            <a:defRPr sz="1000"/>
          </a:pPr>
          <a:endParaRPr lang="en-GB" sz="1100" b="0" i="0" u="none" strike="noStrike" baseline="0">
            <a:solidFill>
              <a:srgbClr val="000000"/>
            </a:solidFill>
            <a:latin typeface="Arial"/>
            <a:cs typeface="Arial"/>
          </a:endParaRPr>
        </a:p>
        <a:p>
          <a:pPr algn="l" rtl="0">
            <a:defRPr sz="1000"/>
          </a:pPr>
          <a:endParaRPr lang="en-GB" sz="1100" b="0" i="0" u="none" strike="noStrike" baseline="0">
            <a:solidFill>
              <a:srgbClr val="000000"/>
            </a:solidFill>
            <a:latin typeface="Arial"/>
            <a:cs typeface="Arial"/>
          </a:endParaRPr>
        </a:p>
        <a:p>
          <a:pPr algn="l" rtl="0">
            <a:defRPr sz="1000"/>
          </a:pPr>
          <a:endParaRPr lang="en-GB" sz="1100" b="0" i="0" u="none" strike="noStrike" baseline="0">
            <a:solidFill>
              <a:srgbClr val="000000"/>
            </a:solidFill>
            <a:latin typeface="Arial"/>
            <a:cs typeface="Arial"/>
          </a:endParaRPr>
        </a:p>
        <a:p>
          <a:pPr algn="l" rtl="0">
            <a:defRPr sz="1000"/>
          </a:pPr>
          <a:endParaRPr lang="en-GB" sz="1100" b="0" i="0" u="none" strike="noStrike" baseline="0">
            <a:solidFill>
              <a:srgbClr val="000000"/>
            </a:solidFill>
            <a:latin typeface="Arial"/>
            <a:cs typeface="Arial"/>
          </a:endParaRPr>
        </a:p>
        <a:p>
          <a:pPr algn="l" rtl="0">
            <a:defRPr sz="1000"/>
          </a:pPr>
          <a:endParaRPr lang="en-GB" sz="1100" b="0" i="0" u="none" strike="noStrike" baseline="0">
            <a:solidFill>
              <a:srgbClr val="000000"/>
            </a:solidFill>
            <a:latin typeface="Arial"/>
            <a:cs typeface="Arial"/>
          </a:endParaRPr>
        </a:p>
        <a:p>
          <a:pPr algn="l" rtl="0">
            <a:defRPr sz="1000"/>
          </a:pPr>
          <a:endParaRPr lang="en-GB" sz="1100" b="0" i="0" u="none" strike="noStrike" baseline="0">
            <a:solidFill>
              <a:srgbClr val="000000"/>
            </a:solidFill>
            <a:latin typeface="Arial"/>
            <a:cs typeface="Arial"/>
          </a:endParaRPr>
        </a:p>
        <a:p>
          <a:pPr algn="l" rtl="0">
            <a:defRPr sz="1000"/>
          </a:pPr>
          <a:endParaRPr lang="en-GB" sz="1100" b="0" i="0" u="none" strike="noStrike" baseline="0">
            <a:solidFill>
              <a:srgbClr val="000000"/>
            </a:solidFill>
            <a:latin typeface="Arial"/>
            <a:cs typeface="Arial"/>
          </a:endParaRPr>
        </a:p>
        <a:p>
          <a:pPr algn="l" rtl="0">
            <a:defRPr sz="1000"/>
          </a:pPr>
          <a:endParaRPr lang="en-GB" sz="1100" b="0" i="0" u="none" strike="noStrike" baseline="0">
            <a:solidFill>
              <a:srgbClr val="000000"/>
            </a:solidFill>
            <a:latin typeface="Arial"/>
            <a:cs typeface="Arial"/>
          </a:endParaRPr>
        </a:p>
        <a:p>
          <a:pPr algn="l" rtl="0">
            <a:defRPr sz="1000"/>
          </a:pPr>
          <a:endParaRPr lang="en-GB" sz="1100" b="0" i="0" u="none" strike="noStrike" baseline="0">
            <a:solidFill>
              <a:srgbClr val="000000"/>
            </a:solidFill>
            <a:latin typeface="Arial"/>
            <a:cs typeface="Arial"/>
          </a:endParaRPr>
        </a:p>
        <a:p>
          <a:pPr algn="l" rtl="0">
            <a:defRPr sz="1000"/>
          </a:pPr>
          <a:endParaRPr lang="en-GB" sz="1100" b="0" i="0" u="none" strike="noStrike" baseline="0">
            <a:solidFill>
              <a:srgbClr val="000000"/>
            </a:solidFill>
            <a:latin typeface="Arial"/>
            <a:cs typeface="Arial"/>
          </a:endParaRPr>
        </a:p>
        <a:p>
          <a:pPr algn="l" rtl="0">
            <a:defRPr sz="1000"/>
          </a:pPr>
          <a:endParaRPr lang="en-GB" sz="1100" b="0" i="0" u="none" strike="noStrike" baseline="0">
            <a:solidFill>
              <a:srgbClr val="000000"/>
            </a:solidFill>
            <a:latin typeface="Arial"/>
            <a:cs typeface="Arial"/>
          </a:endParaRPr>
        </a:p>
        <a:p>
          <a:pPr algn="l" rtl="0">
            <a:defRPr sz="1000"/>
          </a:pPr>
          <a:endParaRPr lang="en-GB" sz="1100" b="0" i="0" u="none" strike="noStrike" baseline="0">
            <a:solidFill>
              <a:srgbClr val="000000"/>
            </a:solidFill>
            <a:latin typeface="Arial"/>
            <a:cs typeface="Arial"/>
          </a:endParaRPr>
        </a:p>
        <a:p>
          <a:pPr algn="l" rtl="0">
            <a:defRPr sz="1000"/>
          </a:pPr>
          <a:endParaRPr lang="en-GB" sz="1100" b="0" i="0" u="none" strike="noStrike" baseline="0">
            <a:solidFill>
              <a:srgbClr val="000000"/>
            </a:solidFill>
            <a:latin typeface="Arial"/>
            <a:cs typeface="Arial"/>
          </a:endParaRPr>
        </a:p>
        <a:p>
          <a:pPr algn="l" rtl="0">
            <a:defRPr sz="1000"/>
          </a:pPr>
          <a:endParaRPr lang="en-GB" sz="1100" b="0" i="0" u="none" strike="noStrike" baseline="0">
            <a:solidFill>
              <a:srgbClr val="000000"/>
            </a:solidFill>
            <a:latin typeface="Arial"/>
            <a:cs typeface="Arial"/>
          </a:endParaRPr>
        </a:p>
        <a:p>
          <a:pPr algn="l" rtl="0">
            <a:defRPr sz="1000"/>
          </a:pPr>
          <a:endParaRPr lang="en-GB" sz="1100" b="0" i="0" u="none" strike="noStrike" baseline="0">
            <a:solidFill>
              <a:srgbClr val="000000"/>
            </a:solidFill>
            <a:latin typeface="Arial"/>
            <a:cs typeface="Arial"/>
          </a:endParaRPr>
        </a:p>
        <a:p>
          <a:pPr algn="l" rtl="0">
            <a:defRPr sz="1000"/>
          </a:pPr>
          <a:r>
            <a:rPr lang="en-GB" sz="1100" b="0" i="0" u="none" strike="noStrike" baseline="0">
              <a:solidFill>
                <a:srgbClr val="000000"/>
              </a:solidFill>
              <a:latin typeface="Arial"/>
              <a:cs typeface="Arial"/>
            </a:rPr>
            <a:t>All validation checks must be passed in order for the data to meet departmental statistical requirements.  Where information has not passed these validation checks, this is identified in the tables in this report by conditional formatting.</a:t>
          </a:r>
        </a:p>
        <a:p>
          <a:pPr algn="l" rtl="0">
            <a:defRPr sz="1000"/>
          </a:pP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endParaRPr lang="en-GB"/>
        </a:p>
      </xdr:txBody>
    </xdr:sp>
    <xdr:clientData/>
  </xdr:twoCellAnchor>
  <xdr:twoCellAnchor editAs="oneCell">
    <xdr:from>
      <xdr:col>0</xdr:col>
      <xdr:colOff>0</xdr:colOff>
      <xdr:row>27</xdr:row>
      <xdr:rowOff>28575</xdr:rowOff>
    </xdr:from>
    <xdr:to>
      <xdr:col>0</xdr:col>
      <xdr:colOff>5876925</xdr:colOff>
      <xdr:row>41</xdr:row>
      <xdr:rowOff>38100</xdr:rowOff>
    </xdr:to>
    <xdr:pic>
      <xdr:nvPicPr>
        <xdr:cNvPr id="6" name="Picture 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314950"/>
          <a:ext cx="5876925" cy="2327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5438775</xdr:colOff>
      <xdr:row>0</xdr:row>
      <xdr:rowOff>0</xdr:rowOff>
    </xdr:from>
    <xdr:to>
      <xdr:col>0</xdr:col>
      <xdr:colOff>6334124</xdr:colOff>
      <xdr:row>2</xdr:row>
      <xdr:rowOff>189389</xdr:rowOff>
    </xdr:to>
    <xdr:pic>
      <xdr:nvPicPr>
        <xdr:cNvPr id="4"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38775" y="0"/>
          <a:ext cx="895349" cy="6021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20</xdr:row>
      <xdr:rowOff>76200</xdr:rowOff>
    </xdr:to>
    <xdr:sp macro="" textlink="">
      <xdr:nvSpPr>
        <xdr:cNvPr id="23553" name="Text Box 1"/>
        <xdr:cNvSpPr txBox="1">
          <a:spLocks noChangeArrowheads="1"/>
        </xdr:cNvSpPr>
      </xdr:nvSpPr>
      <xdr:spPr bwMode="auto">
        <a:xfrm>
          <a:off x="0" y="0"/>
          <a:ext cx="7067550" cy="4038600"/>
        </a:xfrm>
        <a:prstGeom prst="rect">
          <a:avLst/>
        </a:prstGeom>
        <a:solidFill>
          <a:srgbClr xmlns:mc="http://schemas.openxmlformats.org/markup-compatibility/2006" xmlns:a14="http://schemas.microsoft.com/office/drawing/2010/main" val="FFFFFF" mc:Ignorable="a14" a14:legacySpreadsheetColorIndex="65"/>
        </a:solidFill>
        <a:ln w="9525">
          <a:noFill/>
          <a:miter lim="800000"/>
          <a:headEnd/>
          <a:tailEnd/>
        </a:ln>
      </xdr:spPr>
      <xdr:txBody>
        <a:bodyPr vertOverflow="clip" wrap="square" lIns="36576" tIns="27432" rIns="0" bIns="0" anchor="t" upright="1"/>
        <a:lstStyle/>
        <a:p>
          <a:pPr algn="l" rtl="0">
            <a:defRPr sz="1000"/>
          </a:pPr>
          <a:r>
            <a:rPr lang="en-GB" sz="1200" b="1" i="0" u="none" strike="noStrike" baseline="0">
              <a:solidFill>
                <a:schemeClr val="accent1"/>
              </a:solidFill>
              <a:latin typeface="Arial" panose="020B0604020202020204" pitchFamily="34" charset="0"/>
              <a:cs typeface="Arial" panose="020B0604020202020204" pitchFamily="34" charset="0"/>
            </a:rPr>
            <a:t>Contacts</a:t>
          </a:r>
        </a:p>
        <a:p>
          <a:pPr algn="l" rtl="0">
            <a:defRPr sz="1000"/>
          </a:pPr>
          <a:endParaRPr lang="en-GB" sz="11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en-GB" sz="1200" b="0" i="0" u="none" strike="noStrike" baseline="0">
              <a:solidFill>
                <a:srgbClr val="000000"/>
              </a:solidFill>
              <a:latin typeface="Arial" panose="020B0604020202020204" pitchFamily="34" charset="0"/>
              <a:cs typeface="Arial" panose="020B0604020202020204" pitchFamily="34" charset="0"/>
            </a:rPr>
            <a:t>For media enquiries only please contact the Department of Health press office on 020 7210 5221.</a:t>
          </a:r>
        </a:p>
        <a:p>
          <a:pPr algn="l" rtl="0">
            <a:defRPr sz="1000"/>
          </a:pPr>
          <a:endParaRPr lang="en-GB" sz="12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en-GB" sz="1200" b="0" i="0" u="none" strike="noStrike" baseline="0">
              <a:solidFill>
                <a:srgbClr val="000000"/>
              </a:solidFill>
              <a:latin typeface="Arial" panose="020B0604020202020204" pitchFamily="34" charset="0"/>
              <a:cs typeface="Arial" panose="020B0604020202020204" pitchFamily="34" charset="0"/>
            </a:rPr>
            <a:t>For other enquiries relating to the statistics and to offer feedback on the report, please contact:</a:t>
          </a:r>
        </a:p>
        <a:p>
          <a:pPr algn="l" rtl="0">
            <a:defRPr sz="1000"/>
          </a:pPr>
          <a:endParaRPr lang="en-GB" sz="1100" b="0" i="0" u="none" strike="noStrike" baseline="0">
            <a:solidFill>
              <a:srgbClr val="000000"/>
            </a:solidFill>
            <a:latin typeface="Arial" panose="020B0604020202020204" pitchFamily="34" charset="0"/>
            <a:cs typeface="Arial" panose="020B0604020202020204" pitchFamily="34" charset="0"/>
          </a:endParaRPr>
        </a:p>
        <a:p>
          <a:pPr rtl="0"/>
          <a:r>
            <a:rPr lang="en-GB" sz="1200" b="0" i="0" baseline="0">
              <a:effectLst/>
              <a:latin typeface="Arial" panose="020B0604020202020204" pitchFamily="34" charset="0"/>
              <a:ea typeface="+mn-ea"/>
              <a:cs typeface="Arial" panose="020B0604020202020204" pitchFamily="34" charset="0"/>
            </a:rPr>
            <a:t>Julie Douglas or Sarah Blundell</a:t>
          </a:r>
          <a:endParaRPr lang="en-GB" sz="1200">
            <a:effectLst/>
            <a:latin typeface="Arial" panose="020B0604020202020204" pitchFamily="34" charset="0"/>
            <a:cs typeface="Arial" panose="020B0604020202020204" pitchFamily="34" charset="0"/>
          </a:endParaRPr>
        </a:p>
        <a:p>
          <a:pPr rtl="0"/>
          <a:r>
            <a:rPr lang="en-GB" sz="1200" b="0" i="0" baseline="0">
              <a:effectLst/>
              <a:latin typeface="Arial" panose="020B0604020202020204" pitchFamily="34" charset="0"/>
              <a:ea typeface="+mn-ea"/>
              <a:cs typeface="Arial" panose="020B0604020202020204" pitchFamily="34" charset="0"/>
            </a:rPr>
            <a:t>NHS England</a:t>
          </a:r>
          <a:endParaRPr lang="en-GB" sz="1200">
            <a:effectLst/>
            <a:latin typeface="Arial" panose="020B0604020202020204" pitchFamily="34" charset="0"/>
            <a:cs typeface="Arial" panose="020B0604020202020204" pitchFamily="34" charset="0"/>
          </a:endParaRPr>
        </a:p>
        <a:p>
          <a:pPr rtl="0"/>
          <a:r>
            <a:rPr lang="en-GB" sz="1200" b="0" i="0" baseline="0">
              <a:effectLst/>
              <a:latin typeface="Arial" panose="020B0604020202020204" pitchFamily="34" charset="0"/>
              <a:ea typeface="+mn-ea"/>
              <a:cs typeface="Arial" panose="020B0604020202020204" pitchFamily="34" charset="0"/>
            </a:rPr>
            <a:t>Email: england.dataflows@nhs.net</a:t>
          </a:r>
          <a:endParaRPr lang="en-GB" sz="1200">
            <a:effectLst/>
            <a:latin typeface="Arial" panose="020B0604020202020204" pitchFamily="34" charset="0"/>
            <a:cs typeface="Arial" panose="020B0604020202020204" pitchFamily="34" charset="0"/>
          </a:endParaRPr>
        </a:p>
        <a:p>
          <a:pPr rtl="0"/>
          <a:endParaRPr lang="en-GB" sz="1100">
            <a:effectLst/>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492126</xdr:colOff>
      <xdr:row>1</xdr:row>
      <xdr:rowOff>95250</xdr:rowOff>
    </xdr:from>
    <xdr:to>
      <xdr:col>2</xdr:col>
      <xdr:colOff>15875</xdr:colOff>
      <xdr:row>47</xdr:row>
      <xdr:rowOff>174625</xdr:rowOff>
    </xdr:to>
    <xdr:sp macro="" textlink="">
      <xdr:nvSpPr>
        <xdr:cNvPr id="2049" name="Text Box 1"/>
        <xdr:cNvSpPr txBox="1">
          <a:spLocks noChangeArrowheads="1"/>
        </xdr:cNvSpPr>
      </xdr:nvSpPr>
      <xdr:spPr bwMode="auto">
        <a:xfrm>
          <a:off x="492126" y="285750"/>
          <a:ext cx="7191374" cy="8969375"/>
        </a:xfrm>
        <a:prstGeom prst="rect">
          <a:avLst/>
        </a:prstGeom>
        <a:solidFill>
          <a:srgbClr xmlns:mc="http://schemas.openxmlformats.org/markup-compatibility/2006" xmlns:a14="http://schemas.microsoft.com/office/drawing/2010/main" val="FFFFFF" mc:Ignorable="a14" a14:legacySpreadsheetColorIndex="65"/>
        </a:solidFill>
        <a:ln w="9525">
          <a:noFill/>
          <a:miter lim="800000"/>
          <a:headEnd/>
          <a:tailEnd/>
        </a:ln>
      </xdr:spPr>
      <xdr:txBody>
        <a:bodyPr vertOverflow="clip" wrap="square" lIns="36576" tIns="27432" rIns="0" bIns="0" anchor="t" upright="1"/>
        <a:lstStyle/>
        <a:p>
          <a:pPr algn="l" rtl="0">
            <a:defRPr sz="1000"/>
          </a:pPr>
          <a:endParaRPr lang="en-GB" sz="1600" b="1" i="0" u="none" strike="noStrike" baseline="0">
            <a:solidFill>
              <a:schemeClr val="accent1"/>
            </a:solidFill>
            <a:latin typeface="Arial"/>
            <a:cs typeface="Arial"/>
          </a:endParaRPr>
        </a:p>
        <a:p>
          <a:pPr algn="l" rtl="0">
            <a:defRPr sz="1000"/>
          </a:pPr>
          <a:r>
            <a:rPr lang="en-GB" sz="1600" b="1" i="0" u="none" strike="noStrike" baseline="0">
              <a:solidFill>
                <a:schemeClr val="accent1"/>
              </a:solidFill>
              <a:latin typeface="Arial"/>
              <a:cs typeface="Arial"/>
            </a:rPr>
            <a:t>Context</a:t>
          </a:r>
          <a:endParaRPr lang="en-GB" sz="1600" b="0" i="0" u="none" strike="noStrike" baseline="0">
            <a:solidFill>
              <a:schemeClr val="accent1"/>
            </a:solidFill>
            <a:latin typeface="Arial"/>
            <a:cs typeface="Arial"/>
          </a:endParaRPr>
        </a:p>
        <a:p>
          <a:pPr algn="l" rtl="0">
            <a:lnSpc>
              <a:spcPts val="1100"/>
            </a:lnSpc>
            <a:defRPr sz="1000"/>
          </a:pPr>
          <a:endParaRPr lang="en-GB" sz="1200" b="0" i="0" u="none" strike="noStrike" baseline="0">
            <a:solidFill>
              <a:srgbClr val="000000"/>
            </a:solidFill>
            <a:latin typeface="Arial"/>
            <a:cs typeface="Arial"/>
          </a:endParaRPr>
        </a:p>
        <a:p>
          <a:pPr>
            <a:spcAft>
              <a:spcPts val="0"/>
            </a:spcAft>
          </a:pPr>
          <a:r>
            <a:rPr lang="en-GB" sz="1200">
              <a:effectLst/>
              <a:latin typeface="Arial"/>
              <a:ea typeface="Calibri"/>
              <a:cs typeface="Times New Roman"/>
            </a:rPr>
            <a:t>There is a clear case for investing in services to support breastfeeding as part of a local child health strategy.  This is particularly important for mothers from low income groups, as it is known that they are less likely to breastfeed.  Breastfeeding protects the health of babies and mothers, and reduces the risk of illness. (NICE, 2008)</a:t>
          </a:r>
          <a:endParaRPr lang="en-GB" sz="1100">
            <a:effectLst/>
            <a:latin typeface="+mn-lt"/>
            <a:ea typeface="Calibri"/>
            <a:cs typeface="Times New Roman"/>
          </a:endParaRPr>
        </a:p>
        <a:p>
          <a:pPr>
            <a:spcAft>
              <a:spcPts val="0"/>
            </a:spcAft>
          </a:pPr>
          <a:r>
            <a:rPr lang="en-GB" sz="1200">
              <a:effectLst/>
              <a:latin typeface="Arial"/>
              <a:ea typeface="Calibri"/>
              <a:cs typeface="Times New Roman"/>
            </a:rPr>
            <a:t> </a:t>
          </a:r>
          <a:endParaRPr lang="en-GB" sz="1100">
            <a:effectLst/>
            <a:latin typeface="+mn-lt"/>
            <a:ea typeface="Calibri"/>
            <a:cs typeface="Times New Roman"/>
          </a:endParaRPr>
        </a:p>
        <a:p>
          <a:pPr>
            <a:spcAft>
              <a:spcPts val="0"/>
            </a:spcAft>
          </a:pPr>
          <a:r>
            <a:rPr lang="en-GB" sz="1200">
              <a:effectLst/>
              <a:latin typeface="Arial"/>
              <a:ea typeface="Calibri"/>
              <a:cs typeface="Times New Roman"/>
            </a:rPr>
            <a:t>Breast milk is the best form of nutrition for infants, and exclusive breastfeeding is recommended for the first six months (26 weeks) of an infant’s life.  Thereafter, breastfeeding should continue for as long as the mother and baby wish, while gradually introducing the baby to a more varied diet. </a:t>
          </a:r>
          <a:endParaRPr lang="en-GB" sz="1100">
            <a:effectLst/>
            <a:latin typeface="+mn-lt"/>
            <a:ea typeface="Calibri"/>
            <a:cs typeface="Times New Roman"/>
          </a:endParaRPr>
        </a:p>
        <a:p>
          <a:pPr>
            <a:spcAft>
              <a:spcPts val="0"/>
            </a:spcAft>
          </a:pPr>
          <a:r>
            <a:rPr lang="en-GB" sz="1200">
              <a:effectLst/>
              <a:latin typeface="Arial"/>
              <a:ea typeface="Calibri"/>
              <a:cs typeface="Times New Roman"/>
            </a:rPr>
            <a:t> </a:t>
          </a:r>
          <a:endParaRPr lang="en-GB" sz="1100">
            <a:effectLst/>
            <a:latin typeface="+mn-lt"/>
            <a:ea typeface="Calibri"/>
            <a:cs typeface="Times New Roman"/>
          </a:endParaRPr>
        </a:p>
        <a:p>
          <a:pPr>
            <a:spcAft>
              <a:spcPts val="0"/>
            </a:spcAft>
          </a:pPr>
          <a:r>
            <a:rPr lang="en-GB" sz="1200">
              <a:effectLst/>
              <a:latin typeface="Arial"/>
              <a:ea typeface="Calibri"/>
              <a:cs typeface="Times New Roman"/>
            </a:rPr>
            <a:t>In recent years, research has shown that infants who are not breastfed are more likely to have infections in the short-term such as gastroenteritis, respiratory and ear infections, and particularly infections requiring hospitalisation.  In the longer term, evidence suggests that infants who are not breastfed are more likely to become obese in later childhood, which means they are more likely to develop type 2 diabetes, and tend to have slightly higher levels of blood pressure and blood cholesterol in adulthood.  For mothers, breastfeeding is associated with a reduction in the risk of breast and ovarian cancers.  A recent study also suggests a positive association between breastfeeding and parenting capability, particularly among single and low-income mothers.</a:t>
          </a:r>
          <a:endParaRPr lang="en-GB" sz="1100">
            <a:effectLst/>
            <a:latin typeface="+mn-lt"/>
            <a:ea typeface="Calibri"/>
            <a:cs typeface="Times New Roman"/>
          </a:endParaRPr>
        </a:p>
        <a:p>
          <a:pPr>
            <a:spcAft>
              <a:spcPts val="0"/>
            </a:spcAft>
          </a:pPr>
          <a:r>
            <a:rPr lang="en-GB" sz="1200">
              <a:effectLst/>
              <a:latin typeface="Arial"/>
              <a:ea typeface="Calibri"/>
              <a:cs typeface="Times New Roman"/>
            </a:rPr>
            <a:t> </a:t>
          </a:r>
          <a:endParaRPr lang="en-GB" sz="1100">
            <a:effectLst/>
            <a:latin typeface="+mn-lt"/>
            <a:ea typeface="Calibri"/>
            <a:cs typeface="Times New Roman"/>
          </a:endParaRPr>
        </a:p>
        <a:p>
          <a:pPr>
            <a:spcAft>
              <a:spcPts val="0"/>
            </a:spcAft>
          </a:pPr>
          <a:r>
            <a:rPr lang="en-GB" sz="1200">
              <a:effectLst/>
              <a:latin typeface="Arial"/>
              <a:ea typeface="Calibri"/>
              <a:cs typeface="Times New Roman"/>
            </a:rPr>
            <a:t>Results from the UK Infant Feeding Survey 2010 showed that 83% of women in England breastfed their babies after birth, 78% after two days and 57% at six weeks.  The differences between the two sets of results is likely to be due to the fact that the Infant Feeding Survey is based on self-reported information from women who agreed to take part in the survey; and the fact that breastfeeding status is not captured for all infants in the statistics covered in this report</a:t>
          </a:r>
          <a:endParaRPr lang="en-GB" sz="1100">
            <a:effectLst/>
            <a:latin typeface="+mn-lt"/>
            <a:ea typeface="Calibri"/>
            <a:cs typeface="Times New Roman"/>
          </a:endParaRPr>
        </a:p>
        <a:p>
          <a:pPr>
            <a:spcAft>
              <a:spcPts val="0"/>
            </a:spcAft>
          </a:pPr>
          <a:r>
            <a:rPr lang="en-GB" sz="1200">
              <a:effectLst/>
              <a:latin typeface="Arial"/>
              <a:ea typeface="Calibri"/>
              <a:cs typeface="Times New Roman"/>
            </a:rPr>
            <a:t> </a:t>
          </a:r>
          <a:endParaRPr lang="en-GB" sz="1100">
            <a:effectLst/>
            <a:latin typeface="+mn-lt"/>
            <a:ea typeface="Calibri"/>
            <a:cs typeface="Times New Roman"/>
          </a:endParaRPr>
        </a:p>
        <a:p>
          <a:pPr>
            <a:spcAft>
              <a:spcPts val="0"/>
            </a:spcAft>
          </a:pPr>
          <a:r>
            <a:rPr lang="en-GB" sz="1200">
              <a:effectLst/>
              <a:latin typeface="Arial"/>
              <a:ea typeface="Calibri"/>
              <a:cs typeface="Times New Roman"/>
            </a:rPr>
            <a:t>National Institute for Health and Clinical Excellence (NICE), Improving the nutrition of pregnant and breastfeeding mothers and children in low-income households, London: NICE, 2008.</a:t>
          </a:r>
          <a:endParaRPr lang="en-GB" sz="1100">
            <a:effectLst/>
            <a:latin typeface="+mn-lt"/>
            <a:ea typeface="Calibri"/>
            <a:cs typeface="Times New Roman"/>
          </a:endParaRPr>
        </a:p>
        <a:p>
          <a:pPr>
            <a:spcAft>
              <a:spcPts val="0"/>
            </a:spcAft>
          </a:pPr>
          <a:r>
            <a:rPr lang="en-GB" sz="1200">
              <a:effectLst/>
              <a:latin typeface="Arial"/>
              <a:ea typeface="Calibri"/>
              <a:cs typeface="Times New Roman"/>
            </a:rPr>
            <a:t>Chen A et al, Breastfeeding and the Risk of Postneonatal Death in the United States. Pediatrics 2004;113;e435-e439</a:t>
          </a:r>
          <a:endParaRPr lang="en-GB" sz="1100">
            <a:effectLst/>
            <a:latin typeface="+mn-lt"/>
            <a:ea typeface="Calibri"/>
            <a:cs typeface="Times New Roman"/>
          </a:endParaRPr>
        </a:p>
        <a:p>
          <a:pPr>
            <a:spcAft>
              <a:spcPts val="0"/>
            </a:spcAft>
          </a:pPr>
          <a:r>
            <a:rPr lang="en-GB" sz="1200">
              <a:effectLst/>
              <a:latin typeface="Arial"/>
              <a:ea typeface="Calibri"/>
              <a:cs typeface="Times New Roman"/>
            </a:rPr>
            <a:t>World Health Organization, Global Strategy for Infant and Young Child Feeding, Geneva: World Health Organization, 2003. </a:t>
          </a:r>
          <a:endParaRPr lang="en-GB" sz="1100">
            <a:effectLst/>
            <a:latin typeface="+mn-lt"/>
            <a:ea typeface="Calibri"/>
            <a:cs typeface="Times New Roman"/>
          </a:endParaRPr>
        </a:p>
        <a:p>
          <a:pPr>
            <a:spcAft>
              <a:spcPts val="0"/>
            </a:spcAft>
          </a:pPr>
          <a:r>
            <a:rPr lang="en-GB" sz="1200">
              <a:effectLst/>
              <a:latin typeface="Arial"/>
              <a:ea typeface="Calibri"/>
              <a:cs typeface="Times New Roman"/>
            </a:rPr>
            <a:t>Quigley MA et al, Breastfeeding and hospitalization for diarrheal and respiratory infection in the</a:t>
          </a:r>
          <a:endParaRPr lang="en-GB" sz="1100">
            <a:effectLst/>
            <a:latin typeface="+mn-lt"/>
            <a:ea typeface="Calibri"/>
            <a:cs typeface="Times New Roman"/>
          </a:endParaRPr>
        </a:p>
        <a:p>
          <a:pPr>
            <a:spcAft>
              <a:spcPts val="0"/>
            </a:spcAft>
          </a:pPr>
          <a:r>
            <a:rPr lang="en-GB" sz="1200">
              <a:effectLst/>
              <a:latin typeface="Arial"/>
              <a:ea typeface="Calibri"/>
              <a:cs typeface="Times New Roman"/>
            </a:rPr>
            <a:t>United Kingdom Millennium Cohort Study, Pediatrics, 2007; 119(4):e837–42.</a:t>
          </a:r>
          <a:endParaRPr lang="en-GB" sz="1100">
            <a:effectLst/>
            <a:latin typeface="+mn-lt"/>
            <a:ea typeface="Calibri"/>
            <a:cs typeface="Times New Roman"/>
          </a:endParaRPr>
        </a:p>
        <a:p>
          <a:pPr>
            <a:spcAft>
              <a:spcPts val="0"/>
            </a:spcAft>
          </a:pPr>
          <a:r>
            <a:rPr lang="en-GB" sz="1200">
              <a:effectLst/>
              <a:latin typeface="Arial"/>
              <a:ea typeface="Calibri"/>
              <a:cs typeface="Times New Roman"/>
            </a:rPr>
            <a:t>Chantry CJ et al, Full Breastfeeding Duration and Associated Decrease in Respiratory Tract Infection in US Children, Pediatrics 2006;117;425-432.</a:t>
          </a:r>
          <a:endParaRPr lang="en-GB" sz="1100">
            <a:effectLst/>
            <a:latin typeface="+mn-lt"/>
            <a:ea typeface="Calibri"/>
            <a:cs typeface="Times New Roman"/>
          </a:endParaRPr>
        </a:p>
        <a:p>
          <a:pPr>
            <a:spcAft>
              <a:spcPts val="0"/>
            </a:spcAft>
          </a:pPr>
          <a:r>
            <a:rPr lang="en-GB" sz="1200">
              <a:effectLst/>
              <a:latin typeface="Arial"/>
              <a:ea typeface="Calibri"/>
              <a:cs typeface="Times New Roman"/>
            </a:rPr>
            <a:t>Horta B et al, Evidence on the long-term effects of breastfeeding, Geneva: World Health Organization, 2007.</a:t>
          </a:r>
          <a:endParaRPr lang="en-GB" sz="1100">
            <a:effectLst/>
            <a:latin typeface="+mn-lt"/>
            <a:ea typeface="Calibri"/>
            <a:cs typeface="Times New Roman"/>
          </a:endParaRPr>
        </a:p>
        <a:p>
          <a:pPr>
            <a:spcAft>
              <a:spcPts val="0"/>
            </a:spcAft>
          </a:pPr>
          <a:r>
            <a:rPr lang="en-GB" sz="1200">
              <a:effectLst/>
              <a:latin typeface="Arial"/>
              <a:ea typeface="Calibri"/>
              <a:cs typeface="Times New Roman"/>
            </a:rPr>
            <a:t>Ip S et al, Breastfeeding and maternal and infant health outcomes in developed countries, Boston, Massachusetts: Agency for Healthcare Research and Quality, US Department of Health and Human Services, 2007.</a:t>
          </a:r>
          <a:endParaRPr lang="en-GB" sz="1100">
            <a:effectLst/>
            <a:latin typeface="+mn-lt"/>
            <a:ea typeface="Calibri"/>
            <a:cs typeface="Times New Roman"/>
          </a:endParaRPr>
        </a:p>
        <a:p>
          <a:pPr>
            <a:spcAft>
              <a:spcPts val="0"/>
            </a:spcAft>
          </a:pPr>
          <a:r>
            <a:rPr lang="en-GB" sz="1200">
              <a:effectLst/>
              <a:latin typeface="Arial"/>
              <a:ea typeface="Calibri"/>
              <a:cs typeface="Times New Roman"/>
            </a:rPr>
            <a:t>WCRF/AICR (2007) Food, nutrition, physical Activity and the prevention of cancer: a global perspective. Washington DC, AICR  </a:t>
          </a:r>
          <a:endParaRPr lang="en-GB" sz="1100">
            <a:effectLst/>
            <a:latin typeface="+mn-lt"/>
            <a:ea typeface="Calibri"/>
            <a:cs typeface="Times New Roman"/>
          </a:endParaRPr>
        </a:p>
        <a:p>
          <a:pPr>
            <a:spcAft>
              <a:spcPts val="0"/>
            </a:spcAft>
          </a:pPr>
          <a:r>
            <a:rPr lang="en-GB" sz="1200">
              <a:effectLst/>
              <a:latin typeface="Arial"/>
              <a:ea typeface="Calibri"/>
              <a:cs typeface="Times New Roman"/>
            </a:rPr>
            <a:t>Gutman L et al, Nurturing parenting capability – the early years, London: Institute of Education, Centre for Research on the Wider Benefits of Learning, 2009.</a:t>
          </a:r>
          <a:endParaRPr lang="en-GB" sz="1100">
            <a:effectLst/>
            <a:latin typeface="+mn-lt"/>
            <a:ea typeface="Calibri"/>
            <a:cs typeface="Times New Roman"/>
          </a:endParaRPr>
        </a:p>
        <a:p>
          <a:pPr algn="l" rtl="0">
            <a:defRPr sz="1000"/>
          </a:pPr>
          <a:endParaRPr lang="en-GB" sz="1200" b="1" i="0" u="none" strike="noStrike" baseline="0">
            <a:solidFill>
              <a:srgbClr val="000000"/>
            </a:solidFill>
            <a:latin typeface="Arial"/>
            <a:cs typeface="Arial"/>
          </a:endParaRPr>
        </a:p>
        <a:p>
          <a:pPr algn="l" rtl="0">
            <a:defRPr sz="1000"/>
          </a:pPr>
          <a:endParaRPr lang="en-GB" sz="1200" b="1" i="0" u="none" strike="noStrike" baseline="0">
            <a:solidFill>
              <a:srgbClr val="000000"/>
            </a:solidFill>
            <a:latin typeface="Arial"/>
            <a:cs typeface="Arial"/>
          </a:endParaRPr>
        </a:p>
        <a:p>
          <a:pPr algn="l" rtl="0">
            <a:defRPr sz="1000"/>
          </a:pPr>
          <a:endParaRPr lang="en-GB" sz="1200" b="1" i="0" u="none" strike="noStrike" baseline="0">
            <a:solidFill>
              <a:srgbClr val="000000"/>
            </a:solidFill>
            <a:latin typeface="Arial"/>
            <a:cs typeface="Arial"/>
          </a:endParaRPr>
        </a:p>
        <a:p>
          <a:pPr algn="l" rtl="0">
            <a:lnSpc>
              <a:spcPts val="1300"/>
            </a:lnSpc>
            <a:defRPr sz="1000"/>
          </a:pPr>
          <a:endParaRPr lang="en-GB" sz="1200"/>
        </a:p>
      </xdr:txBody>
    </xdr:sp>
    <xdr:clientData/>
  </xdr:twoCellAnchor>
  <xdr:twoCellAnchor editAs="oneCell">
    <xdr:from>
      <xdr:col>0</xdr:col>
      <xdr:colOff>6508750</xdr:colOff>
      <xdr:row>1</xdr:row>
      <xdr:rowOff>47625</xdr:rowOff>
    </xdr:from>
    <xdr:to>
      <xdr:col>1</xdr:col>
      <xdr:colOff>339724</xdr:colOff>
      <xdr:row>4</xdr:row>
      <xdr:rowOff>56039</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8750" y="238125"/>
          <a:ext cx="895349" cy="5957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1031875</xdr:colOff>
      <xdr:row>1</xdr:row>
      <xdr:rowOff>47625</xdr:rowOff>
    </xdr:from>
    <xdr:to>
      <xdr:col>2</xdr:col>
      <xdr:colOff>485775</xdr:colOff>
      <xdr:row>64</xdr:row>
      <xdr:rowOff>53975</xdr:rowOff>
    </xdr:to>
    <xdr:sp macro="" textlink="">
      <xdr:nvSpPr>
        <xdr:cNvPr id="7169" name="Text Box 1"/>
        <xdr:cNvSpPr txBox="1">
          <a:spLocks noChangeArrowheads="1"/>
        </xdr:cNvSpPr>
      </xdr:nvSpPr>
      <xdr:spPr bwMode="auto">
        <a:xfrm>
          <a:off x="1031875" y="254000"/>
          <a:ext cx="7121525" cy="12039600"/>
        </a:xfrm>
        <a:prstGeom prst="rect">
          <a:avLst/>
        </a:prstGeom>
        <a:solidFill>
          <a:srgbClr xmlns:mc="http://schemas.openxmlformats.org/markup-compatibility/2006" xmlns:a14="http://schemas.microsoft.com/office/drawing/2010/main" val="FFFFFF" mc:Ignorable="a14" a14:legacySpreadsheetColorIndex="65"/>
        </a:solidFill>
        <a:ln w="9525">
          <a:noFill/>
          <a:miter lim="800000"/>
          <a:headEnd/>
          <a:tailEnd/>
        </a:ln>
      </xdr:spPr>
      <xdr:txBody>
        <a:bodyPr vertOverflow="clip" wrap="square" lIns="36576" tIns="27432" rIns="0" bIns="0" anchor="t" upright="1"/>
        <a:lstStyle/>
        <a:p>
          <a:pPr algn="l" rtl="0">
            <a:defRPr sz="1000"/>
          </a:pPr>
          <a:endParaRPr lang="en-GB" sz="1600" b="1" i="0" u="none" strike="noStrike" baseline="0">
            <a:solidFill>
              <a:schemeClr val="accent1"/>
            </a:solidFill>
            <a:latin typeface="Arial"/>
            <a:cs typeface="Arial"/>
          </a:endParaRPr>
        </a:p>
        <a:p>
          <a:pPr algn="l" rtl="0">
            <a:defRPr sz="1000"/>
          </a:pPr>
          <a:r>
            <a:rPr lang="en-GB" sz="1600" b="1" i="0" u="none" strike="noStrike" baseline="0">
              <a:solidFill>
                <a:schemeClr val="accent1"/>
              </a:solidFill>
              <a:latin typeface="Arial"/>
              <a:cs typeface="Arial"/>
            </a:rPr>
            <a:t>Summary of results</a:t>
          </a:r>
        </a:p>
        <a:p>
          <a:pPr algn="l" rtl="0">
            <a:defRPr sz="1000"/>
          </a:pPr>
          <a:endParaRPr lang="en-GB" sz="1200" b="0" i="0" u="none" strike="noStrike" baseline="0">
            <a:solidFill>
              <a:sysClr val="windowText" lastClr="000000"/>
            </a:solidFill>
            <a:latin typeface="Arial"/>
            <a:cs typeface="Arial"/>
          </a:endParaRPr>
        </a:p>
        <a:p>
          <a:pPr algn="l" rtl="0">
            <a:defRPr sz="1000"/>
          </a:pPr>
          <a:r>
            <a:rPr lang="en-GB" sz="1200" b="0" i="0" u="none" strike="noStrike" baseline="0">
              <a:solidFill>
                <a:sysClr val="windowText" lastClr="000000"/>
              </a:solidFill>
              <a:latin typeface="Arial"/>
              <a:cs typeface="Arial"/>
            </a:rPr>
            <a:t>The Q1-4 2013/14 collection of breastfeeding initiation and 6-8 week breastfeeding data was collected directly from maternity service providers and child health information system providers. </a:t>
          </a:r>
        </a:p>
        <a:p>
          <a:pPr algn="l" rtl="0">
            <a:defRPr sz="1000"/>
          </a:pPr>
          <a:endParaRPr lang="en-GB" sz="1200" b="0" i="0" u="none" strike="noStrike" baseline="0">
            <a:solidFill>
              <a:sysClr val="windowText" lastClr="000000"/>
            </a:solidFill>
            <a:latin typeface="Arial"/>
            <a:cs typeface="Arial"/>
          </a:endParaRPr>
        </a:p>
        <a:p>
          <a:pPr algn="l" rtl="0">
            <a:defRPr sz="1000"/>
          </a:pPr>
          <a:r>
            <a:rPr lang="en-GB" sz="1200" b="0" i="0" u="none" strike="noStrike" baseline="0">
              <a:solidFill>
                <a:sysClr val="windowText" lastClr="000000"/>
              </a:solidFill>
              <a:latin typeface="Arial"/>
              <a:cs typeface="Arial"/>
            </a:rPr>
            <a:t>138 maternity providers were identified for 12 week &amp; breastfeeding initiation submissions. During Q1 14/15 maternity providers who had not submitted during 13/14 were given a final opportunity to do so as a result we have received data returns covering 133 of these providers Q1-3, an uptake rate of 96%, for Q4 136 providers submitted data, an uptake rate of 99%. </a:t>
          </a:r>
        </a:p>
        <a:p>
          <a:pPr algn="l" rtl="0">
            <a:defRPr sz="1000"/>
          </a:pPr>
          <a:endParaRPr lang="en-GB" sz="1200" b="0" i="0" u="none" strike="noStrike" baseline="0">
            <a:solidFill>
              <a:sysClr val="windowText" lastClr="000000"/>
            </a:solidFill>
            <a:latin typeface="Arial"/>
            <a:cs typeface="Arial"/>
          </a:endParaRPr>
        </a:p>
        <a:p>
          <a:pPr algn="l" rtl="0">
            <a:defRPr sz="1000"/>
          </a:pPr>
          <a:r>
            <a:rPr lang="en-GB" sz="1200" b="0" i="0" u="none" strike="noStrike" baseline="0">
              <a:solidFill>
                <a:sysClr val="windowText" lastClr="000000"/>
              </a:solidFill>
              <a:latin typeface="Arial"/>
              <a:cs typeface="Arial"/>
            </a:rPr>
            <a:t>As data submissions are now above the validation limits we have sufficient data coverage to publish an England figure for the Q2-4 2013/14 but not the 13/14 OT figure which was still below the annual validation standard.</a:t>
          </a:r>
        </a:p>
        <a:p>
          <a:pPr algn="l" rtl="0">
            <a:defRPr sz="1000"/>
          </a:pPr>
          <a:endParaRPr lang="en-GB" sz="1200" b="0" i="0" u="none" strike="noStrike" baseline="0">
            <a:solidFill>
              <a:sysClr val="windowText" lastClr="000000"/>
            </a:solidFill>
            <a:latin typeface="Arial"/>
            <a:cs typeface="Arial"/>
          </a:endParaRPr>
        </a:p>
        <a:p>
          <a:pPr algn="l" rtl="0">
            <a:defRPr sz="1000"/>
          </a:pPr>
          <a:r>
            <a:rPr lang="en-GB" sz="1200" b="0" i="0" u="none" strike="noStrike" baseline="0">
              <a:solidFill>
                <a:sysClr val="windowText" lastClr="000000"/>
              </a:solidFill>
              <a:latin typeface="Arial"/>
              <a:cs typeface="Arial"/>
            </a:rPr>
            <a:t>111 Child Health Information System (CHIS) providers were identified for 6-8 week breastfeeding prevalence submissions. We have received data returns covering 106 of these providers Q1-4, an uptake rate of 95%.</a:t>
          </a:r>
        </a:p>
        <a:p>
          <a:pPr algn="l" rtl="0">
            <a:defRPr sz="1000"/>
          </a:pPr>
          <a:endParaRPr lang="en-GB" sz="1200" b="0" i="0" u="none" strike="noStrike" baseline="0">
            <a:solidFill>
              <a:sysClr val="windowText" lastClr="000000"/>
            </a:solidFill>
            <a:latin typeface="Arial"/>
            <a:cs typeface="Arial"/>
          </a:endParaRPr>
        </a:p>
        <a:p>
          <a:pPr algn="l" rtl="0">
            <a:defRPr sz="1000"/>
          </a:pPr>
          <a:r>
            <a:rPr lang="en-GB" sz="1200" b="0" i="0" u="none" strike="noStrike" baseline="0">
              <a:solidFill>
                <a:sysClr val="windowText" lastClr="000000"/>
              </a:solidFill>
              <a:latin typeface="Arial"/>
              <a:cs typeface="Arial"/>
            </a:rPr>
            <a:t>The level of provider submissions at Q4 was 11% higher than during the pilot submission of Q1-3 data.</a:t>
          </a:r>
        </a:p>
        <a:p>
          <a:pPr algn="l" rtl="0">
            <a:defRPr sz="1000"/>
          </a:pPr>
          <a:endParaRPr lang="en-GB" sz="1200" b="0" i="0" u="none" strike="noStrike" baseline="0">
            <a:solidFill>
              <a:sysClr val="windowText" lastClr="000000"/>
            </a:solidFill>
            <a:latin typeface="Arial"/>
            <a:cs typeface="Arial"/>
          </a:endParaRPr>
        </a:p>
        <a:p>
          <a:pPr algn="l" rtl="0">
            <a:defRPr sz="1000"/>
          </a:pPr>
          <a:r>
            <a:rPr lang="en-GB" sz="1200" b="0" i="0" u="none" strike="noStrike" baseline="0">
              <a:solidFill>
                <a:sysClr val="windowText" lastClr="000000"/>
              </a:solidFill>
              <a:latin typeface="Arial"/>
              <a:cs typeface="Arial"/>
            </a:rPr>
            <a:t>In 2013/14 the number of eligible children with no breastfeeding prevalence status recorded was 10.4%. As insufficient data passing the 95% data completeness we are unable to publish the 6-8 week breastfeeding prevalence England figures for Q1-4 2013/14.</a:t>
          </a:r>
        </a:p>
        <a:p>
          <a:pPr algn="l" rtl="0">
            <a:defRPr sz="1000"/>
          </a:pPr>
          <a:endParaRPr lang="en-GB" sz="1400" b="0" i="0" u="none" strike="noStrike" baseline="0">
            <a:solidFill>
              <a:schemeClr val="accent1"/>
            </a:solidFill>
            <a:latin typeface="Arial"/>
            <a:cs typeface="Arial"/>
          </a:endParaRPr>
        </a:p>
        <a:p>
          <a:pPr algn="l" rtl="0">
            <a:defRPr sz="1000"/>
          </a:pPr>
          <a:r>
            <a:rPr lang="en-GB" sz="1400" b="1" i="0" u="none" strike="noStrike" baseline="0">
              <a:solidFill>
                <a:schemeClr val="accent1"/>
              </a:solidFill>
              <a:latin typeface="Arial"/>
              <a:cs typeface="Arial"/>
            </a:rPr>
            <a:t>Initiation of breastfeeding</a:t>
          </a:r>
          <a:endParaRPr lang="en-GB" sz="1400" b="0" i="0" u="none" strike="noStrike" baseline="0">
            <a:solidFill>
              <a:schemeClr val="accent1"/>
            </a:solidFill>
            <a:latin typeface="Arial"/>
            <a:cs typeface="Arial"/>
          </a:endParaRPr>
        </a:p>
        <a:p>
          <a:pPr algn="l" rtl="0">
            <a:defRPr sz="1000"/>
          </a:pPr>
          <a:endParaRPr lang="en-GB" sz="1200" b="0" i="0" u="none" strike="noStrike" baseline="0">
            <a:solidFill>
              <a:srgbClr val="000000"/>
            </a:solidFill>
            <a:latin typeface="Arial"/>
            <a:ea typeface="+mn-ea"/>
            <a:cs typeface="Arial"/>
          </a:endParaRPr>
        </a:p>
        <a:p>
          <a:pPr algn="l" rtl="0">
            <a:defRPr sz="1000"/>
          </a:pPr>
          <a:r>
            <a:rPr lang="en-GB" sz="1200" b="0" i="0" u="none" strike="noStrike" baseline="0">
              <a:solidFill>
                <a:srgbClr val="000000"/>
              </a:solidFill>
              <a:latin typeface="Arial"/>
              <a:ea typeface="+mn-ea"/>
              <a:cs typeface="Arial"/>
            </a:rPr>
            <a:t>In England the annual OT breastfeeding initiation rate was not published due to low data coverage. The annual percentage was 73.9% in 2012/13 and 2011/12 (74.0%) and which was slightly higher than 2010/11 (73.7%), 2009/10 (72.8%) and 2008/09 (71.7%). The Q4 13/14 breastfeeding initiation rate was 73.8%.(Table 1)</a:t>
          </a:r>
        </a:p>
        <a:p>
          <a:pPr algn="l" rtl="0">
            <a:defRPr sz="1000"/>
          </a:pPr>
          <a:endParaRPr lang="en-GB" sz="1200" b="0" i="0" u="none" strike="noStrike" baseline="0">
            <a:solidFill>
              <a:srgbClr val="000000"/>
            </a:solidFill>
            <a:latin typeface="Arial"/>
            <a:cs typeface="Arial"/>
          </a:endParaRPr>
        </a:p>
        <a:p>
          <a:pPr algn="l" rtl="0">
            <a:defRPr sz="1000"/>
          </a:pPr>
          <a:r>
            <a:rPr lang="en-GB" sz="1200" b="0" i="0" u="none" strike="noStrike" baseline="0">
              <a:solidFill>
                <a:srgbClr val="000000"/>
              </a:solidFill>
              <a:latin typeface="Arial"/>
              <a:cs typeface="Arial"/>
            </a:rPr>
            <a:t>In England amongst the 143 CCGs that passed validation in Q4, breastfeeding initiation ranged from 35.1% in NHS Stoke On Trent CCG to 92.4% in NHS City and Hackney CCG (Table 6).</a:t>
          </a:r>
        </a:p>
        <a:p>
          <a:pPr algn="l" rtl="0">
            <a:defRPr sz="1000"/>
          </a:pPr>
          <a:endParaRPr lang="en-GB" sz="1200" b="0" i="0" u="none" strike="noStrike" baseline="0">
            <a:solidFill>
              <a:srgbClr val="000000"/>
            </a:solidFill>
            <a:latin typeface="Arial"/>
            <a:cs typeface="Arial"/>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GB" sz="1200" b="0" i="0" u="none" strike="noStrike" baseline="0">
              <a:solidFill>
                <a:srgbClr val="000000"/>
              </a:solidFill>
              <a:latin typeface="Arial"/>
              <a:ea typeface="+mn-ea"/>
              <a:cs typeface="Arial"/>
            </a:rPr>
            <a:t>In England amongst the 118 NHS Trusts that passed validation in Q4, breastfeeding initiation ranged from 38.1% in University Hospital Of North Staffordshire NHS Trust to 93.2% in Guy's and St Thomas' NHS Foundation Trust (Table 4).</a:t>
          </a:r>
        </a:p>
        <a:p>
          <a:pPr algn="l" rtl="0">
            <a:defRPr sz="1000"/>
          </a:pPr>
          <a:endParaRPr lang="en-GB" sz="1000" b="0" i="0" u="none" strike="noStrike" baseline="0">
            <a:solidFill>
              <a:srgbClr val="000000"/>
            </a:solidFill>
            <a:latin typeface="Arial"/>
            <a:cs typeface="Arial"/>
          </a:endParaRPr>
        </a:p>
        <a:p>
          <a:pPr algn="l" rtl="0">
            <a:defRPr sz="1000"/>
          </a:pPr>
          <a:r>
            <a:rPr lang="en-GB" sz="1400" b="1" i="0" u="none" strike="noStrike" baseline="0">
              <a:solidFill>
                <a:schemeClr val="accent1"/>
              </a:solidFill>
              <a:latin typeface="Arial"/>
              <a:cs typeface="Arial"/>
            </a:rPr>
            <a:t>Prevalence of breastfeeding at 6-8 weeks</a:t>
          </a:r>
        </a:p>
        <a:p>
          <a:pPr algn="l" rtl="0">
            <a:defRPr sz="1000"/>
          </a:pPr>
          <a:endParaRPr lang="en-GB" sz="1200" b="1" i="0" u="none" strike="noStrike" baseline="0">
            <a:solidFill>
              <a:srgbClr val="008080"/>
            </a:solidFill>
            <a:latin typeface="Arial"/>
            <a:cs typeface="Arial"/>
          </a:endParaRPr>
        </a:p>
        <a:p>
          <a:pPr algn="l" rtl="0">
            <a:defRPr sz="1000"/>
          </a:pPr>
          <a:r>
            <a:rPr lang="en-GB" sz="1200" b="0" i="0" u="none" strike="noStrike" baseline="0">
              <a:solidFill>
                <a:srgbClr val="000000"/>
              </a:solidFill>
              <a:latin typeface="Arial"/>
              <a:cs typeface="Arial"/>
            </a:rPr>
            <a:t>The 6-8 week breastfeeding prevalence figures are based on the number of infants recorded by CCG's as totally or partially breastfeeding, as a percentage of all infants due a 6-8 week check.</a:t>
          </a:r>
        </a:p>
        <a:p>
          <a:pPr algn="l" rtl="0">
            <a:defRPr sz="1000"/>
          </a:pPr>
          <a:endParaRPr lang="en-GB" sz="1200" b="0" i="0" u="none" strike="noStrike" baseline="0">
            <a:solidFill>
              <a:srgbClr val="000000"/>
            </a:solidFill>
            <a:latin typeface="Arial"/>
            <a:cs typeface="Arial"/>
          </a:endParaRPr>
        </a:p>
        <a:p>
          <a:pPr algn="l" rtl="0">
            <a:defRPr sz="1000"/>
          </a:pPr>
          <a:r>
            <a:rPr lang="en-GB" sz="1200" b="0" i="0" u="none" strike="noStrike" baseline="0">
              <a:solidFill>
                <a:srgbClr val="000000"/>
              </a:solidFill>
              <a:latin typeface="Arial"/>
              <a:cs typeface="Arial"/>
            </a:rPr>
            <a:t>When making comparisons over time, it is best to limit this to those quarters with high and consistent levels of coverage.  There is evidence that the significant improvements in data coverage that were achieved in the early quarters of data collection affected the comparability of the prevalence estimates over time.  This is because improvements in coverage have resulted in the inclusion in the statistics of a disproportionately higher number of women who are not breastfeeding.</a:t>
          </a:r>
        </a:p>
        <a:p>
          <a:pPr algn="l" rtl="0">
            <a:defRPr sz="1000"/>
          </a:pPr>
          <a:endParaRPr lang="en-GB" sz="1200" b="0" i="0" u="none" strike="noStrike" baseline="0">
            <a:solidFill>
              <a:srgbClr val="000000"/>
            </a:solidFill>
            <a:latin typeface="Arial"/>
            <a:cs typeface="Arial"/>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GB" sz="1200" b="0" i="0" u="none" strike="noStrike" baseline="0">
              <a:solidFill>
                <a:srgbClr val="000000"/>
              </a:solidFill>
              <a:latin typeface="Arial"/>
              <a:ea typeface="+mn-ea"/>
              <a:cs typeface="Arial"/>
            </a:rPr>
            <a:t>In England the breastfeeding prevalence at 6-8 weeks was not published in 2013/14 due to the number children with no recorded status of 6-8 week breastfeeding prevalence being greater than 5% of all eligible children. </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n-GB" sz="1200" b="0" i="0" u="none" strike="noStrike" baseline="0">
            <a:solidFill>
              <a:srgbClr val="000000"/>
            </a:solidFill>
            <a:latin typeface="Arial"/>
            <a:ea typeface="+mn-ea"/>
            <a:cs typeface="Arial"/>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GB" sz="1200" b="0" i="0" u="none" strike="noStrike" baseline="0">
              <a:solidFill>
                <a:srgbClr val="000000"/>
              </a:solidFill>
              <a:latin typeface="Arial"/>
              <a:ea typeface="+mn-ea"/>
              <a:cs typeface="Arial"/>
            </a:rPr>
            <a:t>In 2012/13  prevalence at 6-8 weeks was 47.2%, in 2011/12 47.2% of infants due a 6-8 week check were being breastfed at 6-8 weeks. (Table 2).</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n-GB" sz="1200" b="0" i="0" u="none" strike="noStrike" baseline="0">
            <a:solidFill>
              <a:srgbClr val="000000"/>
            </a:solidFill>
            <a:latin typeface="Arial"/>
            <a:ea typeface="+mn-ea"/>
            <a:cs typeface="Arial"/>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GB" sz="1200" b="0" i="0" u="none" strike="noStrike" baseline="0">
              <a:solidFill>
                <a:srgbClr val="000000"/>
              </a:solidFill>
              <a:latin typeface="Arial"/>
              <a:ea typeface="+mn-ea"/>
              <a:cs typeface="Arial"/>
            </a:rPr>
            <a:t>In 2013/14 30 CCG's failed to pass validation checks. 68 failed as the number of eligible children submitted failed to meet the -10% +20% number of expected children. </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n-GB" sz="1200" b="0" i="0" u="none" strike="noStrike" baseline="0">
            <a:solidFill>
              <a:srgbClr val="000000"/>
            </a:solidFill>
            <a:latin typeface="Arial"/>
            <a:ea typeface="+mn-ea"/>
            <a:cs typeface="Arial"/>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GB" sz="1200" b="0" i="0" u="none" strike="noStrike" baseline="0">
              <a:solidFill>
                <a:srgbClr val="000000"/>
              </a:solidFill>
              <a:latin typeface="Arial"/>
              <a:ea typeface="+mn-ea"/>
              <a:cs typeface="Arial"/>
            </a:rPr>
            <a:t>An additional 62 CCG's failed due to more than 5% of their eligible children having no breastfeeding status recorded, among the CCG's that failed on 95% recording coverage validation failures was NHS Richmond CCG where the 6-8 week breastfeeding status of 85.3% eligible children was not known.</a:t>
          </a:r>
        </a:p>
        <a:p>
          <a:pPr algn="l" rtl="0">
            <a:defRPr sz="1000"/>
          </a:pPr>
          <a:endParaRPr lang="en-GB" sz="1200" b="0" i="0" u="none" strike="noStrike" baseline="0">
            <a:solidFill>
              <a:srgbClr val="000000"/>
            </a:solidFill>
            <a:latin typeface="Arial"/>
            <a:cs typeface="Arial"/>
          </a:endParaRPr>
        </a:p>
        <a:p>
          <a:pPr algn="l" rtl="0">
            <a:defRPr sz="1000"/>
          </a:pPr>
          <a:r>
            <a:rPr lang="en-GB" sz="1200" b="0" i="0" u="none" strike="noStrike" baseline="0">
              <a:solidFill>
                <a:srgbClr val="000000"/>
              </a:solidFill>
              <a:latin typeface="Arial"/>
              <a:cs typeface="Arial"/>
            </a:rPr>
            <a:t>Amongst the 81 CCGs that passed validation, breastfeeding prevalence as a percentage of infants due a 6-8 week check ranged from 19.9% in NHS Knowsley CCG to 82.9% in NHS Central London (Westminster) CCG (Table 14).</a:t>
          </a:r>
          <a:endParaRPr lang="en-GB" sz="1200"/>
        </a:p>
      </xdr:txBody>
    </xdr:sp>
    <xdr:clientData/>
  </xdr:twoCellAnchor>
  <xdr:twoCellAnchor editAs="oneCell">
    <xdr:from>
      <xdr:col>0</xdr:col>
      <xdr:colOff>7045325</xdr:colOff>
      <xdr:row>1</xdr:row>
      <xdr:rowOff>85725</xdr:rowOff>
    </xdr:from>
    <xdr:to>
      <xdr:col>2</xdr:col>
      <xdr:colOff>273049</xdr:colOff>
      <xdr:row>4</xdr:row>
      <xdr:rowOff>84614</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45325" y="292100"/>
          <a:ext cx="895349" cy="6021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0</xdr:colOff>
      <xdr:row>0</xdr:row>
      <xdr:rowOff>0</xdr:rowOff>
    </xdr:from>
    <xdr:to>
      <xdr:col>8</xdr:col>
      <xdr:colOff>895349</xdr:colOff>
      <xdr:row>3</xdr:row>
      <xdr:rowOff>36989</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86625" y="0"/>
          <a:ext cx="895349" cy="5894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11</xdr:col>
      <xdr:colOff>371475</xdr:colOff>
      <xdr:row>0</xdr:row>
      <xdr:rowOff>104775</xdr:rowOff>
    </xdr:from>
    <xdr:to>
      <xdr:col>13</xdr:col>
      <xdr:colOff>47624</xdr:colOff>
      <xdr:row>3</xdr:row>
      <xdr:rowOff>141764</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20075" y="104775"/>
          <a:ext cx="895349" cy="5894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1704975</xdr:colOff>
      <xdr:row>1</xdr:row>
      <xdr:rowOff>9525</xdr:rowOff>
    </xdr:from>
    <xdr:to>
      <xdr:col>9</xdr:col>
      <xdr:colOff>66674</xdr:colOff>
      <xdr:row>4</xdr:row>
      <xdr:rowOff>46514</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39200" y="238125"/>
          <a:ext cx="895349" cy="5894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3</xdr:col>
      <xdr:colOff>114299</xdr:colOff>
      <xdr:row>4</xdr:row>
      <xdr:rowOff>103664</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48200" y="228600"/>
          <a:ext cx="895349" cy="5894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685800</xdr:colOff>
      <xdr:row>0</xdr:row>
      <xdr:rowOff>190500</xdr:rowOff>
    </xdr:from>
    <xdr:to>
      <xdr:col>2</xdr:col>
      <xdr:colOff>1581149</xdr:colOff>
      <xdr:row>4</xdr:row>
      <xdr:rowOff>67945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1144" y="190500"/>
          <a:ext cx="895349" cy="603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WORK\VSMR\Maps\201112%20Q2%20BFI%20Ma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SD2D\Breastfeeding\2004_05\Q1\Inequalities%20-adjustedBFv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catalogue.ic.nhs.uk/publications/hospital/maternity/nhs-mater-eng-2012-13/nhs-mate-eng-2012-13-pla-tab.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NHS%20CB/DFDC/03_Work%20Streams/07_Public%20Health/Flow%201%20-%20COVER/AT%20extract%20files/Child%20Immunisation%20Extract_Q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jdougla6\AppData\Local\Microsoft\Windows\Temporary%20Internet%20Files\Content.Outlook\YU67V775\Breastfeeding_Q3_24.02.14%2009.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1"/>
      <sheetName val="map "/>
      <sheetName val="Data"/>
      <sheetName val="Datafile"/>
    </sheetNames>
    <sheetDataSet>
      <sheetData sheetId="0" refreshError="1"/>
      <sheetData sheetId="1" refreshError="1"/>
      <sheetData sheetId="2" refreshError="1"/>
      <sheetData sheetId="3">
        <row r="1">
          <cell r="R1">
            <v>1</v>
          </cell>
        </row>
        <row r="2">
          <cell r="Q2" t="str">
            <v>Qtr Actual % initiated BF</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 PCTs (adjusted)"/>
      <sheetName val="Sorted PCTs"/>
      <sheetName val="Actual (2)"/>
      <sheetName val="Actual"/>
      <sheetName val="Inequalities"/>
      <sheetName val="FOT"/>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sheetName val="TA1011"/>
      <sheetName val="TC1011"/>
      <sheetName val="TD1011"/>
      <sheetName val="TE1011"/>
      <sheetName val="TF1011"/>
      <sheetName val="TG1011"/>
      <sheetName val="TA1213"/>
      <sheetName val="TB1213"/>
      <sheetName val="TC1213"/>
      <sheetName val="TD1213"/>
      <sheetName val="TE1213"/>
      <sheetName val="TF1213"/>
      <sheetName val="TG1213"/>
      <sheetName val="TH1011"/>
      <sheetName val="TH1213"/>
      <sheetName val="TB1011"/>
      <sheetName val="MPDP Flat file (12-13)"/>
      <sheetName val="MPDP Flat file (11-12)"/>
      <sheetName val="Sheet1"/>
      <sheetName val="Reference"/>
      <sheetName val="TA0910"/>
      <sheetName val="TB0910"/>
      <sheetName val="TC0910"/>
      <sheetName val="TD0910"/>
      <sheetName val="TE0910"/>
      <sheetName val="TF0910"/>
      <sheetName val="TG0910"/>
      <sheetName val="TH0910"/>
      <sheetName val="TA0809"/>
      <sheetName val="TB0809"/>
      <sheetName val="TC0809"/>
      <sheetName val="TD0809"/>
      <sheetName val="TE0809"/>
      <sheetName val="TF0809"/>
      <sheetName val="TG0809"/>
      <sheetName val="TH08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
          <cell r="H1" t="str">
            <v>ENGLAND</v>
          </cell>
        </row>
        <row r="3">
          <cell r="H3" t="str">
            <v>EAST MIDLANDS STRATEGIC HEALTH AUTHORITY</v>
          </cell>
        </row>
        <row r="4">
          <cell r="H4" t="str">
            <v>EAST OF ENGLAND STRATEGIC HEALTH AUTHORITY</v>
          </cell>
        </row>
        <row r="5">
          <cell r="H5" t="str">
            <v>LONDON STRATEGIC HEALTH AUTHORITY</v>
          </cell>
        </row>
        <row r="6">
          <cell r="H6" t="str">
            <v>NORTH EAST STRATEGIC HEALTH AUTHORITY</v>
          </cell>
        </row>
        <row r="7">
          <cell r="H7" t="str">
            <v>NORTH WEST STRATEGIC HEALTH AUTHORITY</v>
          </cell>
        </row>
        <row r="8">
          <cell r="H8" t="str">
            <v>SOUTH CENTRAL STRATEGIC HEALTH AUTHORITY</v>
          </cell>
        </row>
        <row r="9">
          <cell r="H9" t="str">
            <v>SOUTH EAST COAST STRATEGIC HEALTH AUTHORITY</v>
          </cell>
        </row>
        <row r="10">
          <cell r="H10" t="str">
            <v>SOUTH WEST STRATEGIC HEALTH AUTHORITY</v>
          </cell>
        </row>
        <row r="11">
          <cell r="H11" t="str">
            <v>WEST MIDLANDS STRATEGIC HEALTH AUTHORITY</v>
          </cell>
        </row>
        <row r="12">
          <cell r="H12" t="str">
            <v>YORKSHIRE AND THE HUMBER STRATEGIC HEALTH AUTHORITY</v>
          </cell>
        </row>
        <row r="14">
          <cell r="H14" t="str">
            <v>Airedale NHS Foundation Trust</v>
          </cell>
        </row>
        <row r="15">
          <cell r="H15" t="str">
            <v>Ashford and St Peter's Hospitals NHS Foundation Trust</v>
          </cell>
        </row>
        <row r="16">
          <cell r="H16" t="str">
            <v>Barking, Havering and Redbridge University Hospitals NHS Trust</v>
          </cell>
        </row>
        <row r="17">
          <cell r="H17" t="str">
            <v>Barnet and Chase Farm Hospitals NHS Trust</v>
          </cell>
        </row>
        <row r="18">
          <cell r="H18" t="str">
            <v>Barnsley Hospital NHS Foundation Trust</v>
          </cell>
        </row>
        <row r="19">
          <cell r="H19" t="str">
            <v>Barts Health NHS Trust</v>
          </cell>
        </row>
        <row r="20">
          <cell r="H20" t="str">
            <v>Basildon and Thurrock University Hospitals NHS Foundation Trust</v>
          </cell>
        </row>
        <row r="21">
          <cell r="H21" t="str">
            <v>Bedford Hospital NHS Trust</v>
          </cell>
        </row>
        <row r="22">
          <cell r="H22" t="str">
            <v>Birmingham Women's NHS Foundation Trust</v>
          </cell>
        </row>
        <row r="23">
          <cell r="H23" t="str">
            <v>Blackpool Teaching Hospitals NHS Foundation Trust</v>
          </cell>
        </row>
        <row r="24">
          <cell r="H24" t="str">
            <v>Bolton NHS Foundation Trust</v>
          </cell>
        </row>
        <row r="25">
          <cell r="H25" t="str">
            <v>Bradford Teaching Hospitals NHS Foundation Trust</v>
          </cell>
        </row>
        <row r="26">
          <cell r="H26" t="str">
            <v>Brighton and Sussex University Hospitals NHS Trust</v>
          </cell>
        </row>
        <row r="27">
          <cell r="H27" t="str">
            <v>Buckinghamshire Healthcare NHS Trust</v>
          </cell>
        </row>
        <row r="28">
          <cell r="H28" t="str">
            <v>Burton Hospitals NHS Foundation Trust</v>
          </cell>
        </row>
        <row r="29">
          <cell r="H29" t="str">
            <v>Calderdale and Huddersfield NHS Foundation Trust</v>
          </cell>
        </row>
        <row r="30">
          <cell r="H30" t="str">
            <v>Cambridge University Hospitals NHS Foundation Trust</v>
          </cell>
        </row>
        <row r="31">
          <cell r="H31" t="str">
            <v>Central Manchester University Hospitals NHS Foundation Trust</v>
          </cell>
        </row>
        <row r="32">
          <cell r="H32" t="str">
            <v>Chelsea and Westminster Hospital NHS Foundation Trust</v>
          </cell>
        </row>
        <row r="33">
          <cell r="H33" t="str">
            <v>Chesterfield Royal Hospital NHS Foundation Trust</v>
          </cell>
        </row>
        <row r="34">
          <cell r="H34" t="str">
            <v>City Hospitals Sunderland NHS Foundation Trust</v>
          </cell>
        </row>
        <row r="35">
          <cell r="H35" t="str">
            <v>Colchester Hospital University NHS Foundation Trust</v>
          </cell>
        </row>
        <row r="36">
          <cell r="H36" t="str">
            <v>Countess of Chester Hospital NHS Foundation Trust</v>
          </cell>
        </row>
        <row r="37">
          <cell r="H37" t="str">
            <v>County Durham and Darlington NHS Foundation Trust</v>
          </cell>
        </row>
        <row r="38">
          <cell r="H38" t="str">
            <v>Croydon Health Services NHS Trust</v>
          </cell>
        </row>
        <row r="39">
          <cell r="H39" t="str">
            <v>Dartford and Gravesham NHS Trust</v>
          </cell>
        </row>
        <row r="40">
          <cell r="H40" t="str">
            <v>Derby Hospitals NHS Foundation Trust</v>
          </cell>
        </row>
        <row r="41">
          <cell r="H41" t="str">
            <v>Doncaster and Bassetlaw Hospitals NHS Foundation Trust</v>
          </cell>
        </row>
        <row r="42">
          <cell r="H42" t="str">
            <v>Dorset County Hospital NHS Foundation Trust</v>
          </cell>
        </row>
        <row r="43">
          <cell r="H43" t="str">
            <v>Ealing Hospital NHS Trust</v>
          </cell>
        </row>
        <row r="44">
          <cell r="H44" t="str">
            <v>East and North Hertfordshire NHS Trust</v>
          </cell>
        </row>
        <row r="45">
          <cell r="H45" t="str">
            <v>East Cheshire NHS Trust</v>
          </cell>
        </row>
        <row r="46">
          <cell r="H46" t="str">
            <v>East Kent Hospitals University NHS Foundation Trust</v>
          </cell>
        </row>
        <row r="47">
          <cell r="H47" t="str">
            <v>East Lancashire Hospitals NHS Trust</v>
          </cell>
        </row>
        <row r="48">
          <cell r="H48" t="str">
            <v>East Sussex Healthcare NHS Trust</v>
          </cell>
        </row>
        <row r="49">
          <cell r="H49" t="str">
            <v>Epsom and St Helier University Hospitals NHS Trust</v>
          </cell>
        </row>
        <row r="50">
          <cell r="H50" t="str">
            <v>Frimley Park Hospital NHS Foundation Trust</v>
          </cell>
        </row>
        <row r="51">
          <cell r="H51" t="str">
            <v>Gateshead Health NHS Foundation Trust</v>
          </cell>
        </row>
        <row r="52">
          <cell r="H52" t="str">
            <v>George Eliot Hospital NHS Trust</v>
          </cell>
        </row>
        <row r="53">
          <cell r="H53" t="str">
            <v>Gloucestershire Hospitals NHS Foundation Trust</v>
          </cell>
        </row>
        <row r="54">
          <cell r="H54" t="str">
            <v>Great Western Hospitals NHS Foundation Trust</v>
          </cell>
        </row>
        <row r="55">
          <cell r="H55" t="str">
            <v>Guy's and St Thomas' NHS Foundation Trust</v>
          </cell>
        </row>
        <row r="56">
          <cell r="H56" t="str">
            <v>Hampshire Hospitals NHS Foundation Trust</v>
          </cell>
        </row>
        <row r="57">
          <cell r="H57" t="str">
            <v>Harrogate and District NHS Foundation Trust</v>
          </cell>
        </row>
        <row r="58">
          <cell r="H58" t="str">
            <v>Heart of England NHS Foundation Trust</v>
          </cell>
        </row>
        <row r="59">
          <cell r="H59" t="str">
            <v>Heatherwood and Wexham Park Hospitals NHS Foundation Trust</v>
          </cell>
        </row>
        <row r="60">
          <cell r="H60" t="str">
            <v>Hinchingbrooke Health Care NHS Trust</v>
          </cell>
        </row>
        <row r="61">
          <cell r="H61" t="str">
            <v>Homerton University Hospital NHS Foundation Trust</v>
          </cell>
        </row>
        <row r="62">
          <cell r="H62" t="str">
            <v>Hull and East Yorkshire Hospitals NHS Trust</v>
          </cell>
        </row>
        <row r="63">
          <cell r="H63" t="str">
            <v>Imperial College Healthcare NHS Trust</v>
          </cell>
        </row>
        <row r="64">
          <cell r="H64" t="str">
            <v>Ipswich Hospital NHS Trust</v>
          </cell>
        </row>
        <row r="65">
          <cell r="H65" t="str">
            <v>Isle of Wight NHS Trust</v>
          </cell>
        </row>
        <row r="66">
          <cell r="H66" t="str">
            <v>James Paget University Hospitals NHS Foundation Trust</v>
          </cell>
        </row>
        <row r="67">
          <cell r="H67" t="str">
            <v>Kettering General Hospital NHS Foundation Trust</v>
          </cell>
        </row>
        <row r="68">
          <cell r="H68" t="str">
            <v>King's College Hospital NHS Foundation Trust</v>
          </cell>
        </row>
        <row r="69">
          <cell r="H69" t="str">
            <v>Kingston Hospital NHS Trust</v>
          </cell>
        </row>
        <row r="70">
          <cell r="H70" t="str">
            <v>Lancashire Teaching Hospitals NHS Foundation Trust</v>
          </cell>
        </row>
        <row r="71">
          <cell r="H71" t="str">
            <v>Leeds Teaching Hospitals NHS Trust</v>
          </cell>
        </row>
        <row r="72">
          <cell r="H72" t="str">
            <v>Lewisham Healthcare NHS Trust</v>
          </cell>
        </row>
        <row r="73">
          <cell r="H73" t="str">
            <v>Liverpool Women's NHS Foundation Trust</v>
          </cell>
        </row>
        <row r="74">
          <cell r="H74" t="str">
            <v>Luton and Dunstable Hospital NHS Foundation Trust</v>
          </cell>
        </row>
        <row r="75">
          <cell r="H75" t="str">
            <v>Maidstone and Tunbridge Wells NHS Trust</v>
          </cell>
        </row>
        <row r="76">
          <cell r="H76" t="str">
            <v>Medway NHS Foundation Trust</v>
          </cell>
        </row>
        <row r="77">
          <cell r="H77" t="str">
            <v>Mid Cheshire Hospitals NHS Foundation Trust</v>
          </cell>
        </row>
        <row r="78">
          <cell r="H78" t="str">
            <v>Mid Essex Hospital Services NHS Trust</v>
          </cell>
        </row>
        <row r="79">
          <cell r="H79" t="str">
            <v>Mid Staffordshire NHS Foundation Trust</v>
          </cell>
        </row>
        <row r="80">
          <cell r="H80" t="str">
            <v>Mid Yorkshire Hospitals NHS Trust</v>
          </cell>
        </row>
        <row r="81">
          <cell r="H81" t="str">
            <v>Milton Keynes Hospital NHS Foundation Trust</v>
          </cell>
        </row>
        <row r="82">
          <cell r="H82" t="str">
            <v>Norfolk and Norwich University Hospitals NHS Foundation Trust</v>
          </cell>
        </row>
        <row r="83">
          <cell r="H83" t="str">
            <v>North Bristol NHS Trust</v>
          </cell>
        </row>
        <row r="84">
          <cell r="H84" t="str">
            <v>North Cumbria University Hospitals NHS Trust</v>
          </cell>
        </row>
        <row r="85">
          <cell r="H85" t="str">
            <v>North Middlesex University Hospital NHS Trust</v>
          </cell>
        </row>
        <row r="86">
          <cell r="H86" t="str">
            <v>North Tees and Hartlepool NHS Foundation Trust</v>
          </cell>
        </row>
        <row r="87">
          <cell r="H87" t="str">
            <v>North West London Hospitals NHS Trust</v>
          </cell>
        </row>
        <row r="88">
          <cell r="H88" t="str">
            <v>Northampton General Hospital NHS Trust</v>
          </cell>
        </row>
        <row r="89">
          <cell r="H89" t="str">
            <v>Northern Devon Healthcare NHS Trust</v>
          </cell>
        </row>
        <row r="90">
          <cell r="H90" t="str">
            <v>Northern Lincolnshire and Goole Hospitals NHS Foundation Trust</v>
          </cell>
        </row>
        <row r="91">
          <cell r="H91" t="str">
            <v>Northumbria Healthcare NHS Foundation Trust</v>
          </cell>
        </row>
        <row r="92">
          <cell r="H92" t="str">
            <v>Nottingham University Hospitals NHS Trust</v>
          </cell>
        </row>
        <row r="93">
          <cell r="H93" t="str">
            <v>Oxford University Hospitals NHS Trust</v>
          </cell>
        </row>
        <row r="94">
          <cell r="H94" t="str">
            <v>Pennine Acute Hospitals NHS Trust</v>
          </cell>
        </row>
        <row r="95">
          <cell r="H95" t="str">
            <v>Peterborough and Stamford Hospitals NHS Foundation Trust</v>
          </cell>
        </row>
        <row r="96">
          <cell r="H96" t="str">
            <v>Plymouth Hospitals NHS Trust</v>
          </cell>
        </row>
        <row r="97">
          <cell r="H97" t="str">
            <v>Poole Hospital NHS Foundation Trust</v>
          </cell>
        </row>
        <row r="98">
          <cell r="H98" t="str">
            <v>Portsmouth Hospitals NHS Trust</v>
          </cell>
        </row>
        <row r="99">
          <cell r="H99" t="str">
            <v>Royal Berkshire NHS Foundation Trust</v>
          </cell>
        </row>
        <row r="100">
          <cell r="H100" t="str">
            <v>Royal Cornwall Hospitals NHS Trust</v>
          </cell>
        </row>
        <row r="101">
          <cell r="H101" t="str">
            <v>Royal Devon and Exeter NHS Foundation Trust</v>
          </cell>
        </row>
        <row r="102">
          <cell r="H102" t="str">
            <v>Royal Free London NHS Foundation Trust</v>
          </cell>
        </row>
        <row r="103">
          <cell r="H103" t="str">
            <v>Royal Surrey County Hospital NHS Foundation Trust</v>
          </cell>
        </row>
        <row r="104">
          <cell r="H104" t="str">
            <v>Salisbury NHS Foundation Trust</v>
          </cell>
        </row>
        <row r="105">
          <cell r="H105" t="str">
            <v>Sandwell and West Birmingham Hospitals NHS Trust</v>
          </cell>
        </row>
        <row r="106">
          <cell r="H106" t="str">
            <v>Sheffield Teaching Hospitals NHS Foundation Trust</v>
          </cell>
        </row>
        <row r="107">
          <cell r="H107" t="str">
            <v>Sherwood Forest Hospitals NHS Foundation Trust</v>
          </cell>
        </row>
        <row r="108">
          <cell r="H108" t="str">
            <v>Shrewsbury and Telford Hospital NHS Trust</v>
          </cell>
        </row>
        <row r="109">
          <cell r="H109" t="str">
            <v>South Devon Healthcare NHS Foundation Trust</v>
          </cell>
        </row>
        <row r="110">
          <cell r="H110" t="str">
            <v>South London Healthcare NHS Trust</v>
          </cell>
        </row>
        <row r="111">
          <cell r="H111" t="str">
            <v>South Tees Hospitals NHS Foundation Trust</v>
          </cell>
        </row>
        <row r="112">
          <cell r="H112" t="str">
            <v>South Tyneside NHS Foundation Trust</v>
          </cell>
        </row>
        <row r="113">
          <cell r="H113" t="str">
            <v>South Warwickshire NHS Foundation Trust</v>
          </cell>
        </row>
        <row r="114">
          <cell r="H114" t="str">
            <v>Southend University Hospital NHS Foundation Trust</v>
          </cell>
        </row>
        <row r="115">
          <cell r="H115" t="str">
            <v>Southport and Ormskirk Hospital NHS Trust</v>
          </cell>
        </row>
        <row r="116">
          <cell r="H116" t="str">
            <v>St George's Healthcare NHS Trust</v>
          </cell>
        </row>
        <row r="117">
          <cell r="H117" t="str">
            <v>St Helens and Knowsley Hospitals NHS Trust</v>
          </cell>
        </row>
        <row r="118">
          <cell r="H118" t="str">
            <v>Stockport NHS Foundation Trust</v>
          </cell>
        </row>
        <row r="119">
          <cell r="H119" t="str">
            <v>Surrey and Sussex Healthcare NHS Trust</v>
          </cell>
        </row>
        <row r="120">
          <cell r="H120" t="str">
            <v>Tameside Hospital NHS Foundation Trust</v>
          </cell>
        </row>
        <row r="121">
          <cell r="H121" t="str">
            <v>Taunton and Somerset NHS Foundation Trust</v>
          </cell>
        </row>
        <row r="122">
          <cell r="H122" t="str">
            <v>The Dudley Group NHS Foundation Trust</v>
          </cell>
        </row>
        <row r="123">
          <cell r="H123" t="str">
            <v>The Hillingdon Hospitals NHS Foundation Trust</v>
          </cell>
        </row>
        <row r="124">
          <cell r="H124" t="str">
            <v>The Newcastle Upon Tyne Hospitals NHS Foundation Trust</v>
          </cell>
        </row>
        <row r="125">
          <cell r="H125" t="str">
            <v>The Princess Alexandra Hospital NHS Trust</v>
          </cell>
        </row>
        <row r="126">
          <cell r="H126" t="str">
            <v>The Queen Elizabeth Hospital, King's Lynn, NHS Foundation Trust</v>
          </cell>
        </row>
        <row r="127">
          <cell r="H127" t="str">
            <v>The Rotherham NHS Foundation Trust</v>
          </cell>
        </row>
        <row r="128">
          <cell r="H128" t="str">
            <v>The Royal Bournemouth and Christchurch Hospitals NHS Foundation Trust</v>
          </cell>
        </row>
        <row r="129">
          <cell r="H129" t="str">
            <v>The Royal Wolverhampton NHS Trust</v>
          </cell>
        </row>
        <row r="130">
          <cell r="H130" t="str">
            <v>The Whittington Hospital NHS Trust</v>
          </cell>
        </row>
        <row r="131">
          <cell r="H131" t="str">
            <v>United Lincolnshire Hospitals NHS Trust</v>
          </cell>
        </row>
        <row r="132">
          <cell r="H132" t="str">
            <v>University College London Hospitals NHS Foundation Trust</v>
          </cell>
        </row>
        <row r="133">
          <cell r="H133" t="str">
            <v>University Hospital of North Staffordshire NHS Trust</v>
          </cell>
        </row>
        <row r="134">
          <cell r="H134" t="str">
            <v>University Hospital of South Manchester NHS Foundation Trust</v>
          </cell>
        </row>
        <row r="135">
          <cell r="H135" t="str">
            <v>University Hospital Southampton NHS Foundation Trust</v>
          </cell>
        </row>
        <row r="136">
          <cell r="H136" t="str">
            <v>University Hospitals Bristol NHS Foundation Trust</v>
          </cell>
        </row>
        <row r="137">
          <cell r="H137" t="str">
            <v>University Hospitals Coventry and Warwickshire NHS Trust</v>
          </cell>
        </row>
        <row r="138">
          <cell r="H138" t="str">
            <v>University Hospitals of Leicester NHS Trust</v>
          </cell>
        </row>
        <row r="139">
          <cell r="H139" t="str">
            <v>University Hospitals of Morecambe Bay NHS Foundation Trust</v>
          </cell>
        </row>
        <row r="140">
          <cell r="H140" t="str">
            <v>Walsall Healthcare NHS Trust</v>
          </cell>
        </row>
        <row r="141">
          <cell r="H141" t="str">
            <v>Warrington and Halton Hospitals NHS Foundation Trust</v>
          </cell>
        </row>
        <row r="142">
          <cell r="H142" t="str">
            <v>West Hertfordshire Hospitals NHS Trust</v>
          </cell>
        </row>
        <row r="143">
          <cell r="H143" t="str">
            <v>West Middlesex University Hospital NHS Trust</v>
          </cell>
        </row>
        <row r="144">
          <cell r="H144" t="str">
            <v>West Suffolk NHS Foundation Trust</v>
          </cell>
        </row>
        <row r="145">
          <cell r="H145" t="str">
            <v>Western Sussex Hospitals NHS Trust</v>
          </cell>
        </row>
        <row r="146">
          <cell r="H146" t="str">
            <v>Weston Area Health NHS Trust</v>
          </cell>
        </row>
        <row r="147">
          <cell r="H147" t="str">
            <v>Wirral University Teaching Hospital NHS Foundation Trust</v>
          </cell>
        </row>
        <row r="148">
          <cell r="H148" t="str">
            <v>Worcestershire Acute Hospitals NHS Trust</v>
          </cell>
        </row>
        <row r="149">
          <cell r="H149" t="str">
            <v>Wrightington, Wigan and Leigh NHS Foundation Trust</v>
          </cell>
        </row>
        <row r="150">
          <cell r="H150" t="str">
            <v>Wye Valley NHS Trust</v>
          </cell>
        </row>
        <row r="151">
          <cell r="H151" t="str">
            <v>Yeovil District Hospital NHS Foundation Trust</v>
          </cell>
        </row>
        <row r="152">
          <cell r="H152" t="str">
            <v>York Teaching Hospital NHS Foundation Trust</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ll Extract"/>
      <sheetName val="Provider"/>
      <sheetName val="GP"/>
      <sheetName val="CCG"/>
      <sheetName val="Macro1"/>
    </sheetNames>
    <sheetDataSet>
      <sheetData sheetId="0"/>
      <sheetData sheetId="1"/>
      <sheetData sheetId="2"/>
      <sheetData sheetId="3"/>
      <sheetData sheetId="4">
        <row r="45">
          <cell r="A45" t="str">
            <v>Recover</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ll Extract"/>
      <sheetName val="Provider"/>
      <sheetName val="GP"/>
      <sheetName val="CCG"/>
      <sheetName val="Macro1"/>
    </sheetNames>
    <sheetDataSet>
      <sheetData sheetId="0" refreshError="1"/>
      <sheetData sheetId="1" refreshError="1"/>
      <sheetData sheetId="2" refreshError="1"/>
      <sheetData sheetId="3" refreshError="1"/>
      <sheetData sheetId="4">
        <row r="52">
          <cell r="A52" t="str">
            <v>Recover</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S56:AE62"/>
  <sheetViews>
    <sheetView showGridLines="0" tabSelected="1" zoomScale="90" zoomScaleNormal="90" workbookViewId="0">
      <selection activeCell="T32" sqref="T32"/>
    </sheetView>
  </sheetViews>
  <sheetFormatPr defaultRowHeight="12.75" x14ac:dyDescent="0.2"/>
  <cols>
    <col min="19" max="31" width="9.140625" style="144"/>
  </cols>
  <sheetData>
    <row r="56" s="144" customFormat="1" x14ac:dyDescent="0.2"/>
    <row r="57" s="144" customFormat="1" x14ac:dyDescent="0.2"/>
    <row r="58" s="144" customFormat="1" x14ac:dyDescent="0.2"/>
    <row r="59" s="144" customFormat="1" x14ac:dyDescent="0.2"/>
    <row r="60" s="144" customFormat="1" x14ac:dyDescent="0.2"/>
    <row r="61" s="144" customFormat="1" x14ac:dyDescent="0.2"/>
    <row r="62" s="144" customFormat="1" x14ac:dyDescent="0.2"/>
  </sheetData>
  <pageMargins left="0.70866141732283472" right="0.70866141732283472" top="0.74803149606299213" bottom="0.74803149606299213" header="0.31496062992125984" footer="0.31496062992125984"/>
  <pageSetup paperSize="9" scale="6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Q156"/>
  <sheetViews>
    <sheetView showGridLines="0" zoomScale="80" zoomScaleNormal="80" workbookViewId="0">
      <pane xSplit="3" ySplit="8" topLeftCell="D9" activePane="bottomRight" state="frozen"/>
      <selection pane="topRight" activeCell="D1" sqref="D1"/>
      <selection pane="bottomLeft" activeCell="A9" sqref="A9"/>
      <selection pane="bottomRight"/>
    </sheetView>
  </sheetViews>
  <sheetFormatPr defaultRowHeight="12.75" x14ac:dyDescent="0.2"/>
  <cols>
    <col min="1" max="1" width="5.28515625" style="77" bestFit="1" customWidth="1"/>
    <col min="2" max="2" width="64.42578125" style="77" bestFit="1" customWidth="1"/>
    <col min="3" max="3" width="26.5703125" style="77" customWidth="1"/>
    <col min="4" max="6" width="11.5703125" style="77" customWidth="1"/>
    <col min="7" max="7" width="15.140625" style="77" customWidth="1"/>
    <col min="8" max="9" width="27.5703125" style="77" customWidth="1"/>
    <col min="10" max="10" width="10.7109375" style="151" customWidth="1"/>
    <col min="11" max="11" width="9.140625" style="151"/>
    <col min="12" max="12" width="10.7109375" style="151" customWidth="1"/>
    <col min="13" max="13" width="9.140625" style="151"/>
    <col min="14" max="17" width="0" style="77" hidden="1" customWidth="1"/>
    <col min="18" max="16384" width="9.140625" style="77"/>
  </cols>
  <sheetData>
    <row r="1" spans="1:17" ht="18" x14ac:dyDescent="0.25">
      <c r="A1" s="173" t="s">
        <v>1423</v>
      </c>
    </row>
    <row r="2" spans="1:17" x14ac:dyDescent="0.2">
      <c r="H2" s="80"/>
    </row>
    <row r="3" spans="1:17" x14ac:dyDescent="0.2">
      <c r="A3" s="79" t="s">
        <v>1386</v>
      </c>
    </row>
    <row r="4" spans="1:17" x14ac:dyDescent="0.2">
      <c r="A4" s="80" t="s">
        <v>63</v>
      </c>
      <c r="E4" s="175"/>
    </row>
    <row r="5" spans="1:17" x14ac:dyDescent="0.2">
      <c r="A5" s="106"/>
      <c r="B5" s="106"/>
    </row>
    <row r="6" spans="1:17" x14ac:dyDescent="0.2">
      <c r="C6" s="238" t="s">
        <v>64</v>
      </c>
      <c r="D6" s="384" t="s">
        <v>65</v>
      </c>
      <c r="E6" s="385"/>
      <c r="F6" s="385"/>
      <c r="G6" s="385"/>
      <c r="H6" s="238" t="s">
        <v>66</v>
      </c>
      <c r="I6" s="239"/>
    </row>
    <row r="7" spans="1:17" x14ac:dyDescent="0.2">
      <c r="C7" s="240" t="s">
        <v>1385</v>
      </c>
      <c r="D7" s="386" t="s">
        <v>1385</v>
      </c>
      <c r="E7" s="378"/>
      <c r="F7" s="378"/>
      <c r="G7" s="378"/>
      <c r="H7" s="386" t="s">
        <v>1385</v>
      </c>
      <c r="I7" s="379"/>
    </row>
    <row r="8" spans="1:17" ht="26.25" thickBot="1" x14ac:dyDescent="0.25">
      <c r="A8" s="81" t="s">
        <v>71</v>
      </c>
      <c r="B8" s="81" t="s">
        <v>72</v>
      </c>
      <c r="C8" s="82" t="s">
        <v>33</v>
      </c>
      <c r="D8" s="85" t="s">
        <v>73</v>
      </c>
      <c r="E8" s="86" t="s">
        <v>74</v>
      </c>
      <c r="F8" s="83" t="s">
        <v>36</v>
      </c>
      <c r="G8" s="87" t="s">
        <v>58</v>
      </c>
      <c r="H8" s="89" t="s">
        <v>33</v>
      </c>
      <c r="I8" s="91" t="s">
        <v>36</v>
      </c>
      <c r="J8" s="287" t="s">
        <v>1419</v>
      </c>
      <c r="L8" s="287" t="s">
        <v>1420</v>
      </c>
    </row>
    <row r="9" spans="1:17" s="78" customFormat="1" x14ac:dyDescent="0.2">
      <c r="A9" s="185" t="s">
        <v>77</v>
      </c>
      <c r="B9" s="185" t="s">
        <v>78</v>
      </c>
      <c r="C9" s="241">
        <f>VLOOKUP(A9,T4_TrustBFI_201314!$A:$F,3,FALSE)+VLOOKUP(A9,T4_TrustBFI_201314!$A:$F,4,FALSE)+VLOOKUP(A9,T4_TrustBFI_201314!$A:$F,5,FALSE)+VLOOKUP(A9,T4_TrustBFI_201314!$A:$F,6,FALSE)</f>
        <v>2252</v>
      </c>
      <c r="D9" s="242">
        <f>VLOOKUP($A9,T4_TrustBFI_201314!$A:$AD,7,FALSE)+VLOOKUP($A9,T4_TrustBFI_201314!$A:$AD,11,FALSE)+VLOOKUP($A9,T4_TrustBFI_201314!$A:$AD,15,FALSE)+VLOOKUP($A9,T4_TrustBFI_201314!$A:$AD,19,FALSE)</f>
        <v>480</v>
      </c>
      <c r="E9" s="185">
        <f>VLOOKUP($A9,T4_TrustBFI_201314!$A:$AD,8,FALSE)+VLOOKUP($A9,T4_TrustBFI_201314!$A:$AD,12,FALSE)+VLOOKUP($A9,T4_TrustBFI_201314!$A:$AD,16,FALSE)+VLOOKUP($A9,T4_TrustBFI_201314!$A:$AD,20,FALSE)</f>
        <v>1761</v>
      </c>
      <c r="F9" s="243">
        <f>E9/C9</f>
        <v>0.78197158081705154</v>
      </c>
      <c r="G9" s="244" t="str">
        <f t="shared" ref="G9:G68" si="0">IF(ISNUMBER(F9),TEXT(((2*E9)+(1.96^2)-(1.96*((1.96^2)+(4*E9*(100%-F9)))^0.5))/(2*(C9+(1.96^2))),"0.0%")&amp;" - "&amp;TEXT(((2*E9)+(1.96^2)+(1.96*((1.96^2)+(4*E9*(100%-F9)))^0.5))/(2*(C9+(1.96^2))),"0.0%"),"")</f>
        <v>76.4% - 79.9%</v>
      </c>
      <c r="H9" s="245">
        <f>VLOOKUP($A9,T4_TrustBFI_201314!$A:$AD,23,FALSE)+VLOOKUP($A9,T4_TrustBFI_201314!$A:$AD,25,FALSE)+VLOOKUP($A9,T4_TrustBFI_201314!$A:$AD,27,FALSE)+VLOOKUP($A9,T4_TrustBFI_201314!$A:$AD,29,FALSE)</f>
        <v>11</v>
      </c>
      <c r="I9" s="237">
        <f t="shared" ref="I9:I40" si="1">H9/C9</f>
        <v>4.8845470692717588E-3</v>
      </c>
      <c r="J9" s="151">
        <f>IF(N9&lt;-10%,1,IF(O9&gt;20%,1,0))</f>
        <v>0</v>
      </c>
      <c r="K9" s="151">
        <f>IF(I9&gt;5%,1,0)</f>
        <v>0</v>
      </c>
      <c r="L9" s="151"/>
      <c r="M9" s="151"/>
      <c r="N9" s="27">
        <v>-4.3330501274426503E-2</v>
      </c>
      <c r="O9" s="27">
        <v>-0.11023310944290798</v>
      </c>
      <c r="P9" s="27">
        <v>-0.77909940526762955</v>
      </c>
      <c r="Q9" s="27">
        <v>-0.79454760964045834</v>
      </c>
    </row>
    <row r="10" spans="1:17" s="78" customFormat="1" x14ac:dyDescent="0.2">
      <c r="A10" s="77" t="s">
        <v>79</v>
      </c>
      <c r="B10" s="77" t="s">
        <v>1340</v>
      </c>
      <c r="C10" s="93">
        <f>VLOOKUP(A10,T4_TrustBFI_201314!$A:$F,3,FALSE)+VLOOKUP(A10,T4_TrustBFI_201314!$A:$F,4,FALSE)+VLOOKUP(A10,T4_TrustBFI_201314!$A:$F,5,FALSE)+VLOOKUP(A10,T4_TrustBFI_201314!$A:$F,6,FALSE)</f>
        <v>3960</v>
      </c>
      <c r="D10" s="96">
        <f>VLOOKUP($A10,T4_TrustBFI_201314!$A:$AD,7,FALSE)+VLOOKUP($A10,T4_TrustBFI_201314!$A:$AD,11,FALSE)+VLOOKUP($A10,T4_TrustBFI_201314!$A:$AD,15,FALSE)+VLOOKUP($A10,T4_TrustBFI_201314!$A:$AD,19,FALSE)</f>
        <v>625</v>
      </c>
      <c r="E10" s="77">
        <f>VLOOKUP($A10,T4_TrustBFI_201314!$A:$AD,8,FALSE)+VLOOKUP($A10,T4_TrustBFI_201314!$A:$AD,12,FALSE)+VLOOKUP($A10,T4_TrustBFI_201314!$A:$AD,16,FALSE)+VLOOKUP($A10,T4_TrustBFI_201314!$A:$AD,20,FALSE)</f>
        <v>3315</v>
      </c>
      <c r="F10" s="97">
        <f t="shared" ref="F10:F73" si="2">E10/C10</f>
        <v>0.83712121212121215</v>
      </c>
      <c r="G10" s="98" t="str">
        <f t="shared" si="0"/>
        <v>82.5% - 84.8%</v>
      </c>
      <c r="H10" s="100">
        <f>VLOOKUP($A10,T4_TrustBFI_201314!$A:$AD,23,FALSE)+VLOOKUP($A10,T4_TrustBFI_201314!$A:$AD,25,FALSE)+VLOOKUP($A10,T4_TrustBFI_201314!$A:$AD,27,FALSE)+VLOOKUP($A10,T4_TrustBFI_201314!$A:$AD,29,FALSE)</f>
        <v>20</v>
      </c>
      <c r="I10" s="101">
        <f t="shared" si="1"/>
        <v>5.0505050505050509E-3</v>
      </c>
      <c r="J10" s="151">
        <f t="shared" ref="J10:J73" si="3">IF(N10&lt;-10%,1,IF(O10&gt;20%,1,0))</f>
        <v>0</v>
      </c>
      <c r="K10" s="151">
        <f t="shared" ref="K10:K73" si="4">IF(I10&gt;5%,1,0)</f>
        <v>0</v>
      </c>
      <c r="L10" s="151"/>
      <c r="M10" s="151"/>
      <c r="N10" s="27">
        <v>3.0444964871194413E-2</v>
      </c>
      <c r="O10" s="27">
        <v>-2.4630541871921152E-2</v>
      </c>
      <c r="P10" s="27">
        <v>-0.74212854540723394</v>
      </c>
      <c r="Q10" s="27">
        <v>-0.75591133004926103</v>
      </c>
    </row>
    <row r="11" spans="1:17" s="78" customFormat="1" x14ac:dyDescent="0.2">
      <c r="A11" s="77" t="s">
        <v>80</v>
      </c>
      <c r="B11" s="77" t="s">
        <v>1341</v>
      </c>
      <c r="C11" s="93">
        <f>VLOOKUP(A11,T4_TrustBFI_201314!$A:$F,3,FALSE)+VLOOKUP(A11,T4_TrustBFI_201314!$A:$F,4,FALSE)+VLOOKUP(A11,T4_TrustBFI_201314!$A:$F,5,FALSE)+VLOOKUP(A11,T4_TrustBFI_201314!$A:$F,6,FALSE)</f>
        <v>7758</v>
      </c>
      <c r="D11" s="96">
        <f>VLOOKUP($A11,T4_TrustBFI_201314!$A:$AD,7,FALSE)+VLOOKUP($A11,T4_TrustBFI_201314!$A:$AD,11,FALSE)+VLOOKUP($A11,T4_TrustBFI_201314!$A:$AD,15,FALSE)+VLOOKUP($A11,T4_TrustBFI_201314!$A:$AD,19,FALSE)</f>
        <v>1574</v>
      </c>
      <c r="E11" s="77">
        <f>VLOOKUP($A11,T4_TrustBFI_201314!$A:$AD,8,FALSE)+VLOOKUP($A11,T4_TrustBFI_201314!$A:$AD,12,FALSE)+VLOOKUP($A11,T4_TrustBFI_201314!$A:$AD,16,FALSE)+VLOOKUP($A11,T4_TrustBFI_201314!$A:$AD,20,FALSE)</f>
        <v>6032</v>
      </c>
      <c r="F11" s="97">
        <f t="shared" si="2"/>
        <v>0.77751997937612782</v>
      </c>
      <c r="G11" s="98" t="str">
        <f t="shared" si="0"/>
        <v>76.8% - 78.7%</v>
      </c>
      <c r="H11" s="100">
        <f>VLOOKUP($A11,T4_TrustBFI_201314!$A:$AD,23,FALSE)+VLOOKUP($A11,T4_TrustBFI_201314!$A:$AD,25,FALSE)+VLOOKUP($A11,T4_TrustBFI_201314!$A:$AD,27,FALSE)+VLOOKUP($A11,T4_TrustBFI_201314!$A:$AD,29,FALSE)</f>
        <v>152</v>
      </c>
      <c r="I11" s="101">
        <f t="shared" si="1"/>
        <v>1.9592678525393141E-2</v>
      </c>
      <c r="J11" s="151">
        <f t="shared" si="3"/>
        <v>0</v>
      </c>
      <c r="K11" s="151">
        <f t="shared" si="4"/>
        <v>0</v>
      </c>
      <c r="L11" s="151"/>
      <c r="M11" s="151"/>
      <c r="N11" s="27">
        <v>-9.0290806754221409E-2</v>
      </c>
      <c r="O11" s="27">
        <v>-0.21022091010892807</v>
      </c>
      <c r="P11" s="27">
        <v>-0.78013602251407133</v>
      </c>
      <c r="Q11" s="27">
        <v>-0.8091214496589636</v>
      </c>
    </row>
    <row r="12" spans="1:17" s="78" customFormat="1" x14ac:dyDescent="0.2">
      <c r="A12" s="77" t="s">
        <v>81</v>
      </c>
      <c r="B12" s="77" t="s">
        <v>1342</v>
      </c>
      <c r="C12" s="93">
        <f>VLOOKUP(A12,T4_TrustBFI_201314!$A:$F,3,FALSE)+VLOOKUP(A12,T4_TrustBFI_201314!$A:$F,4,FALSE)+VLOOKUP(A12,T4_TrustBFI_201314!$A:$F,5,FALSE)+VLOOKUP(A12,T4_TrustBFI_201314!$A:$F,6,FALSE)</f>
        <v>5729</v>
      </c>
      <c r="D12" s="96">
        <f>VLOOKUP($A12,T4_TrustBFI_201314!$A:$AD,7,FALSE)+VLOOKUP($A12,T4_TrustBFI_201314!$A:$AD,11,FALSE)+VLOOKUP($A12,T4_TrustBFI_201314!$A:$AD,15,FALSE)+VLOOKUP($A12,T4_TrustBFI_201314!$A:$AD,19,FALSE)</f>
        <v>841</v>
      </c>
      <c r="E12" s="77">
        <f>VLOOKUP($A12,T4_TrustBFI_201314!$A:$AD,8,FALSE)+VLOOKUP($A12,T4_TrustBFI_201314!$A:$AD,12,FALSE)+VLOOKUP($A12,T4_TrustBFI_201314!$A:$AD,16,FALSE)+VLOOKUP($A12,T4_TrustBFI_201314!$A:$AD,20,FALSE)</f>
        <v>4888</v>
      </c>
      <c r="F12" s="97">
        <f t="shared" si="2"/>
        <v>0.85320300226915691</v>
      </c>
      <c r="G12" s="98" t="str">
        <f t="shared" si="0"/>
        <v>84.4% - 86.2%</v>
      </c>
      <c r="H12" s="100">
        <f>VLOOKUP($A12,T4_TrustBFI_201314!$A:$AD,23,FALSE)+VLOOKUP($A12,T4_TrustBFI_201314!$A:$AD,25,FALSE)+VLOOKUP($A12,T4_TrustBFI_201314!$A:$AD,27,FALSE)+VLOOKUP($A12,T4_TrustBFI_201314!$A:$AD,29,FALSE)</f>
        <v>0</v>
      </c>
      <c r="I12" s="101">
        <f t="shared" si="1"/>
        <v>0</v>
      </c>
      <c r="J12" s="151">
        <f t="shared" si="3"/>
        <v>0</v>
      </c>
      <c r="K12" s="151">
        <f t="shared" si="4"/>
        <v>0</v>
      </c>
      <c r="L12" s="151"/>
      <c r="M12" s="151"/>
      <c r="N12" s="27">
        <v>-9.8363235757003453E-2</v>
      </c>
      <c r="O12" s="27">
        <v>-0.158984145625367</v>
      </c>
      <c r="P12" s="27">
        <v>-0.80925401322001889</v>
      </c>
      <c r="Q12" s="27">
        <v>-0.8220786846741045</v>
      </c>
    </row>
    <row r="13" spans="1:17" s="78" customFormat="1" x14ac:dyDescent="0.2">
      <c r="A13" s="77" t="s">
        <v>82</v>
      </c>
      <c r="B13" s="77" t="s">
        <v>83</v>
      </c>
      <c r="C13" s="93">
        <f>VLOOKUP(A13,T4_TrustBFI_201314!$A:$F,3,FALSE)+VLOOKUP(A13,T4_TrustBFI_201314!$A:$F,4,FALSE)+VLOOKUP(A13,T4_TrustBFI_201314!$A:$F,5,FALSE)+VLOOKUP(A13,T4_TrustBFI_201314!$A:$F,6,FALSE)</f>
        <v>2748</v>
      </c>
      <c r="D13" s="96">
        <f>VLOOKUP($A13,T4_TrustBFI_201314!$A:$AD,7,FALSE)+VLOOKUP($A13,T4_TrustBFI_201314!$A:$AD,11,FALSE)+VLOOKUP($A13,T4_TrustBFI_201314!$A:$AD,15,FALSE)+VLOOKUP($A13,T4_TrustBFI_201314!$A:$AD,19,FALSE)</f>
        <v>916</v>
      </c>
      <c r="E13" s="77">
        <f>VLOOKUP($A13,T4_TrustBFI_201314!$A:$AD,8,FALSE)+VLOOKUP($A13,T4_TrustBFI_201314!$A:$AD,12,FALSE)+VLOOKUP($A13,T4_TrustBFI_201314!$A:$AD,16,FALSE)+VLOOKUP($A13,T4_TrustBFI_201314!$A:$AD,20,FALSE)</f>
        <v>1832</v>
      </c>
      <c r="F13" s="97">
        <f t="shared" si="2"/>
        <v>0.66666666666666663</v>
      </c>
      <c r="G13" s="98" t="str">
        <f t="shared" si="0"/>
        <v>64.9% - 68.4%</v>
      </c>
      <c r="H13" s="100">
        <f>VLOOKUP($A13,T4_TrustBFI_201314!$A:$AD,23,FALSE)+VLOOKUP($A13,T4_TrustBFI_201314!$A:$AD,25,FALSE)+VLOOKUP($A13,T4_TrustBFI_201314!$A:$AD,27,FALSE)+VLOOKUP($A13,T4_TrustBFI_201314!$A:$AD,29,FALSE)</f>
        <v>0</v>
      </c>
      <c r="I13" s="101">
        <f t="shared" si="1"/>
        <v>0</v>
      </c>
      <c r="J13" s="151">
        <f t="shared" si="3"/>
        <v>0</v>
      </c>
      <c r="K13" s="151">
        <f t="shared" si="4"/>
        <v>0</v>
      </c>
      <c r="L13" s="151"/>
      <c r="M13" s="151"/>
      <c r="N13" s="27">
        <v>-3.9160839160839123E-2</v>
      </c>
      <c r="O13" s="27">
        <v>-8.3388925950633741E-2</v>
      </c>
      <c r="P13" s="27">
        <v>-0.77062937062937065</v>
      </c>
      <c r="Q13" s="27">
        <v>-0.78118745830553704</v>
      </c>
    </row>
    <row r="14" spans="1:17" s="78" customFormat="1" x14ac:dyDescent="0.2">
      <c r="A14" s="77" t="s">
        <v>84</v>
      </c>
      <c r="B14" s="77" t="s">
        <v>1343</v>
      </c>
      <c r="C14" s="93">
        <f>VLOOKUP(A14,T4_TrustBFI_201314!$A:$F,3,FALSE)+VLOOKUP(A14,T4_TrustBFI_201314!$A:$F,4,FALSE)+VLOOKUP(A14,T4_TrustBFI_201314!$A:$F,5,FALSE)+VLOOKUP(A14,T4_TrustBFI_201314!$A:$F,6,FALSE)</f>
        <v>4401</v>
      </c>
      <c r="D14" s="96">
        <f>VLOOKUP($A14,T4_TrustBFI_201314!$A:$AD,7,FALSE)+VLOOKUP($A14,T4_TrustBFI_201314!$A:$AD,11,FALSE)+VLOOKUP($A14,T4_TrustBFI_201314!$A:$AD,15,FALSE)+VLOOKUP($A14,T4_TrustBFI_201314!$A:$AD,19,FALSE)</f>
        <v>330</v>
      </c>
      <c r="E14" s="77">
        <f>VLOOKUP($A14,T4_TrustBFI_201314!$A:$AD,8,FALSE)+VLOOKUP($A14,T4_TrustBFI_201314!$A:$AD,12,FALSE)+VLOOKUP($A14,T4_TrustBFI_201314!$A:$AD,16,FALSE)+VLOOKUP($A14,T4_TrustBFI_201314!$A:$AD,20,FALSE)</f>
        <v>2844</v>
      </c>
      <c r="F14" s="97"/>
      <c r="G14" s="98" t="str">
        <f t="shared" si="0"/>
        <v/>
      </c>
      <c r="H14" s="100">
        <f>VLOOKUP($A14,T4_TrustBFI_201314!$A:$AD,23,FALSE)+VLOOKUP($A14,T4_TrustBFI_201314!$A:$AD,25,FALSE)+VLOOKUP($A14,T4_TrustBFI_201314!$A:$AD,27,FALSE)+VLOOKUP($A14,T4_TrustBFI_201314!$A:$AD,29,FALSE)</f>
        <v>1227</v>
      </c>
      <c r="I14" s="101">
        <f t="shared" si="1"/>
        <v>0.27880027266530333</v>
      </c>
      <c r="J14" s="151">
        <f t="shared" si="3"/>
        <v>1</v>
      </c>
      <c r="K14" s="151">
        <f t="shared" si="4"/>
        <v>1</v>
      </c>
      <c r="L14" s="151"/>
      <c r="M14" s="151"/>
      <c r="N14" s="27">
        <v>-0.70046961137956854</v>
      </c>
      <c r="O14" s="27">
        <v>-0.73023170283192351</v>
      </c>
      <c r="P14" s="27" t="e">
        <v>#N/A</v>
      </c>
      <c r="Q14" s="27" t="e">
        <v>#N/A</v>
      </c>
    </row>
    <row r="15" spans="1:17" s="78" customFormat="1" x14ac:dyDescent="0.2">
      <c r="A15" s="77" t="s">
        <v>85</v>
      </c>
      <c r="B15" s="77" t="s">
        <v>1344</v>
      </c>
      <c r="C15" s="93">
        <f>VLOOKUP(A15,T4_TrustBFI_201314!$A:$F,3,FALSE)+VLOOKUP(A15,T4_TrustBFI_201314!$A:$F,4,FALSE)+VLOOKUP(A15,T4_TrustBFI_201314!$A:$F,5,FALSE)+VLOOKUP(A15,T4_TrustBFI_201314!$A:$F,6,FALSE)</f>
        <v>4498</v>
      </c>
      <c r="D15" s="96">
        <f>VLOOKUP($A15,T4_TrustBFI_201314!$A:$AD,7,FALSE)+VLOOKUP($A15,T4_TrustBFI_201314!$A:$AD,11,FALSE)+VLOOKUP($A15,T4_TrustBFI_201314!$A:$AD,15,FALSE)+VLOOKUP($A15,T4_TrustBFI_201314!$A:$AD,19,FALSE)</f>
        <v>1308</v>
      </c>
      <c r="E15" s="77">
        <f>VLOOKUP($A15,T4_TrustBFI_201314!$A:$AD,8,FALSE)+VLOOKUP($A15,T4_TrustBFI_201314!$A:$AD,12,FALSE)+VLOOKUP($A15,T4_TrustBFI_201314!$A:$AD,16,FALSE)+VLOOKUP($A15,T4_TrustBFI_201314!$A:$AD,20,FALSE)</f>
        <v>3176</v>
      </c>
      <c r="F15" s="97">
        <f t="shared" si="2"/>
        <v>0.70609159626500662</v>
      </c>
      <c r="G15" s="98" t="str">
        <f t="shared" si="0"/>
        <v>69.3% - 71.9%</v>
      </c>
      <c r="H15" s="100">
        <f>VLOOKUP($A15,T4_TrustBFI_201314!$A:$AD,23,FALSE)+VLOOKUP($A15,T4_TrustBFI_201314!$A:$AD,25,FALSE)+VLOOKUP($A15,T4_TrustBFI_201314!$A:$AD,27,FALSE)+VLOOKUP($A15,T4_TrustBFI_201314!$A:$AD,29,FALSE)</f>
        <v>14</v>
      </c>
      <c r="I15" s="101">
        <f t="shared" si="1"/>
        <v>3.1124944419742106E-3</v>
      </c>
      <c r="J15" s="151">
        <f t="shared" si="3"/>
        <v>0</v>
      </c>
      <c r="K15" s="151">
        <f t="shared" si="4"/>
        <v>0</v>
      </c>
      <c r="L15" s="151"/>
      <c r="M15" s="151"/>
      <c r="N15" s="27">
        <v>5.8352941176470496E-2</v>
      </c>
      <c r="O15" s="27">
        <v>-4.2775058523090048E-2</v>
      </c>
      <c r="P15" s="27">
        <v>-0.75270588235294111</v>
      </c>
      <c r="Q15" s="27">
        <v>-0.77633539050861888</v>
      </c>
    </row>
    <row r="16" spans="1:17" s="78" customFormat="1" x14ac:dyDescent="0.2">
      <c r="A16" s="77" t="s">
        <v>86</v>
      </c>
      <c r="B16" s="77" t="s">
        <v>1345</v>
      </c>
      <c r="C16" s="93">
        <f>VLOOKUP(A16,T4_TrustBFI_201314!$A:$F,3,FALSE)+VLOOKUP(A16,T4_TrustBFI_201314!$A:$F,4,FALSE)+VLOOKUP(A16,T4_TrustBFI_201314!$A:$F,5,FALSE)+VLOOKUP(A16,T4_TrustBFI_201314!$A:$F,6,FALSE)</f>
        <v>2981</v>
      </c>
      <c r="D16" s="96">
        <f>VLOOKUP($A16,T4_TrustBFI_201314!$A:$AD,7,FALSE)+VLOOKUP($A16,T4_TrustBFI_201314!$A:$AD,11,FALSE)+VLOOKUP($A16,T4_TrustBFI_201314!$A:$AD,15,FALSE)+VLOOKUP($A16,T4_TrustBFI_201314!$A:$AD,19,FALSE)</f>
        <v>574.91999999999996</v>
      </c>
      <c r="E16" s="77">
        <f>VLOOKUP($A16,T4_TrustBFI_201314!$A:$AD,8,FALSE)+VLOOKUP($A16,T4_TrustBFI_201314!$A:$AD,12,FALSE)+VLOOKUP($A16,T4_TrustBFI_201314!$A:$AD,16,FALSE)+VLOOKUP($A16,T4_TrustBFI_201314!$A:$AD,20,FALSE)</f>
        <v>2396.08</v>
      </c>
      <c r="F16" s="97">
        <f t="shared" si="2"/>
        <v>0.80378396511237837</v>
      </c>
      <c r="G16" s="98" t="str">
        <f t="shared" si="0"/>
        <v>78.9% - 81.8%</v>
      </c>
      <c r="H16" s="100">
        <f>VLOOKUP($A16,T4_TrustBFI_201314!$A:$AD,23,FALSE)+VLOOKUP($A16,T4_TrustBFI_201314!$A:$AD,25,FALSE)+VLOOKUP($A16,T4_TrustBFI_201314!$A:$AD,27,FALSE)+VLOOKUP($A16,T4_TrustBFI_201314!$A:$AD,29,FALSE)</f>
        <v>10</v>
      </c>
      <c r="I16" s="101">
        <f t="shared" si="1"/>
        <v>3.3545790003354577E-3</v>
      </c>
      <c r="J16" s="151">
        <f t="shared" si="3"/>
        <v>0</v>
      </c>
      <c r="K16" s="151">
        <f t="shared" si="4"/>
        <v>0</v>
      </c>
      <c r="L16" s="151"/>
      <c r="M16" s="151"/>
      <c r="N16" s="27">
        <v>-8.135593220338988E-2</v>
      </c>
      <c r="O16" s="27">
        <v>-0.11253349211074726</v>
      </c>
      <c r="P16" s="27">
        <v>-0.77318952234206473</v>
      </c>
      <c r="Q16" s="27">
        <v>-0.78088716880023812</v>
      </c>
    </row>
    <row r="17" spans="1:17" s="78" customFormat="1" x14ac:dyDescent="0.2">
      <c r="A17" s="77" t="s">
        <v>87</v>
      </c>
      <c r="B17" s="77" t="s">
        <v>88</v>
      </c>
      <c r="C17" s="93">
        <f>VLOOKUP(A17,T4_TrustBFI_201314!$A:$F,3,FALSE)+VLOOKUP(A17,T4_TrustBFI_201314!$A:$F,4,FALSE)+VLOOKUP(A17,T4_TrustBFI_201314!$A:$F,5,FALSE)+VLOOKUP(A17,T4_TrustBFI_201314!$A:$F,6,FALSE)</f>
        <v>8088</v>
      </c>
      <c r="D17" s="96">
        <f>VLOOKUP($A17,T4_TrustBFI_201314!$A:$AD,7,FALSE)+VLOOKUP($A17,T4_TrustBFI_201314!$A:$AD,11,FALSE)+VLOOKUP($A17,T4_TrustBFI_201314!$A:$AD,15,FALSE)+VLOOKUP($A17,T4_TrustBFI_201314!$A:$AD,19,FALSE)</f>
        <v>1953</v>
      </c>
      <c r="E17" s="77">
        <f>VLOOKUP($A17,T4_TrustBFI_201314!$A:$AD,8,FALSE)+VLOOKUP($A17,T4_TrustBFI_201314!$A:$AD,12,FALSE)+VLOOKUP($A17,T4_TrustBFI_201314!$A:$AD,16,FALSE)+VLOOKUP($A17,T4_TrustBFI_201314!$A:$AD,20,FALSE)</f>
        <v>6022</v>
      </c>
      <c r="F17" s="97">
        <f t="shared" si="2"/>
        <v>0.74455984174085066</v>
      </c>
      <c r="G17" s="98" t="str">
        <f t="shared" si="0"/>
        <v>73.5% - 75.4%</v>
      </c>
      <c r="H17" s="100">
        <f>VLOOKUP($A17,T4_TrustBFI_201314!$A:$AD,23,FALSE)+VLOOKUP($A17,T4_TrustBFI_201314!$A:$AD,25,FALSE)+VLOOKUP($A17,T4_TrustBFI_201314!$A:$AD,27,FALSE)+VLOOKUP($A17,T4_TrustBFI_201314!$A:$AD,29,FALSE)</f>
        <v>113</v>
      </c>
      <c r="I17" s="101">
        <f t="shared" si="1"/>
        <v>1.397131552917903E-2</v>
      </c>
      <c r="J17" s="151">
        <f t="shared" si="3"/>
        <v>0</v>
      </c>
      <c r="K17" s="151">
        <f t="shared" si="4"/>
        <v>0</v>
      </c>
      <c r="L17" s="151"/>
      <c r="M17" s="151"/>
      <c r="N17" s="27">
        <v>0.16592186824275634</v>
      </c>
      <c r="O17" s="27">
        <v>6.3091482649842323E-2</v>
      </c>
      <c r="P17" s="27">
        <v>-0.70794291480467053</v>
      </c>
      <c r="Q17" s="27">
        <v>-0.73370136698212407</v>
      </c>
    </row>
    <row r="18" spans="1:17" s="78" customFormat="1" x14ac:dyDescent="0.2">
      <c r="A18" s="77" t="s">
        <v>89</v>
      </c>
      <c r="B18" s="77" t="s">
        <v>90</v>
      </c>
      <c r="C18" s="93">
        <f>VLOOKUP(A18,T4_TrustBFI_201314!$A:$F,3,FALSE)+VLOOKUP(A18,T4_TrustBFI_201314!$A:$F,4,FALSE)+VLOOKUP(A18,T4_TrustBFI_201314!$A:$F,5,FALSE)+VLOOKUP(A18,T4_TrustBFI_201314!$A:$F,6,FALSE)</f>
        <v>2860</v>
      </c>
      <c r="D18" s="96">
        <f>VLOOKUP($A18,T4_TrustBFI_201314!$A:$AD,7,FALSE)+VLOOKUP($A18,T4_TrustBFI_201314!$A:$AD,11,FALSE)+VLOOKUP($A18,T4_TrustBFI_201314!$A:$AD,15,FALSE)+VLOOKUP($A18,T4_TrustBFI_201314!$A:$AD,19,FALSE)</f>
        <v>1025</v>
      </c>
      <c r="E18" s="77">
        <f>VLOOKUP($A18,T4_TrustBFI_201314!$A:$AD,8,FALSE)+VLOOKUP($A18,T4_TrustBFI_201314!$A:$AD,12,FALSE)+VLOOKUP($A18,T4_TrustBFI_201314!$A:$AD,16,FALSE)+VLOOKUP($A18,T4_TrustBFI_201314!$A:$AD,20,FALSE)</f>
        <v>1833</v>
      </c>
      <c r="F18" s="97">
        <f t="shared" si="2"/>
        <v>0.64090909090909087</v>
      </c>
      <c r="G18" s="98" t="str">
        <f t="shared" si="0"/>
        <v>62.3% - 65.8%</v>
      </c>
      <c r="H18" s="100">
        <f>VLOOKUP($A18,T4_TrustBFI_201314!$A:$AD,23,FALSE)+VLOOKUP($A18,T4_TrustBFI_201314!$A:$AD,25,FALSE)+VLOOKUP($A18,T4_TrustBFI_201314!$A:$AD,27,FALSE)+VLOOKUP($A18,T4_TrustBFI_201314!$A:$AD,29,FALSE)</f>
        <v>2</v>
      </c>
      <c r="I18" s="101">
        <f t="shared" si="1"/>
        <v>6.993006993006993E-4</v>
      </c>
      <c r="J18" s="151">
        <f t="shared" si="3"/>
        <v>0</v>
      </c>
      <c r="K18" s="151">
        <f t="shared" si="4"/>
        <v>0</v>
      </c>
      <c r="L18" s="151"/>
      <c r="M18" s="151"/>
      <c r="N18" s="27">
        <v>-2.3890784982935176E-2</v>
      </c>
      <c r="O18" s="27">
        <v>-4.7619047619047672E-2</v>
      </c>
      <c r="P18" s="27">
        <v>-0.74334470989761092</v>
      </c>
      <c r="Q18" s="27">
        <v>-0.74958374958374963</v>
      </c>
    </row>
    <row r="19" spans="1:17" s="78" customFormat="1" x14ac:dyDescent="0.2">
      <c r="A19" s="77" t="s">
        <v>91</v>
      </c>
      <c r="B19" s="77" t="s">
        <v>92</v>
      </c>
      <c r="C19" s="93">
        <f>VLOOKUP(A19,T4_TrustBFI_201314!$A:$F,3,FALSE)+VLOOKUP(A19,T4_TrustBFI_201314!$A:$F,4,FALSE)+VLOOKUP(A19,T4_TrustBFI_201314!$A:$F,5,FALSE)+VLOOKUP(A19,T4_TrustBFI_201314!$A:$F,6,FALSE)</f>
        <v>6010</v>
      </c>
      <c r="D19" s="96">
        <f>VLOOKUP($A19,T4_TrustBFI_201314!$A:$AD,7,FALSE)+VLOOKUP($A19,T4_TrustBFI_201314!$A:$AD,11,FALSE)+VLOOKUP($A19,T4_TrustBFI_201314!$A:$AD,15,FALSE)+VLOOKUP($A19,T4_TrustBFI_201314!$A:$AD,19,FALSE)</f>
        <v>2187</v>
      </c>
      <c r="E19" s="77">
        <f>VLOOKUP($A19,T4_TrustBFI_201314!$A:$AD,8,FALSE)+VLOOKUP($A19,T4_TrustBFI_201314!$A:$AD,12,FALSE)+VLOOKUP($A19,T4_TrustBFI_201314!$A:$AD,16,FALSE)+VLOOKUP($A19,T4_TrustBFI_201314!$A:$AD,20,FALSE)</f>
        <v>3823</v>
      </c>
      <c r="F19" s="97">
        <f t="shared" si="2"/>
        <v>0.63610648918469215</v>
      </c>
      <c r="G19" s="98" t="str">
        <f t="shared" si="0"/>
        <v>62.4% - 64.8%</v>
      </c>
      <c r="H19" s="100">
        <f>VLOOKUP($A19,T4_TrustBFI_201314!$A:$AD,23,FALSE)+VLOOKUP($A19,T4_TrustBFI_201314!$A:$AD,25,FALSE)+VLOOKUP($A19,T4_TrustBFI_201314!$A:$AD,27,FALSE)+VLOOKUP($A19,T4_TrustBFI_201314!$A:$AD,29,FALSE)</f>
        <v>0</v>
      </c>
      <c r="I19" s="101">
        <f t="shared" si="1"/>
        <v>0</v>
      </c>
      <c r="J19" s="151">
        <f t="shared" si="3"/>
        <v>0</v>
      </c>
      <c r="K19" s="151">
        <f t="shared" si="4"/>
        <v>0</v>
      </c>
      <c r="L19" s="151"/>
      <c r="M19" s="151"/>
      <c r="N19" s="27">
        <v>6.8799606277434755E-2</v>
      </c>
      <c r="O19" s="27">
        <v>-0.12683422926049692</v>
      </c>
      <c r="P19" s="27">
        <v>-0.74836082481155231</v>
      </c>
      <c r="Q19" s="27">
        <v>-0.79442103733836988</v>
      </c>
    </row>
    <row r="20" spans="1:17" s="78" customFormat="1" x14ac:dyDescent="0.2">
      <c r="A20" s="77" t="s">
        <v>93</v>
      </c>
      <c r="B20" s="77" t="s">
        <v>94</v>
      </c>
      <c r="C20" s="93">
        <f>VLOOKUP(A20,T4_TrustBFI_201314!$A:$F,3,FALSE)+VLOOKUP(A20,T4_TrustBFI_201314!$A:$F,4,FALSE)+VLOOKUP(A20,T4_TrustBFI_201314!$A:$F,5,FALSE)+VLOOKUP(A20,T4_TrustBFI_201314!$A:$F,6,FALSE)</f>
        <v>5837</v>
      </c>
      <c r="D20" s="96">
        <f>VLOOKUP($A20,T4_TrustBFI_201314!$A:$AD,7,FALSE)+VLOOKUP($A20,T4_TrustBFI_201314!$A:$AD,11,FALSE)+VLOOKUP($A20,T4_TrustBFI_201314!$A:$AD,15,FALSE)+VLOOKUP($A20,T4_TrustBFI_201314!$A:$AD,19,FALSE)</f>
        <v>1842</v>
      </c>
      <c r="E20" s="77">
        <f>VLOOKUP($A20,T4_TrustBFI_201314!$A:$AD,8,FALSE)+VLOOKUP($A20,T4_TrustBFI_201314!$A:$AD,12,FALSE)+VLOOKUP($A20,T4_TrustBFI_201314!$A:$AD,16,FALSE)+VLOOKUP($A20,T4_TrustBFI_201314!$A:$AD,20,FALSE)</f>
        <v>3924</v>
      </c>
      <c r="F20" s="97">
        <f t="shared" si="2"/>
        <v>0.67226314887784822</v>
      </c>
      <c r="G20" s="98" t="str">
        <f t="shared" si="0"/>
        <v>66.0% - 68.4%</v>
      </c>
      <c r="H20" s="100">
        <f>VLOOKUP($A20,T4_TrustBFI_201314!$A:$AD,23,FALSE)+VLOOKUP($A20,T4_TrustBFI_201314!$A:$AD,25,FALSE)+VLOOKUP($A20,T4_TrustBFI_201314!$A:$AD,27,FALSE)+VLOOKUP($A20,T4_TrustBFI_201314!$A:$AD,29,FALSE)</f>
        <v>71</v>
      </c>
      <c r="I20" s="101">
        <f t="shared" si="1"/>
        <v>1.2163782765119069E-2</v>
      </c>
      <c r="J20" s="151">
        <f t="shared" si="3"/>
        <v>0</v>
      </c>
      <c r="K20" s="151">
        <f t="shared" si="4"/>
        <v>0</v>
      </c>
      <c r="L20" s="151"/>
      <c r="M20" s="151"/>
      <c r="N20" s="27">
        <v>2.6015116892248225E-2</v>
      </c>
      <c r="O20" s="27">
        <v>-3.9176954732510261E-2</v>
      </c>
      <c r="P20" s="27">
        <v>-0.74652838811741962</v>
      </c>
      <c r="Q20" s="27">
        <v>-0.76263374485596702</v>
      </c>
    </row>
    <row r="21" spans="1:17" s="78" customFormat="1" x14ac:dyDescent="0.2">
      <c r="A21" s="77" t="s">
        <v>95</v>
      </c>
      <c r="B21" s="77" t="s">
        <v>96</v>
      </c>
      <c r="C21" s="93">
        <f>VLOOKUP(A21,T4_TrustBFI_201314!$A:$F,3,FALSE)+VLOOKUP(A21,T4_TrustBFI_201314!$A:$F,4,FALSE)+VLOOKUP(A21,T4_TrustBFI_201314!$A:$F,5,FALSE)+VLOOKUP(A21,T4_TrustBFI_201314!$A:$F,6,FALSE)</f>
        <v>5762</v>
      </c>
      <c r="D21" s="96">
        <f>VLOOKUP($A21,T4_TrustBFI_201314!$A:$AD,7,FALSE)+VLOOKUP($A21,T4_TrustBFI_201314!$A:$AD,11,FALSE)+VLOOKUP($A21,T4_TrustBFI_201314!$A:$AD,15,FALSE)+VLOOKUP($A21,T4_TrustBFI_201314!$A:$AD,19,FALSE)</f>
        <v>638</v>
      </c>
      <c r="E21" s="77">
        <f>VLOOKUP($A21,T4_TrustBFI_201314!$A:$AD,8,FALSE)+VLOOKUP($A21,T4_TrustBFI_201314!$A:$AD,12,FALSE)+VLOOKUP($A21,T4_TrustBFI_201314!$A:$AD,16,FALSE)+VLOOKUP($A21,T4_TrustBFI_201314!$A:$AD,20,FALSE)</f>
        <v>5062</v>
      </c>
      <c r="F21" s="97">
        <f t="shared" si="2"/>
        <v>0.87851440472058318</v>
      </c>
      <c r="G21" s="98" t="str">
        <f t="shared" si="0"/>
        <v>87.0% - 88.7%</v>
      </c>
      <c r="H21" s="100">
        <f>VLOOKUP($A21,T4_TrustBFI_201314!$A:$AD,23,FALSE)+VLOOKUP($A21,T4_TrustBFI_201314!$A:$AD,25,FALSE)+VLOOKUP($A21,T4_TrustBFI_201314!$A:$AD,27,FALSE)+VLOOKUP($A21,T4_TrustBFI_201314!$A:$AD,29,FALSE)</f>
        <v>62</v>
      </c>
      <c r="I21" s="101">
        <f t="shared" si="1"/>
        <v>1.0760152724748352E-2</v>
      </c>
      <c r="J21" s="151">
        <f t="shared" si="3"/>
        <v>0</v>
      </c>
      <c r="K21" s="151">
        <f t="shared" si="4"/>
        <v>0</v>
      </c>
      <c r="L21" s="151"/>
      <c r="M21" s="151"/>
      <c r="N21" s="27">
        <v>7.1665792693584862E-3</v>
      </c>
      <c r="O21" s="27">
        <v>-2.5536952477591801E-2</v>
      </c>
      <c r="P21" s="27">
        <v>-0.75249082328264283</v>
      </c>
      <c r="Q21" s="27">
        <v>-0.76052765093860986</v>
      </c>
    </row>
    <row r="22" spans="1:17" s="78" customFormat="1" x14ac:dyDescent="0.2">
      <c r="A22" s="77" t="s">
        <v>97</v>
      </c>
      <c r="B22" s="77" t="s">
        <v>1346</v>
      </c>
      <c r="C22" s="93">
        <f>VLOOKUP(A22,T4_TrustBFI_201314!$A:$F,3,FALSE)+VLOOKUP(A22,T4_TrustBFI_201314!$A:$F,4,FALSE)+VLOOKUP(A22,T4_TrustBFI_201314!$A:$F,5,FALSE)+VLOOKUP(A22,T4_TrustBFI_201314!$A:$F,6,FALSE)</f>
        <v>5256</v>
      </c>
      <c r="D22" s="96">
        <f>VLOOKUP($A22,T4_TrustBFI_201314!$A:$AD,7,FALSE)+VLOOKUP($A22,T4_TrustBFI_201314!$A:$AD,11,FALSE)+VLOOKUP($A22,T4_TrustBFI_201314!$A:$AD,15,FALSE)+VLOOKUP($A22,T4_TrustBFI_201314!$A:$AD,19,FALSE)</f>
        <v>1004</v>
      </c>
      <c r="E22" s="77">
        <f>VLOOKUP($A22,T4_TrustBFI_201314!$A:$AD,8,FALSE)+VLOOKUP($A22,T4_TrustBFI_201314!$A:$AD,12,FALSE)+VLOOKUP($A22,T4_TrustBFI_201314!$A:$AD,16,FALSE)+VLOOKUP($A22,T4_TrustBFI_201314!$A:$AD,20,FALSE)</f>
        <v>3978</v>
      </c>
      <c r="F22" s="97"/>
      <c r="G22" s="98" t="str">
        <f t="shared" si="0"/>
        <v/>
      </c>
      <c r="H22" s="100">
        <f>VLOOKUP($A22,T4_TrustBFI_201314!$A:$AD,23,FALSE)+VLOOKUP($A22,T4_TrustBFI_201314!$A:$AD,25,FALSE)+VLOOKUP($A22,T4_TrustBFI_201314!$A:$AD,27,FALSE)+VLOOKUP($A22,T4_TrustBFI_201314!$A:$AD,29,FALSE)</f>
        <v>274</v>
      </c>
      <c r="I22" s="101">
        <f t="shared" si="1"/>
        <v>5.2130898021308977E-2</v>
      </c>
      <c r="J22" s="151">
        <f t="shared" si="3"/>
        <v>0</v>
      </c>
      <c r="K22" s="151">
        <f t="shared" si="4"/>
        <v>1</v>
      </c>
      <c r="L22" s="151"/>
      <c r="M22" s="151"/>
      <c r="N22" s="27">
        <v>-1.0355865185464164E-2</v>
      </c>
      <c r="O22" s="27">
        <v>-6.8745570517363519E-2</v>
      </c>
      <c r="P22" s="27" t="e">
        <v>#N/A</v>
      </c>
      <c r="Q22" s="27" t="e">
        <v>#N/A</v>
      </c>
    </row>
    <row r="23" spans="1:17" s="78" customFormat="1" x14ac:dyDescent="0.2">
      <c r="A23" s="77" t="s">
        <v>98</v>
      </c>
      <c r="B23" s="77" t="s">
        <v>99</v>
      </c>
      <c r="C23" s="93">
        <f>VLOOKUP(A23,T4_TrustBFI_201314!$A:$F,3,FALSE)+VLOOKUP(A23,T4_TrustBFI_201314!$A:$F,4,FALSE)+VLOOKUP(A23,T4_TrustBFI_201314!$A:$F,5,FALSE)+VLOOKUP(A23,T4_TrustBFI_201314!$A:$F,6,FALSE)</f>
        <v>3258</v>
      </c>
      <c r="D23" s="96">
        <f>VLOOKUP($A23,T4_TrustBFI_201314!$A:$AD,7,FALSE)+VLOOKUP($A23,T4_TrustBFI_201314!$A:$AD,11,FALSE)+VLOOKUP($A23,T4_TrustBFI_201314!$A:$AD,15,FALSE)+VLOOKUP($A23,T4_TrustBFI_201314!$A:$AD,19,FALSE)</f>
        <v>940</v>
      </c>
      <c r="E23" s="77">
        <f>VLOOKUP($A23,T4_TrustBFI_201314!$A:$AD,8,FALSE)+VLOOKUP($A23,T4_TrustBFI_201314!$A:$AD,12,FALSE)+VLOOKUP($A23,T4_TrustBFI_201314!$A:$AD,16,FALSE)+VLOOKUP($A23,T4_TrustBFI_201314!$A:$AD,20,FALSE)</f>
        <v>2318</v>
      </c>
      <c r="F23" s="97">
        <f t="shared" si="2"/>
        <v>0.71147943523634127</v>
      </c>
      <c r="G23" s="98" t="str">
        <f t="shared" si="0"/>
        <v>69.6% - 72.7%</v>
      </c>
      <c r="H23" s="100">
        <f>VLOOKUP($A23,T4_TrustBFI_201314!$A:$AD,23,FALSE)+VLOOKUP($A23,T4_TrustBFI_201314!$A:$AD,25,FALSE)+VLOOKUP($A23,T4_TrustBFI_201314!$A:$AD,27,FALSE)+VLOOKUP($A23,T4_TrustBFI_201314!$A:$AD,29,FALSE)</f>
        <v>0</v>
      </c>
      <c r="I23" s="101">
        <f t="shared" si="1"/>
        <v>0</v>
      </c>
      <c r="J23" s="151">
        <f>IF(N23&lt;-10%,1,IF(O23&gt;20%,1,0))</f>
        <v>0</v>
      </c>
      <c r="K23" s="151">
        <f t="shared" si="4"/>
        <v>0</v>
      </c>
      <c r="L23" s="151"/>
      <c r="M23" s="151"/>
      <c r="N23" s="27">
        <v>-8.816120906801006E-2</v>
      </c>
      <c r="O23" s="27">
        <v>-0.14778969395762487</v>
      </c>
      <c r="P23" s="27">
        <v>-0.77301987125664706</v>
      </c>
      <c r="Q23" s="27">
        <v>-0.78786293486790482</v>
      </c>
    </row>
    <row r="24" spans="1:17" s="78" customFormat="1" x14ac:dyDescent="0.2">
      <c r="A24" s="77" t="s">
        <v>100</v>
      </c>
      <c r="B24" s="77" t="s">
        <v>1347</v>
      </c>
      <c r="C24" s="93">
        <f>VLOOKUP(A24,T4_TrustBFI_201314!$A:$F,3,FALSE)+VLOOKUP(A24,T4_TrustBFI_201314!$A:$F,4,FALSE)+VLOOKUP(A24,T4_TrustBFI_201314!$A:$F,5,FALSE)+VLOOKUP(A24,T4_TrustBFI_201314!$A:$F,6,FALSE)</f>
        <v>5745</v>
      </c>
      <c r="D24" s="96">
        <f>VLOOKUP($A24,T4_TrustBFI_201314!$A:$AD,7,FALSE)+VLOOKUP($A24,T4_TrustBFI_201314!$A:$AD,11,FALSE)+VLOOKUP($A24,T4_TrustBFI_201314!$A:$AD,15,FALSE)+VLOOKUP($A24,T4_TrustBFI_201314!$A:$AD,19,FALSE)</f>
        <v>1084</v>
      </c>
      <c r="E24" s="77">
        <f>VLOOKUP($A24,T4_TrustBFI_201314!$A:$AD,8,FALSE)+VLOOKUP($A24,T4_TrustBFI_201314!$A:$AD,12,FALSE)+VLOOKUP($A24,T4_TrustBFI_201314!$A:$AD,16,FALSE)+VLOOKUP($A24,T4_TrustBFI_201314!$A:$AD,20,FALSE)</f>
        <v>4636</v>
      </c>
      <c r="F24" s="97">
        <f t="shared" si="2"/>
        <v>0.80696257615317668</v>
      </c>
      <c r="G24" s="98" t="str">
        <f t="shared" si="0"/>
        <v>79.7% - 81.7%</v>
      </c>
      <c r="H24" s="100">
        <f>VLOOKUP($A24,T4_TrustBFI_201314!$A:$AD,23,FALSE)+VLOOKUP($A24,T4_TrustBFI_201314!$A:$AD,25,FALSE)+VLOOKUP($A24,T4_TrustBFI_201314!$A:$AD,27,FALSE)+VLOOKUP($A24,T4_TrustBFI_201314!$A:$AD,29,FALSE)</f>
        <v>25</v>
      </c>
      <c r="I24" s="101">
        <f t="shared" si="1"/>
        <v>4.3516100957354219E-3</v>
      </c>
      <c r="J24" s="151">
        <f t="shared" si="3"/>
        <v>0</v>
      </c>
      <c r="K24" s="151">
        <f t="shared" si="4"/>
        <v>0</v>
      </c>
      <c r="L24" s="151"/>
      <c r="M24" s="151"/>
      <c r="N24" s="27">
        <v>3.513513513513522E-2</v>
      </c>
      <c r="O24" s="27">
        <v>-6.3991698374264994E-3</v>
      </c>
      <c r="P24" s="27">
        <v>-0.75027027027027027</v>
      </c>
      <c r="Q24" s="27">
        <v>-0.76029055690072633</v>
      </c>
    </row>
    <row r="25" spans="1:17" s="78" customFormat="1" x14ac:dyDescent="0.2">
      <c r="A25" s="77" t="s">
        <v>101</v>
      </c>
      <c r="B25" s="77" t="s">
        <v>1348</v>
      </c>
      <c r="C25" s="93">
        <f>VLOOKUP(A25,T4_TrustBFI_201314!$A:$F,3,FALSE)+VLOOKUP(A25,T4_TrustBFI_201314!$A:$F,4,FALSE)+VLOOKUP(A25,T4_TrustBFI_201314!$A:$F,5,FALSE)+VLOOKUP(A25,T4_TrustBFI_201314!$A:$F,6,FALSE)</f>
        <v>5625</v>
      </c>
      <c r="D25" s="96">
        <f>VLOOKUP($A25,T4_TrustBFI_201314!$A:$AD,7,FALSE)+VLOOKUP($A25,T4_TrustBFI_201314!$A:$AD,11,FALSE)+VLOOKUP($A25,T4_TrustBFI_201314!$A:$AD,15,FALSE)+VLOOKUP($A25,T4_TrustBFI_201314!$A:$AD,19,FALSE)</f>
        <v>638</v>
      </c>
      <c r="E25" s="77">
        <f>VLOOKUP($A25,T4_TrustBFI_201314!$A:$AD,8,FALSE)+VLOOKUP($A25,T4_TrustBFI_201314!$A:$AD,12,FALSE)+VLOOKUP($A25,T4_TrustBFI_201314!$A:$AD,16,FALSE)+VLOOKUP($A25,T4_TrustBFI_201314!$A:$AD,20,FALSE)</f>
        <v>4971</v>
      </c>
      <c r="F25" s="97">
        <f t="shared" si="2"/>
        <v>0.88373333333333337</v>
      </c>
      <c r="G25" s="98" t="str">
        <f t="shared" si="0"/>
        <v>87.5% - 89.2%</v>
      </c>
      <c r="H25" s="100">
        <f>VLOOKUP($A25,T4_TrustBFI_201314!$A:$AD,23,FALSE)+VLOOKUP($A25,T4_TrustBFI_201314!$A:$AD,25,FALSE)+VLOOKUP($A25,T4_TrustBFI_201314!$A:$AD,27,FALSE)+VLOOKUP($A25,T4_TrustBFI_201314!$A:$AD,29,FALSE)</f>
        <v>16</v>
      </c>
      <c r="I25" s="101">
        <f t="shared" si="1"/>
        <v>2.8444444444444446E-3</v>
      </c>
      <c r="J25" s="151">
        <f t="shared" si="3"/>
        <v>0</v>
      </c>
      <c r="K25" s="151">
        <f t="shared" si="4"/>
        <v>0</v>
      </c>
      <c r="L25" s="151"/>
      <c r="M25" s="151"/>
      <c r="N25" s="27">
        <v>1.6260162601626105E-2</v>
      </c>
      <c r="O25" s="27">
        <v>-7.4683336075012319E-2</v>
      </c>
      <c r="P25" s="27">
        <v>-0.75103884372177054</v>
      </c>
      <c r="Q25" s="27">
        <v>-0.77331797993090967</v>
      </c>
    </row>
    <row r="26" spans="1:17" s="78" customFormat="1" x14ac:dyDescent="0.2">
      <c r="A26" s="77" t="s">
        <v>102</v>
      </c>
      <c r="B26" s="77" t="s">
        <v>103</v>
      </c>
      <c r="C26" s="93">
        <f>VLOOKUP(A26,T4_TrustBFI_201314!$A:$F,3,FALSE)+VLOOKUP(A26,T4_TrustBFI_201314!$A:$F,4,FALSE)+VLOOKUP(A26,T4_TrustBFI_201314!$A:$F,5,FALSE)+VLOOKUP(A26,T4_TrustBFI_201314!$A:$F,6,FALSE)</f>
        <v>8607</v>
      </c>
      <c r="D26" s="96">
        <f>VLOOKUP($A26,T4_TrustBFI_201314!$A:$AD,7,FALSE)+VLOOKUP($A26,T4_TrustBFI_201314!$A:$AD,11,FALSE)+VLOOKUP($A26,T4_TrustBFI_201314!$A:$AD,15,FALSE)+VLOOKUP($A26,T4_TrustBFI_201314!$A:$AD,19,FALSE)</f>
        <v>2989</v>
      </c>
      <c r="E26" s="77">
        <f>VLOOKUP($A26,T4_TrustBFI_201314!$A:$AD,8,FALSE)+VLOOKUP($A26,T4_TrustBFI_201314!$A:$AD,12,FALSE)+VLOOKUP($A26,T4_TrustBFI_201314!$A:$AD,16,FALSE)+VLOOKUP($A26,T4_TrustBFI_201314!$A:$AD,20,FALSE)</f>
        <v>5617</v>
      </c>
      <c r="F26" s="97">
        <f t="shared" si="2"/>
        <v>0.65260834204717089</v>
      </c>
      <c r="G26" s="98" t="str">
        <f t="shared" si="0"/>
        <v>64.2% - 66.3%</v>
      </c>
      <c r="H26" s="100">
        <f>VLOOKUP($A26,T4_TrustBFI_201314!$A:$AD,23,FALSE)+VLOOKUP($A26,T4_TrustBFI_201314!$A:$AD,25,FALSE)+VLOOKUP($A26,T4_TrustBFI_201314!$A:$AD,27,FALSE)+VLOOKUP($A26,T4_TrustBFI_201314!$A:$AD,29,FALSE)</f>
        <v>1</v>
      </c>
      <c r="I26" s="101">
        <f t="shared" si="1"/>
        <v>1.1618450098756825E-4</v>
      </c>
      <c r="J26" s="151">
        <f t="shared" si="3"/>
        <v>0</v>
      </c>
      <c r="K26" s="151">
        <f t="shared" si="4"/>
        <v>0</v>
      </c>
      <c r="L26" s="151"/>
      <c r="M26" s="151"/>
      <c r="N26" s="27">
        <v>7.4129539498315244E-2</v>
      </c>
      <c r="O26" s="27">
        <v>3.4249284912237554E-2</v>
      </c>
      <c r="P26" s="27">
        <v>-0.72557094721078252</v>
      </c>
      <c r="Q26" s="27">
        <v>-0.73575994219565355</v>
      </c>
    </row>
    <row r="27" spans="1:17" s="78" customFormat="1" x14ac:dyDescent="0.2">
      <c r="A27" s="77" t="s">
        <v>104</v>
      </c>
      <c r="B27" s="77" t="s">
        <v>105</v>
      </c>
      <c r="C27" s="93">
        <f>VLOOKUP(A27,T4_TrustBFI_201314!$A:$F,3,FALSE)+VLOOKUP(A27,T4_TrustBFI_201314!$A:$F,4,FALSE)+VLOOKUP(A27,T4_TrustBFI_201314!$A:$F,5,FALSE)+VLOOKUP(A27,T4_TrustBFI_201314!$A:$F,6,FALSE)</f>
        <v>4844</v>
      </c>
      <c r="D27" s="96">
        <f>VLOOKUP($A27,T4_TrustBFI_201314!$A:$AD,7,FALSE)+VLOOKUP($A27,T4_TrustBFI_201314!$A:$AD,11,FALSE)+VLOOKUP($A27,T4_TrustBFI_201314!$A:$AD,15,FALSE)+VLOOKUP($A27,T4_TrustBFI_201314!$A:$AD,19,FALSE)</f>
        <v>415</v>
      </c>
      <c r="E27" s="77">
        <f>VLOOKUP($A27,T4_TrustBFI_201314!$A:$AD,8,FALSE)+VLOOKUP($A27,T4_TrustBFI_201314!$A:$AD,12,FALSE)+VLOOKUP($A27,T4_TrustBFI_201314!$A:$AD,16,FALSE)+VLOOKUP($A27,T4_TrustBFI_201314!$A:$AD,20,FALSE)</f>
        <v>4429</v>
      </c>
      <c r="F27" s="97"/>
      <c r="G27" s="98" t="str">
        <f t="shared" si="0"/>
        <v/>
      </c>
      <c r="H27" s="100">
        <f>VLOOKUP($A27,T4_TrustBFI_201314!$A:$AD,23,FALSE)+VLOOKUP($A27,T4_TrustBFI_201314!$A:$AD,25,FALSE)+VLOOKUP($A27,T4_TrustBFI_201314!$A:$AD,27,FALSE)+VLOOKUP($A27,T4_TrustBFI_201314!$A:$AD,29,FALSE)</f>
        <v>0</v>
      </c>
      <c r="I27" s="101">
        <f t="shared" si="1"/>
        <v>0</v>
      </c>
      <c r="J27" s="151">
        <f t="shared" si="3"/>
        <v>1</v>
      </c>
      <c r="K27" s="151">
        <f t="shared" si="4"/>
        <v>0</v>
      </c>
      <c r="L27" s="151"/>
      <c r="M27" s="151"/>
      <c r="N27" s="27">
        <v>-0.11991279069767447</v>
      </c>
      <c r="O27" s="27">
        <v>-0.16997943797121318</v>
      </c>
      <c r="P27" s="27">
        <v>-0.73001453488372092</v>
      </c>
      <c r="Q27" s="27">
        <v>-0.74537354352296092</v>
      </c>
    </row>
    <row r="28" spans="1:17" s="78" customFormat="1" x14ac:dyDescent="0.2">
      <c r="A28" s="77" t="s">
        <v>106</v>
      </c>
      <c r="B28" s="77" t="s">
        <v>107</v>
      </c>
      <c r="C28" s="93">
        <f>VLOOKUP(A28,T4_TrustBFI_201314!$A:$F,3,FALSE)+VLOOKUP(A28,T4_TrustBFI_201314!$A:$F,4,FALSE)+VLOOKUP(A28,T4_TrustBFI_201314!$A:$F,5,FALSE)+VLOOKUP(A28,T4_TrustBFI_201314!$A:$F,6,FALSE)</f>
        <v>2754</v>
      </c>
      <c r="D28" s="96">
        <f>VLOOKUP($A28,T4_TrustBFI_201314!$A:$AD,7,FALSE)+VLOOKUP($A28,T4_TrustBFI_201314!$A:$AD,11,FALSE)+VLOOKUP($A28,T4_TrustBFI_201314!$A:$AD,15,FALSE)+VLOOKUP($A28,T4_TrustBFI_201314!$A:$AD,19,FALSE)</f>
        <v>653</v>
      </c>
      <c r="E28" s="77">
        <f>VLOOKUP($A28,T4_TrustBFI_201314!$A:$AD,8,FALSE)+VLOOKUP($A28,T4_TrustBFI_201314!$A:$AD,12,FALSE)+VLOOKUP($A28,T4_TrustBFI_201314!$A:$AD,16,FALSE)+VLOOKUP($A28,T4_TrustBFI_201314!$A:$AD,20,FALSE)</f>
        <v>2101</v>
      </c>
      <c r="F28" s="97">
        <f t="shared" si="2"/>
        <v>0.76289034132171385</v>
      </c>
      <c r="G28" s="98" t="str">
        <f t="shared" si="0"/>
        <v>74.7% - 77.8%</v>
      </c>
      <c r="H28" s="100">
        <f>VLOOKUP($A28,T4_TrustBFI_201314!$A:$AD,23,FALSE)+VLOOKUP($A28,T4_TrustBFI_201314!$A:$AD,25,FALSE)+VLOOKUP($A28,T4_TrustBFI_201314!$A:$AD,27,FALSE)+VLOOKUP($A28,T4_TrustBFI_201314!$A:$AD,29,FALSE)</f>
        <v>0</v>
      </c>
      <c r="I28" s="101">
        <f t="shared" si="1"/>
        <v>0</v>
      </c>
      <c r="J28" s="151">
        <f t="shared" si="3"/>
        <v>0</v>
      </c>
      <c r="K28" s="151">
        <f t="shared" si="4"/>
        <v>0</v>
      </c>
      <c r="L28" s="151"/>
      <c r="M28" s="151"/>
      <c r="N28" s="27">
        <v>-2.3404255319148914E-2</v>
      </c>
      <c r="O28" s="27">
        <v>-0.103515625</v>
      </c>
      <c r="P28" s="27">
        <v>-0.74078014184397167</v>
      </c>
      <c r="Q28" s="27">
        <v>-0.76204427083333337</v>
      </c>
    </row>
    <row r="29" spans="1:17" s="78" customFormat="1" x14ac:dyDescent="0.2">
      <c r="A29" s="77" t="s">
        <v>108</v>
      </c>
      <c r="B29" s="77" t="s">
        <v>1349</v>
      </c>
      <c r="C29" s="93">
        <f>VLOOKUP(A29,T4_TrustBFI_201314!$A:$F,3,FALSE)+VLOOKUP(A29,T4_TrustBFI_201314!$A:$F,4,FALSE)+VLOOKUP(A29,T4_TrustBFI_201314!$A:$F,5,FALSE)+VLOOKUP(A29,T4_TrustBFI_201314!$A:$F,6,FALSE)</f>
        <v>3145</v>
      </c>
      <c r="D29" s="96">
        <f>VLOOKUP($A29,T4_TrustBFI_201314!$A:$AD,7,FALSE)+VLOOKUP($A29,T4_TrustBFI_201314!$A:$AD,11,FALSE)+VLOOKUP($A29,T4_TrustBFI_201314!$A:$AD,15,FALSE)+VLOOKUP($A29,T4_TrustBFI_201314!$A:$AD,19,FALSE)</f>
        <v>1350</v>
      </c>
      <c r="E29" s="77">
        <f>VLOOKUP($A29,T4_TrustBFI_201314!$A:$AD,8,FALSE)+VLOOKUP($A29,T4_TrustBFI_201314!$A:$AD,12,FALSE)+VLOOKUP($A29,T4_TrustBFI_201314!$A:$AD,16,FALSE)+VLOOKUP($A29,T4_TrustBFI_201314!$A:$AD,20,FALSE)</f>
        <v>1795</v>
      </c>
      <c r="F29" s="97">
        <f t="shared" si="2"/>
        <v>0.57074721780604132</v>
      </c>
      <c r="G29" s="98" t="str">
        <f t="shared" si="0"/>
        <v>55.3% - 58.8%</v>
      </c>
      <c r="H29" s="100">
        <f>VLOOKUP($A29,T4_TrustBFI_201314!$A:$AD,23,FALSE)+VLOOKUP($A29,T4_TrustBFI_201314!$A:$AD,25,FALSE)+VLOOKUP($A29,T4_TrustBFI_201314!$A:$AD,27,FALSE)+VLOOKUP($A29,T4_TrustBFI_201314!$A:$AD,29,FALSE)</f>
        <v>0</v>
      </c>
      <c r="I29" s="101">
        <f t="shared" si="1"/>
        <v>0</v>
      </c>
      <c r="J29" s="151">
        <f t="shared" si="3"/>
        <v>0</v>
      </c>
      <c r="K29" s="151">
        <f t="shared" si="4"/>
        <v>0</v>
      </c>
      <c r="L29" s="151"/>
      <c r="M29" s="151"/>
      <c r="N29" s="27">
        <v>-2.2381100404103238E-2</v>
      </c>
      <c r="O29" s="27">
        <v>-0.11830670030838242</v>
      </c>
      <c r="P29" s="27">
        <v>-0.78147342244327012</v>
      </c>
      <c r="Q29" s="27">
        <v>-0.80291561536305012</v>
      </c>
    </row>
    <row r="30" spans="1:17" s="78" customFormat="1" x14ac:dyDescent="0.2">
      <c r="A30" s="77" t="s">
        <v>109</v>
      </c>
      <c r="B30" s="77" t="s">
        <v>110</v>
      </c>
      <c r="C30" s="93">
        <f>VLOOKUP(A30,T4_TrustBFI_201314!$A:$F,3,FALSE)+VLOOKUP(A30,T4_TrustBFI_201314!$A:$F,4,FALSE)+VLOOKUP(A30,T4_TrustBFI_201314!$A:$F,5,FALSE)+VLOOKUP(A30,T4_TrustBFI_201314!$A:$F,6,FALSE)</f>
        <v>3865</v>
      </c>
      <c r="D30" s="96">
        <f>VLOOKUP($A30,T4_TrustBFI_201314!$A:$AD,7,FALSE)+VLOOKUP($A30,T4_TrustBFI_201314!$A:$AD,11,FALSE)+VLOOKUP($A30,T4_TrustBFI_201314!$A:$AD,15,FALSE)+VLOOKUP($A30,T4_TrustBFI_201314!$A:$AD,19,FALSE)</f>
        <v>834</v>
      </c>
      <c r="E30" s="77">
        <f>VLOOKUP($A30,T4_TrustBFI_201314!$A:$AD,8,FALSE)+VLOOKUP($A30,T4_TrustBFI_201314!$A:$AD,12,FALSE)+VLOOKUP($A30,T4_TrustBFI_201314!$A:$AD,16,FALSE)+VLOOKUP($A30,T4_TrustBFI_201314!$A:$AD,20,FALSE)</f>
        <v>3026</v>
      </c>
      <c r="F30" s="97">
        <f t="shared" si="2"/>
        <v>0.78292367399741269</v>
      </c>
      <c r="G30" s="98" t="str">
        <f t="shared" si="0"/>
        <v>77.0% - 79.6%</v>
      </c>
      <c r="H30" s="100">
        <f>VLOOKUP($A30,T4_TrustBFI_201314!$A:$AD,23,FALSE)+VLOOKUP($A30,T4_TrustBFI_201314!$A:$AD,25,FALSE)+VLOOKUP($A30,T4_TrustBFI_201314!$A:$AD,27,FALSE)+VLOOKUP($A30,T4_TrustBFI_201314!$A:$AD,29,FALSE)</f>
        <v>5</v>
      </c>
      <c r="I30" s="101">
        <f t="shared" si="1"/>
        <v>1.29366106080207E-3</v>
      </c>
      <c r="J30" s="151">
        <f t="shared" si="3"/>
        <v>0</v>
      </c>
      <c r="K30" s="151">
        <f t="shared" si="4"/>
        <v>0</v>
      </c>
      <c r="L30" s="151"/>
      <c r="M30" s="151"/>
      <c r="N30" s="27">
        <v>2.3340248962655519E-3</v>
      </c>
      <c r="O30" s="27">
        <v>-8.0856123662306767E-2</v>
      </c>
      <c r="P30" s="27">
        <v>-0.75233402489626555</v>
      </c>
      <c r="Q30" s="27">
        <v>-0.77288941736028538</v>
      </c>
    </row>
    <row r="31" spans="1:17" s="78" customFormat="1" x14ac:dyDescent="0.2">
      <c r="A31" s="77" t="s">
        <v>111</v>
      </c>
      <c r="B31" s="77" t="s">
        <v>112</v>
      </c>
      <c r="C31" s="93">
        <f>VLOOKUP(A31,T4_TrustBFI_201314!$A:$F,3,FALSE)+VLOOKUP(A31,T4_TrustBFI_201314!$A:$F,4,FALSE)+VLOOKUP(A31,T4_TrustBFI_201314!$A:$F,5,FALSE)+VLOOKUP(A31,T4_TrustBFI_201314!$A:$F,6,FALSE)</f>
        <v>2507</v>
      </c>
      <c r="D31" s="96">
        <f>VLOOKUP($A31,T4_TrustBFI_201314!$A:$AD,7,FALSE)+VLOOKUP($A31,T4_TrustBFI_201314!$A:$AD,11,FALSE)+VLOOKUP($A31,T4_TrustBFI_201314!$A:$AD,15,FALSE)+VLOOKUP($A31,T4_TrustBFI_201314!$A:$AD,19,FALSE)</f>
        <v>830</v>
      </c>
      <c r="E31" s="77">
        <f>VLOOKUP($A31,T4_TrustBFI_201314!$A:$AD,8,FALSE)+VLOOKUP($A31,T4_TrustBFI_201314!$A:$AD,12,FALSE)+VLOOKUP($A31,T4_TrustBFI_201314!$A:$AD,16,FALSE)+VLOOKUP($A31,T4_TrustBFI_201314!$A:$AD,20,FALSE)</f>
        <v>1677</v>
      </c>
      <c r="F31" s="97">
        <f t="shared" si="2"/>
        <v>0.66892700438771435</v>
      </c>
      <c r="G31" s="98" t="str">
        <f t="shared" si="0"/>
        <v>65.0% - 68.7%</v>
      </c>
      <c r="H31" s="100">
        <f>VLOOKUP($A31,T4_TrustBFI_201314!$A:$AD,23,FALSE)+VLOOKUP($A31,T4_TrustBFI_201314!$A:$AD,25,FALSE)+VLOOKUP($A31,T4_TrustBFI_201314!$A:$AD,27,FALSE)+VLOOKUP($A31,T4_TrustBFI_201314!$A:$AD,29,FALSE)</f>
        <v>0</v>
      </c>
      <c r="I31" s="101">
        <f t="shared" si="1"/>
        <v>0</v>
      </c>
      <c r="J31" s="151">
        <f t="shared" si="3"/>
        <v>0</v>
      </c>
      <c r="K31" s="151">
        <f t="shared" si="4"/>
        <v>0</v>
      </c>
      <c r="L31" s="151"/>
      <c r="M31" s="151"/>
      <c r="N31" s="27">
        <v>1.3748483623129859E-2</v>
      </c>
      <c r="O31" s="27">
        <v>-2.7917797595967464E-2</v>
      </c>
      <c r="P31" s="27">
        <v>-0.75859280226445613</v>
      </c>
      <c r="Q31" s="27">
        <v>-0.76851492826677004</v>
      </c>
    </row>
    <row r="32" spans="1:17" s="78" customFormat="1" x14ac:dyDescent="0.2">
      <c r="A32" s="77" t="s">
        <v>113</v>
      </c>
      <c r="B32" s="77" t="s">
        <v>114</v>
      </c>
      <c r="C32" s="93">
        <f>VLOOKUP(A32,T4_TrustBFI_201314!$A:$F,3,FALSE)+VLOOKUP(A32,T4_TrustBFI_201314!$A:$F,4,FALSE)+VLOOKUP(A32,T4_TrustBFI_201314!$A:$F,5,FALSE)+VLOOKUP(A32,T4_TrustBFI_201314!$A:$F,6,FALSE)</f>
        <v>5221</v>
      </c>
      <c r="D32" s="96">
        <f>VLOOKUP($A32,T4_TrustBFI_201314!$A:$AD,7,FALSE)+VLOOKUP($A32,T4_TrustBFI_201314!$A:$AD,11,FALSE)+VLOOKUP($A32,T4_TrustBFI_201314!$A:$AD,15,FALSE)+VLOOKUP($A32,T4_TrustBFI_201314!$A:$AD,19,FALSE)</f>
        <v>2116</v>
      </c>
      <c r="E32" s="77">
        <f>VLOOKUP($A32,T4_TrustBFI_201314!$A:$AD,8,FALSE)+VLOOKUP($A32,T4_TrustBFI_201314!$A:$AD,12,FALSE)+VLOOKUP($A32,T4_TrustBFI_201314!$A:$AD,16,FALSE)+VLOOKUP($A32,T4_TrustBFI_201314!$A:$AD,20,FALSE)</f>
        <v>3105</v>
      </c>
      <c r="F32" s="97"/>
      <c r="G32" s="98" t="str">
        <f t="shared" si="0"/>
        <v/>
      </c>
      <c r="H32" s="100">
        <f>VLOOKUP($A32,T4_TrustBFI_201314!$A:$AD,23,FALSE)+VLOOKUP($A32,T4_TrustBFI_201314!$A:$AD,25,FALSE)+VLOOKUP($A32,T4_TrustBFI_201314!$A:$AD,27,FALSE)+VLOOKUP($A32,T4_TrustBFI_201314!$A:$AD,29,FALSE)</f>
        <v>0</v>
      </c>
      <c r="I32" s="101">
        <f t="shared" si="1"/>
        <v>0</v>
      </c>
      <c r="J32" s="151">
        <f t="shared" si="3"/>
        <v>1</v>
      </c>
      <c r="K32" s="151">
        <f t="shared" si="4"/>
        <v>0</v>
      </c>
      <c r="L32" s="151"/>
      <c r="M32" s="151"/>
      <c r="N32" s="27">
        <v>-0.11131914893617023</v>
      </c>
      <c r="O32" s="27">
        <v>-0.17688790793000153</v>
      </c>
      <c r="P32" s="27">
        <v>-0.77702127659574471</v>
      </c>
      <c r="Q32" s="27">
        <v>-0.79347311997477532</v>
      </c>
    </row>
    <row r="33" spans="1:17" s="78" customFormat="1" x14ac:dyDescent="0.2">
      <c r="A33" s="77" t="s">
        <v>115</v>
      </c>
      <c r="B33" s="77" t="s">
        <v>116</v>
      </c>
      <c r="C33" s="93">
        <f>VLOOKUP(A33,T4_TrustBFI_201314!$A:$F,3,FALSE)+VLOOKUP(A33,T4_TrustBFI_201314!$A:$F,4,FALSE)+VLOOKUP(A33,T4_TrustBFI_201314!$A:$F,5,FALSE)+VLOOKUP(A33,T4_TrustBFI_201314!$A:$F,6,FALSE)</f>
        <v>3952</v>
      </c>
      <c r="D33" s="96">
        <f>VLOOKUP($A33,T4_TrustBFI_201314!$A:$AD,7,FALSE)+VLOOKUP($A33,T4_TrustBFI_201314!$A:$AD,11,FALSE)+VLOOKUP($A33,T4_TrustBFI_201314!$A:$AD,15,FALSE)+VLOOKUP($A33,T4_TrustBFI_201314!$A:$AD,19,FALSE)</f>
        <v>467</v>
      </c>
      <c r="E33" s="77">
        <f>VLOOKUP($A33,T4_TrustBFI_201314!$A:$AD,8,FALSE)+VLOOKUP($A33,T4_TrustBFI_201314!$A:$AD,12,FALSE)+VLOOKUP($A33,T4_TrustBFI_201314!$A:$AD,16,FALSE)+VLOOKUP($A33,T4_TrustBFI_201314!$A:$AD,20,FALSE)</f>
        <v>3421</v>
      </c>
      <c r="F33" s="97">
        <f t="shared" si="2"/>
        <v>0.86563765182186236</v>
      </c>
      <c r="G33" s="98" t="str">
        <f t="shared" si="0"/>
        <v>85.5% - 87.6%</v>
      </c>
      <c r="H33" s="100">
        <f>VLOOKUP($A33,T4_TrustBFI_201314!$A:$AD,23,FALSE)+VLOOKUP($A33,T4_TrustBFI_201314!$A:$AD,25,FALSE)+VLOOKUP($A33,T4_TrustBFI_201314!$A:$AD,27,FALSE)+VLOOKUP($A33,T4_TrustBFI_201314!$A:$AD,29,FALSE)</f>
        <v>64</v>
      </c>
      <c r="I33" s="101">
        <f t="shared" si="1"/>
        <v>1.6194331983805668E-2</v>
      </c>
      <c r="J33" s="151">
        <f t="shared" si="3"/>
        <v>0</v>
      </c>
      <c r="K33" s="151">
        <f t="shared" si="4"/>
        <v>0</v>
      </c>
      <c r="L33" s="151"/>
      <c r="M33" s="151"/>
      <c r="N33" s="27">
        <v>-1.8380526577247869E-2</v>
      </c>
      <c r="O33" s="27">
        <v>-9.7510847225393937E-2</v>
      </c>
      <c r="P33" s="27">
        <v>-0.76378539493293596</v>
      </c>
      <c r="Q33" s="27">
        <v>-0.78282712948161681</v>
      </c>
    </row>
    <row r="34" spans="1:17" s="78" customFormat="1" x14ac:dyDescent="0.2">
      <c r="A34" s="77" t="s">
        <v>117</v>
      </c>
      <c r="B34" s="77" t="s">
        <v>1350</v>
      </c>
      <c r="C34" s="93">
        <f>VLOOKUP(A34,T4_TrustBFI_201314!$A:$F,3,FALSE)+VLOOKUP(A34,T4_TrustBFI_201314!$A:$F,4,FALSE)+VLOOKUP(A34,T4_TrustBFI_201314!$A:$F,5,FALSE)+VLOOKUP(A34,T4_TrustBFI_201314!$A:$F,6,FALSE)</f>
        <v>4867</v>
      </c>
      <c r="D34" s="96">
        <f>VLOOKUP($A34,T4_TrustBFI_201314!$A:$AD,7,FALSE)+VLOOKUP($A34,T4_TrustBFI_201314!$A:$AD,11,FALSE)+VLOOKUP($A34,T4_TrustBFI_201314!$A:$AD,15,FALSE)+VLOOKUP($A34,T4_TrustBFI_201314!$A:$AD,19,FALSE)</f>
        <v>1574</v>
      </c>
      <c r="E34" s="77">
        <f>VLOOKUP($A34,T4_TrustBFI_201314!$A:$AD,8,FALSE)+VLOOKUP($A34,T4_TrustBFI_201314!$A:$AD,12,FALSE)+VLOOKUP($A34,T4_TrustBFI_201314!$A:$AD,16,FALSE)+VLOOKUP($A34,T4_TrustBFI_201314!$A:$AD,20,FALSE)</f>
        <v>3167</v>
      </c>
      <c r="F34" s="97">
        <f t="shared" si="2"/>
        <v>0.65070885555783853</v>
      </c>
      <c r="G34" s="98" t="str">
        <f t="shared" si="0"/>
        <v>63.7% - 66.4%</v>
      </c>
      <c r="H34" s="100">
        <f>VLOOKUP($A34,T4_TrustBFI_201314!$A:$AD,23,FALSE)+VLOOKUP($A34,T4_TrustBFI_201314!$A:$AD,25,FALSE)+VLOOKUP($A34,T4_TrustBFI_201314!$A:$AD,27,FALSE)+VLOOKUP($A34,T4_TrustBFI_201314!$A:$AD,29,FALSE)</f>
        <v>126</v>
      </c>
      <c r="I34" s="101">
        <f t="shared" si="1"/>
        <v>2.5888637764536676E-2</v>
      </c>
      <c r="J34" s="151">
        <f t="shared" si="3"/>
        <v>0</v>
      </c>
      <c r="K34" s="151">
        <f t="shared" si="4"/>
        <v>0</v>
      </c>
      <c r="L34" s="151"/>
      <c r="M34" s="151"/>
      <c r="N34" s="27">
        <v>0.36675091266498172</v>
      </c>
      <c r="O34" s="27">
        <v>-1.5972503032753771E-2</v>
      </c>
      <c r="P34" s="27">
        <v>-0.63633810727323792</v>
      </c>
      <c r="Q34" s="27">
        <v>-0.73817226041245454</v>
      </c>
    </row>
    <row r="35" spans="1:17" s="78" customFormat="1" x14ac:dyDescent="0.2">
      <c r="A35" s="77" t="s">
        <v>118</v>
      </c>
      <c r="B35" s="77" t="s">
        <v>119</v>
      </c>
      <c r="C35" s="93">
        <f>VLOOKUP(A35,T4_TrustBFI_201314!$A:$F,3,FALSE)+VLOOKUP(A35,T4_TrustBFI_201314!$A:$F,4,FALSE)+VLOOKUP(A35,T4_TrustBFI_201314!$A:$F,5,FALSE)+VLOOKUP(A35,T4_TrustBFI_201314!$A:$F,6,FALSE)</f>
        <v>5805</v>
      </c>
      <c r="D35" s="96">
        <f>VLOOKUP($A35,T4_TrustBFI_201314!$A:$AD,7,FALSE)+VLOOKUP($A35,T4_TrustBFI_201314!$A:$AD,11,FALSE)+VLOOKUP($A35,T4_TrustBFI_201314!$A:$AD,15,FALSE)+VLOOKUP($A35,T4_TrustBFI_201314!$A:$AD,19,FALSE)</f>
        <v>1544</v>
      </c>
      <c r="E35" s="77">
        <f>VLOOKUP($A35,T4_TrustBFI_201314!$A:$AD,8,FALSE)+VLOOKUP($A35,T4_TrustBFI_201314!$A:$AD,12,FALSE)+VLOOKUP($A35,T4_TrustBFI_201314!$A:$AD,16,FALSE)+VLOOKUP($A35,T4_TrustBFI_201314!$A:$AD,20,FALSE)</f>
        <v>4261</v>
      </c>
      <c r="F35" s="97">
        <f t="shared" si="2"/>
        <v>0.73402239448751072</v>
      </c>
      <c r="G35" s="98" t="str">
        <f t="shared" si="0"/>
        <v>72.3% - 74.5%</v>
      </c>
      <c r="H35" s="100">
        <f>VLOOKUP($A35,T4_TrustBFI_201314!$A:$AD,23,FALSE)+VLOOKUP($A35,T4_TrustBFI_201314!$A:$AD,25,FALSE)+VLOOKUP($A35,T4_TrustBFI_201314!$A:$AD,27,FALSE)+VLOOKUP($A35,T4_TrustBFI_201314!$A:$AD,29,FALSE)</f>
        <v>0</v>
      </c>
      <c r="I35" s="101">
        <f t="shared" si="1"/>
        <v>0</v>
      </c>
      <c r="J35" s="151">
        <f t="shared" si="3"/>
        <v>0</v>
      </c>
      <c r="K35" s="151">
        <f t="shared" si="4"/>
        <v>0</v>
      </c>
      <c r="L35" s="151"/>
      <c r="M35" s="151"/>
      <c r="N35" s="27">
        <v>-1.2587174689573044E-2</v>
      </c>
      <c r="O35" s="27">
        <v>-4.0019844551017036E-2</v>
      </c>
      <c r="P35" s="27">
        <v>-0.74128253104269426</v>
      </c>
      <c r="Q35" s="27">
        <v>-0.74847031585910373</v>
      </c>
    </row>
    <row r="36" spans="1:17" s="78" customFormat="1" x14ac:dyDescent="0.2">
      <c r="A36" s="77" t="s">
        <v>120</v>
      </c>
      <c r="B36" s="77" t="s">
        <v>1351</v>
      </c>
      <c r="C36" s="93">
        <f>VLOOKUP(A36,T4_TrustBFI_201314!$A:$F,3,FALSE)+VLOOKUP(A36,T4_TrustBFI_201314!$A:$F,4,FALSE)+VLOOKUP(A36,T4_TrustBFI_201314!$A:$F,5,FALSE)+VLOOKUP(A36,T4_TrustBFI_201314!$A:$F,6,FALSE)</f>
        <v>5182</v>
      </c>
      <c r="D36" s="96">
        <f>VLOOKUP($A36,T4_TrustBFI_201314!$A:$AD,7,FALSE)+VLOOKUP($A36,T4_TrustBFI_201314!$A:$AD,11,FALSE)+VLOOKUP($A36,T4_TrustBFI_201314!$A:$AD,15,FALSE)+VLOOKUP($A36,T4_TrustBFI_201314!$A:$AD,19,FALSE)</f>
        <v>1764</v>
      </c>
      <c r="E36" s="77">
        <f>VLOOKUP($A36,T4_TrustBFI_201314!$A:$AD,8,FALSE)+VLOOKUP($A36,T4_TrustBFI_201314!$A:$AD,12,FALSE)+VLOOKUP($A36,T4_TrustBFI_201314!$A:$AD,16,FALSE)+VLOOKUP($A36,T4_TrustBFI_201314!$A:$AD,20,FALSE)</f>
        <v>3418</v>
      </c>
      <c r="F36" s="97">
        <f t="shared" si="2"/>
        <v>0.65959089154766504</v>
      </c>
      <c r="G36" s="98" t="str">
        <f t="shared" si="0"/>
        <v>64.7% - 67.2%</v>
      </c>
      <c r="H36" s="100">
        <f>VLOOKUP($A36,T4_TrustBFI_201314!$A:$AD,23,FALSE)+VLOOKUP($A36,T4_TrustBFI_201314!$A:$AD,25,FALSE)+VLOOKUP($A36,T4_TrustBFI_201314!$A:$AD,27,FALSE)+VLOOKUP($A36,T4_TrustBFI_201314!$A:$AD,29,FALSE)</f>
        <v>0</v>
      </c>
      <c r="I36" s="101">
        <f t="shared" si="1"/>
        <v>0</v>
      </c>
      <c r="J36" s="151">
        <f t="shared" si="3"/>
        <v>0</v>
      </c>
      <c r="K36" s="151">
        <f t="shared" si="4"/>
        <v>0</v>
      </c>
      <c r="L36" s="151"/>
      <c r="M36" s="151"/>
      <c r="N36" s="27">
        <v>1.3495012712693155E-2</v>
      </c>
      <c r="O36" s="27">
        <v>-3.4289973909802485E-2</v>
      </c>
      <c r="P36" s="27">
        <v>-0.74281243888128301</v>
      </c>
      <c r="Q36" s="27">
        <v>-0.75493850167722698</v>
      </c>
    </row>
    <row r="37" spans="1:17" s="78" customFormat="1" x14ac:dyDescent="0.2">
      <c r="A37" s="77" t="s">
        <v>121</v>
      </c>
      <c r="B37" s="77" t="s">
        <v>122</v>
      </c>
      <c r="C37" s="93">
        <f>VLOOKUP(A37,T4_TrustBFI_201314!$A:$F,3,FALSE)+VLOOKUP(A37,T4_TrustBFI_201314!$A:$F,4,FALSE)+VLOOKUP(A37,T4_TrustBFI_201314!$A:$F,5,FALSE)+VLOOKUP(A37,T4_TrustBFI_201314!$A:$F,6,FALSE)</f>
        <v>2028</v>
      </c>
      <c r="D37" s="96">
        <f>VLOOKUP($A37,T4_TrustBFI_201314!$A:$AD,7,FALSE)+VLOOKUP($A37,T4_TrustBFI_201314!$A:$AD,11,FALSE)+VLOOKUP($A37,T4_TrustBFI_201314!$A:$AD,15,FALSE)+VLOOKUP($A37,T4_TrustBFI_201314!$A:$AD,19,FALSE)</f>
        <v>353</v>
      </c>
      <c r="E37" s="77">
        <f>VLOOKUP($A37,T4_TrustBFI_201314!$A:$AD,8,FALSE)+VLOOKUP($A37,T4_TrustBFI_201314!$A:$AD,12,FALSE)+VLOOKUP($A37,T4_TrustBFI_201314!$A:$AD,16,FALSE)+VLOOKUP($A37,T4_TrustBFI_201314!$A:$AD,20,FALSE)</f>
        <v>1637</v>
      </c>
      <c r="F37" s="97">
        <f t="shared" si="2"/>
        <v>0.80719921104536485</v>
      </c>
      <c r="G37" s="98" t="str">
        <f t="shared" si="0"/>
        <v>78.9% - 82.4%</v>
      </c>
      <c r="H37" s="100">
        <f>VLOOKUP($A37,T4_TrustBFI_201314!$A:$AD,23,FALSE)+VLOOKUP($A37,T4_TrustBFI_201314!$A:$AD,25,FALSE)+VLOOKUP($A37,T4_TrustBFI_201314!$A:$AD,27,FALSE)+VLOOKUP($A37,T4_TrustBFI_201314!$A:$AD,29,FALSE)</f>
        <v>38</v>
      </c>
      <c r="I37" s="101">
        <f t="shared" si="1"/>
        <v>1.8737672583826429E-2</v>
      </c>
      <c r="J37" s="151">
        <f t="shared" si="3"/>
        <v>0</v>
      </c>
      <c r="K37" s="151">
        <f t="shared" si="4"/>
        <v>0</v>
      </c>
      <c r="L37" s="151"/>
      <c r="M37" s="151"/>
      <c r="N37" s="27">
        <v>1.0967098703888345E-2</v>
      </c>
      <c r="O37" s="27">
        <v>-4.2944785276073594E-2</v>
      </c>
      <c r="P37" s="27">
        <v>-0.77666999002991033</v>
      </c>
      <c r="Q37" s="27">
        <v>-0.78857951864086839</v>
      </c>
    </row>
    <row r="38" spans="1:17" s="78" customFormat="1" x14ac:dyDescent="0.2">
      <c r="A38" s="77" t="s">
        <v>123</v>
      </c>
      <c r="B38" s="77" t="s">
        <v>124</v>
      </c>
      <c r="C38" s="93">
        <f>VLOOKUP(A38,T4_TrustBFI_201314!$A:$F,3,FALSE)+VLOOKUP(A38,T4_TrustBFI_201314!$A:$F,4,FALSE)+VLOOKUP(A38,T4_TrustBFI_201314!$A:$F,5,FALSE)+VLOOKUP(A38,T4_TrustBFI_201314!$A:$F,6,FALSE)</f>
        <v>2522</v>
      </c>
      <c r="D38" s="96">
        <f>VLOOKUP($A38,T4_TrustBFI_201314!$A:$AD,7,FALSE)+VLOOKUP($A38,T4_TrustBFI_201314!$A:$AD,11,FALSE)+VLOOKUP($A38,T4_TrustBFI_201314!$A:$AD,15,FALSE)+VLOOKUP($A38,T4_TrustBFI_201314!$A:$AD,19,FALSE)</f>
        <v>269</v>
      </c>
      <c r="E38" s="77">
        <f>VLOOKUP($A38,T4_TrustBFI_201314!$A:$AD,8,FALSE)+VLOOKUP($A38,T4_TrustBFI_201314!$A:$AD,12,FALSE)+VLOOKUP($A38,T4_TrustBFI_201314!$A:$AD,16,FALSE)+VLOOKUP($A38,T4_TrustBFI_201314!$A:$AD,20,FALSE)</f>
        <v>2196</v>
      </c>
      <c r="F38" s="97"/>
      <c r="G38" s="98" t="str">
        <f t="shared" si="0"/>
        <v/>
      </c>
      <c r="H38" s="100">
        <f>VLOOKUP($A38,T4_TrustBFI_201314!$A:$AD,23,FALSE)+VLOOKUP($A38,T4_TrustBFI_201314!$A:$AD,25,FALSE)+VLOOKUP($A38,T4_TrustBFI_201314!$A:$AD,27,FALSE)+VLOOKUP($A38,T4_TrustBFI_201314!$A:$AD,29,FALSE)</f>
        <v>57</v>
      </c>
      <c r="I38" s="101">
        <f t="shared" si="1"/>
        <v>2.2601110229976209E-2</v>
      </c>
      <c r="J38" s="151">
        <f t="shared" si="3"/>
        <v>1</v>
      </c>
      <c r="K38" s="151">
        <f t="shared" si="4"/>
        <v>0</v>
      </c>
      <c r="L38" s="151"/>
      <c r="M38" s="151"/>
      <c r="N38" s="27">
        <v>-0.11725586279313971</v>
      </c>
      <c r="O38" s="27">
        <v>-0.17716150081566073</v>
      </c>
      <c r="P38" s="27">
        <v>-0.75953797689884495</v>
      </c>
      <c r="Q38" s="27">
        <v>-0.77585644371941276</v>
      </c>
    </row>
    <row r="39" spans="1:17" s="78" customFormat="1" x14ac:dyDescent="0.2">
      <c r="A39" s="77" t="s">
        <v>125</v>
      </c>
      <c r="B39" s="77" t="s">
        <v>1352</v>
      </c>
      <c r="C39" s="93">
        <f>VLOOKUP(A39,T4_TrustBFI_201314!$A:$F,3,FALSE)+VLOOKUP(A39,T4_TrustBFI_201314!$A:$F,4,FALSE)+VLOOKUP(A39,T4_TrustBFI_201314!$A:$F,5,FALSE)+VLOOKUP(A39,T4_TrustBFI_201314!$A:$F,6,FALSE)</f>
        <v>5203</v>
      </c>
      <c r="D39" s="96">
        <f>VLOOKUP($A39,T4_TrustBFI_201314!$A:$AD,7,FALSE)+VLOOKUP($A39,T4_TrustBFI_201314!$A:$AD,11,FALSE)+VLOOKUP($A39,T4_TrustBFI_201314!$A:$AD,15,FALSE)+VLOOKUP($A39,T4_TrustBFI_201314!$A:$AD,19,FALSE)</f>
        <v>1053</v>
      </c>
      <c r="E39" s="77">
        <f>VLOOKUP($A39,T4_TrustBFI_201314!$A:$AD,8,FALSE)+VLOOKUP($A39,T4_TrustBFI_201314!$A:$AD,12,FALSE)+VLOOKUP($A39,T4_TrustBFI_201314!$A:$AD,16,FALSE)+VLOOKUP($A39,T4_TrustBFI_201314!$A:$AD,20,FALSE)</f>
        <v>4072</v>
      </c>
      <c r="F39" s="97">
        <f t="shared" si="2"/>
        <v>0.78262540841822026</v>
      </c>
      <c r="G39" s="98" t="str">
        <f t="shared" si="0"/>
        <v>77.1% - 79.4%</v>
      </c>
      <c r="H39" s="100">
        <f>VLOOKUP($A39,T4_TrustBFI_201314!$A:$AD,23,FALSE)+VLOOKUP($A39,T4_TrustBFI_201314!$A:$AD,25,FALSE)+VLOOKUP($A39,T4_TrustBFI_201314!$A:$AD,27,FALSE)+VLOOKUP($A39,T4_TrustBFI_201314!$A:$AD,29,FALSE)</f>
        <v>78</v>
      </c>
      <c r="I39" s="101">
        <f t="shared" si="1"/>
        <v>1.4991351143571016E-2</v>
      </c>
      <c r="J39" s="151">
        <f t="shared" si="3"/>
        <v>0</v>
      </c>
      <c r="K39" s="151">
        <f t="shared" si="4"/>
        <v>0</v>
      </c>
      <c r="L39" s="151"/>
      <c r="M39" s="151"/>
      <c r="N39" s="27">
        <v>7.9426578845409601E-3</v>
      </c>
      <c r="O39" s="27">
        <v>-8.0904433845610302E-2</v>
      </c>
      <c r="P39" s="27" t="e">
        <v>#N/A</v>
      </c>
      <c r="Q39" s="27" t="e">
        <v>#N/A</v>
      </c>
    </row>
    <row r="40" spans="1:17" s="78" customFormat="1" x14ac:dyDescent="0.2">
      <c r="A40" s="77" t="s">
        <v>126</v>
      </c>
      <c r="B40" s="77" t="s">
        <v>1353</v>
      </c>
      <c r="C40" s="93">
        <f>VLOOKUP(A40,T4_TrustBFI_201314!$A:$F,3,FALSE)+VLOOKUP(A40,T4_TrustBFI_201314!$A:$F,4,FALSE)+VLOOKUP(A40,T4_TrustBFI_201314!$A:$F,5,FALSE)+VLOOKUP(A40,T4_TrustBFI_201314!$A:$F,6,FALSE)</f>
        <v>1842</v>
      </c>
      <c r="D40" s="96">
        <f>VLOOKUP($A40,T4_TrustBFI_201314!$A:$AD,7,FALSE)+VLOOKUP($A40,T4_TrustBFI_201314!$A:$AD,11,FALSE)+VLOOKUP($A40,T4_TrustBFI_201314!$A:$AD,15,FALSE)+VLOOKUP($A40,T4_TrustBFI_201314!$A:$AD,19,FALSE)</f>
        <v>436</v>
      </c>
      <c r="E40" s="77">
        <f>VLOOKUP($A40,T4_TrustBFI_201314!$A:$AD,8,FALSE)+VLOOKUP($A40,T4_TrustBFI_201314!$A:$AD,12,FALSE)+VLOOKUP($A40,T4_TrustBFI_201314!$A:$AD,16,FALSE)+VLOOKUP($A40,T4_TrustBFI_201314!$A:$AD,20,FALSE)</f>
        <v>1310</v>
      </c>
      <c r="F40" s="97"/>
      <c r="G40" s="98" t="str">
        <f t="shared" si="0"/>
        <v/>
      </c>
      <c r="H40" s="100">
        <f>VLOOKUP($A40,T4_TrustBFI_201314!$A:$AD,23,FALSE)+VLOOKUP($A40,T4_TrustBFI_201314!$A:$AD,25,FALSE)+VLOOKUP($A40,T4_TrustBFI_201314!$A:$AD,27,FALSE)+VLOOKUP($A40,T4_TrustBFI_201314!$A:$AD,29,FALSE)</f>
        <v>96</v>
      </c>
      <c r="I40" s="101">
        <f t="shared" si="1"/>
        <v>5.2117263843648211E-2</v>
      </c>
      <c r="J40" s="151">
        <f t="shared" si="3"/>
        <v>0</v>
      </c>
      <c r="K40" s="151">
        <f t="shared" si="4"/>
        <v>1</v>
      </c>
      <c r="L40" s="151"/>
      <c r="M40" s="151"/>
      <c r="N40" s="27">
        <v>-6.0683324834268193E-2</v>
      </c>
      <c r="O40" s="27">
        <v>-0.10582524271844662</v>
      </c>
      <c r="P40" s="27">
        <v>-0.78225395206527282</v>
      </c>
      <c r="Q40" s="27">
        <v>-0.79271844660194168</v>
      </c>
    </row>
    <row r="41" spans="1:17" s="78" customFormat="1" x14ac:dyDescent="0.2">
      <c r="A41" s="77" t="s">
        <v>127</v>
      </c>
      <c r="B41" s="77" t="s">
        <v>128</v>
      </c>
      <c r="C41" s="93">
        <f>VLOOKUP(A41,T4_TrustBFI_201314!$A:$F,3,FALSE)+VLOOKUP(A41,T4_TrustBFI_201314!$A:$F,4,FALSE)+VLOOKUP(A41,T4_TrustBFI_201314!$A:$F,5,FALSE)+VLOOKUP(A41,T4_TrustBFI_201314!$A:$F,6,FALSE)</f>
        <v>6808</v>
      </c>
      <c r="D41" s="96">
        <f>VLOOKUP($A41,T4_TrustBFI_201314!$A:$AD,7,FALSE)+VLOOKUP($A41,T4_TrustBFI_201314!$A:$AD,11,FALSE)+VLOOKUP($A41,T4_TrustBFI_201314!$A:$AD,15,FALSE)+VLOOKUP($A41,T4_TrustBFI_201314!$A:$AD,19,FALSE)</f>
        <v>1808</v>
      </c>
      <c r="E41" s="77">
        <f>VLOOKUP($A41,T4_TrustBFI_201314!$A:$AD,8,FALSE)+VLOOKUP($A41,T4_TrustBFI_201314!$A:$AD,12,FALSE)+VLOOKUP($A41,T4_TrustBFI_201314!$A:$AD,16,FALSE)+VLOOKUP($A41,T4_TrustBFI_201314!$A:$AD,20,FALSE)</f>
        <v>4702</v>
      </c>
      <c r="F41" s="97">
        <f t="shared" si="2"/>
        <v>0.69065804935370156</v>
      </c>
      <c r="G41" s="98" t="str">
        <f t="shared" si="0"/>
        <v>68.0% - 70.2%</v>
      </c>
      <c r="H41" s="100">
        <f>VLOOKUP($A41,T4_TrustBFI_201314!$A:$AD,23,FALSE)+VLOOKUP($A41,T4_TrustBFI_201314!$A:$AD,25,FALSE)+VLOOKUP($A41,T4_TrustBFI_201314!$A:$AD,27,FALSE)+VLOOKUP($A41,T4_TrustBFI_201314!$A:$AD,29,FALSE)</f>
        <v>298</v>
      </c>
      <c r="I41" s="101">
        <f t="shared" ref="I41:I72" si="5">H41/C41</f>
        <v>4.3772032902467686E-2</v>
      </c>
      <c r="J41" s="151">
        <f t="shared" si="3"/>
        <v>0</v>
      </c>
      <c r="K41" s="151">
        <f t="shared" si="4"/>
        <v>0</v>
      </c>
      <c r="L41" s="151"/>
      <c r="M41" s="151"/>
      <c r="N41" s="27">
        <v>0.2654275092936802</v>
      </c>
      <c r="O41" s="27">
        <v>-5.9148700939745669E-2</v>
      </c>
      <c r="P41" s="27">
        <v>-0.67211895910780672</v>
      </c>
      <c r="Q41" s="27">
        <v>-0.75621890547263682</v>
      </c>
    </row>
    <row r="42" spans="1:17" s="78" customFormat="1" x14ac:dyDescent="0.2">
      <c r="A42" s="77" t="s">
        <v>129</v>
      </c>
      <c r="B42" s="77" t="s">
        <v>130</v>
      </c>
      <c r="C42" s="93">
        <f>VLOOKUP(A42,T4_TrustBFI_201314!$A:$F,3,FALSE)+VLOOKUP(A42,T4_TrustBFI_201314!$A:$F,4,FALSE)+VLOOKUP(A42,T4_TrustBFI_201314!$A:$F,5,FALSE)+VLOOKUP(A42,T4_TrustBFI_201314!$A:$F,6,FALSE)</f>
        <v>6403</v>
      </c>
      <c r="D42" s="96">
        <f>VLOOKUP($A42,T4_TrustBFI_201314!$A:$AD,7,FALSE)+VLOOKUP($A42,T4_TrustBFI_201314!$A:$AD,11,FALSE)+VLOOKUP($A42,T4_TrustBFI_201314!$A:$AD,15,FALSE)+VLOOKUP($A42,T4_TrustBFI_201314!$A:$AD,19,FALSE)</f>
        <v>1806</v>
      </c>
      <c r="E42" s="77">
        <f>VLOOKUP($A42,T4_TrustBFI_201314!$A:$AD,8,FALSE)+VLOOKUP($A42,T4_TrustBFI_201314!$A:$AD,12,FALSE)+VLOOKUP($A42,T4_TrustBFI_201314!$A:$AD,16,FALSE)+VLOOKUP($A42,T4_TrustBFI_201314!$A:$AD,20,FALSE)</f>
        <v>4597</v>
      </c>
      <c r="F42" s="97">
        <f t="shared" si="2"/>
        <v>0.71794471341558641</v>
      </c>
      <c r="G42" s="98" t="str">
        <f t="shared" si="0"/>
        <v>70.7% - 72.9%</v>
      </c>
      <c r="H42" s="100">
        <f>VLOOKUP($A42,T4_TrustBFI_201314!$A:$AD,23,FALSE)+VLOOKUP($A42,T4_TrustBFI_201314!$A:$AD,25,FALSE)+VLOOKUP($A42,T4_TrustBFI_201314!$A:$AD,27,FALSE)+VLOOKUP($A42,T4_TrustBFI_201314!$A:$AD,29,FALSE)</f>
        <v>0</v>
      </c>
      <c r="I42" s="101">
        <f t="shared" si="5"/>
        <v>0</v>
      </c>
      <c r="J42" s="151">
        <f t="shared" si="3"/>
        <v>0</v>
      </c>
      <c r="K42" s="151">
        <f t="shared" si="4"/>
        <v>0</v>
      </c>
      <c r="L42" s="151"/>
      <c r="M42" s="151"/>
      <c r="N42" s="27">
        <v>-6.362507759155811E-3</v>
      </c>
      <c r="O42" s="27">
        <v>-3.9886039886039892E-2</v>
      </c>
      <c r="P42" s="27">
        <v>-0.76241464928615765</v>
      </c>
      <c r="Q42" s="27">
        <v>-0.77043034937771782</v>
      </c>
    </row>
    <row r="43" spans="1:17" s="78" customFormat="1" x14ac:dyDescent="0.2">
      <c r="A43" s="77" t="s">
        <v>131</v>
      </c>
      <c r="B43" s="77" t="s">
        <v>1354</v>
      </c>
      <c r="C43" s="93">
        <f>VLOOKUP(A43,T4_TrustBFI_201314!$A:$F,3,FALSE)+VLOOKUP(A43,T4_TrustBFI_201314!$A:$F,4,FALSE)+VLOOKUP(A43,T4_TrustBFI_201314!$A:$F,5,FALSE)+VLOOKUP(A43,T4_TrustBFI_201314!$A:$F,6,FALSE)</f>
        <v>3595</v>
      </c>
      <c r="D43" s="96">
        <f>VLOOKUP($A43,T4_TrustBFI_201314!$A:$AD,7,FALSE)+VLOOKUP($A43,T4_TrustBFI_201314!$A:$AD,11,FALSE)+VLOOKUP($A43,T4_TrustBFI_201314!$A:$AD,15,FALSE)+VLOOKUP($A43,T4_TrustBFI_201314!$A:$AD,19,FALSE)</f>
        <v>928</v>
      </c>
      <c r="E43" s="77">
        <f>VLOOKUP($A43,T4_TrustBFI_201314!$A:$AD,8,FALSE)+VLOOKUP($A43,T4_TrustBFI_201314!$A:$AD,12,FALSE)+VLOOKUP($A43,T4_TrustBFI_201314!$A:$AD,16,FALSE)+VLOOKUP($A43,T4_TrustBFI_201314!$A:$AD,20,FALSE)</f>
        <v>2667</v>
      </c>
      <c r="F43" s="97">
        <f t="shared" si="2"/>
        <v>0.74186369958275378</v>
      </c>
      <c r="G43" s="98" t="str">
        <f t="shared" si="0"/>
        <v>72.7% - 75.6%</v>
      </c>
      <c r="H43" s="100">
        <f>VLOOKUP($A43,T4_TrustBFI_201314!$A:$AD,23,FALSE)+VLOOKUP($A43,T4_TrustBFI_201314!$A:$AD,25,FALSE)+VLOOKUP($A43,T4_TrustBFI_201314!$A:$AD,27,FALSE)+VLOOKUP($A43,T4_TrustBFI_201314!$A:$AD,29,FALSE)</f>
        <v>0</v>
      </c>
      <c r="I43" s="101">
        <f t="shared" si="5"/>
        <v>0</v>
      </c>
      <c r="J43" s="151">
        <f t="shared" si="3"/>
        <v>0</v>
      </c>
      <c r="K43" s="151">
        <f t="shared" si="4"/>
        <v>0</v>
      </c>
      <c r="L43" s="151"/>
      <c r="M43" s="151"/>
      <c r="N43" s="27">
        <v>-6.9857697283311815E-2</v>
      </c>
      <c r="O43" s="27">
        <v>-0.13892215568862276</v>
      </c>
      <c r="P43" s="27" t="e">
        <v>#N/A</v>
      </c>
      <c r="Q43" s="27" t="e">
        <v>#N/A</v>
      </c>
    </row>
    <row r="44" spans="1:17" s="78" customFormat="1" x14ac:dyDescent="0.2">
      <c r="A44" s="77" t="s">
        <v>132</v>
      </c>
      <c r="B44" s="77" t="s">
        <v>133</v>
      </c>
      <c r="C44" s="93">
        <f>VLOOKUP(A44,T4_TrustBFI_201314!$A:$F,3,FALSE)+VLOOKUP(A44,T4_TrustBFI_201314!$A:$F,4,FALSE)+VLOOKUP(A44,T4_TrustBFI_201314!$A:$F,5,FALSE)+VLOOKUP(A44,T4_TrustBFI_201314!$A:$F,6,FALSE)</f>
        <v>4947</v>
      </c>
      <c r="D44" s="96">
        <f>VLOOKUP($A44,T4_TrustBFI_201314!$A:$AD,7,FALSE)+VLOOKUP($A44,T4_TrustBFI_201314!$A:$AD,11,FALSE)+VLOOKUP($A44,T4_TrustBFI_201314!$A:$AD,15,FALSE)+VLOOKUP($A44,T4_TrustBFI_201314!$A:$AD,19,FALSE)</f>
        <v>727</v>
      </c>
      <c r="E44" s="77">
        <f>VLOOKUP($A44,T4_TrustBFI_201314!$A:$AD,8,FALSE)+VLOOKUP($A44,T4_TrustBFI_201314!$A:$AD,12,FALSE)+VLOOKUP($A44,T4_TrustBFI_201314!$A:$AD,16,FALSE)+VLOOKUP($A44,T4_TrustBFI_201314!$A:$AD,20,FALSE)</f>
        <v>4220</v>
      </c>
      <c r="F44" s="97">
        <f t="shared" si="2"/>
        <v>0.8530422478269658</v>
      </c>
      <c r="G44" s="98" t="str">
        <f t="shared" si="0"/>
        <v>84.3% - 86.3%</v>
      </c>
      <c r="H44" s="100">
        <f>VLOOKUP($A44,T4_TrustBFI_201314!$A:$AD,23,FALSE)+VLOOKUP($A44,T4_TrustBFI_201314!$A:$AD,25,FALSE)+VLOOKUP($A44,T4_TrustBFI_201314!$A:$AD,27,FALSE)+VLOOKUP($A44,T4_TrustBFI_201314!$A:$AD,29,FALSE)</f>
        <v>0</v>
      </c>
      <c r="I44" s="101">
        <f t="shared" si="5"/>
        <v>0</v>
      </c>
      <c r="J44" s="151">
        <f t="shared" si="3"/>
        <v>0</v>
      </c>
      <c r="K44" s="151">
        <f t="shared" si="4"/>
        <v>0</v>
      </c>
      <c r="L44" s="151"/>
      <c r="M44" s="151"/>
      <c r="N44" s="27">
        <v>-9.8078462770215813E-3</v>
      </c>
      <c r="O44" s="27">
        <v>-4.3503480278422324E-2</v>
      </c>
      <c r="P44" s="27">
        <v>-0.76921537229783832</v>
      </c>
      <c r="Q44" s="27">
        <v>-0.77706883217324052</v>
      </c>
    </row>
    <row r="45" spans="1:17" s="78" customFormat="1" x14ac:dyDescent="0.2">
      <c r="A45" s="77" t="s">
        <v>134</v>
      </c>
      <c r="B45" s="77" t="s">
        <v>135</v>
      </c>
      <c r="C45" s="93">
        <f>VLOOKUP(A45,T4_TrustBFI_201314!$A:$F,3,FALSE)+VLOOKUP(A45,T4_TrustBFI_201314!$A:$F,4,FALSE)+VLOOKUP(A45,T4_TrustBFI_201314!$A:$F,5,FALSE)+VLOOKUP(A45,T4_TrustBFI_201314!$A:$F,6,FALSE)</f>
        <v>5262</v>
      </c>
      <c r="D45" s="96">
        <f>VLOOKUP($A45,T4_TrustBFI_201314!$A:$AD,7,FALSE)+VLOOKUP($A45,T4_TrustBFI_201314!$A:$AD,11,FALSE)+VLOOKUP($A45,T4_TrustBFI_201314!$A:$AD,15,FALSE)+VLOOKUP($A45,T4_TrustBFI_201314!$A:$AD,19,FALSE)</f>
        <v>769</v>
      </c>
      <c r="E45" s="77">
        <f>VLOOKUP($A45,T4_TrustBFI_201314!$A:$AD,8,FALSE)+VLOOKUP($A45,T4_TrustBFI_201314!$A:$AD,12,FALSE)+VLOOKUP($A45,T4_TrustBFI_201314!$A:$AD,16,FALSE)+VLOOKUP($A45,T4_TrustBFI_201314!$A:$AD,20,FALSE)</f>
        <v>4425</v>
      </c>
      <c r="F45" s="97">
        <f t="shared" si="2"/>
        <v>0.84093500570125423</v>
      </c>
      <c r="G45" s="98" t="str">
        <f t="shared" si="0"/>
        <v>83.1% - 85.1%</v>
      </c>
      <c r="H45" s="100">
        <f>VLOOKUP($A45,T4_TrustBFI_201314!$A:$AD,23,FALSE)+VLOOKUP($A45,T4_TrustBFI_201314!$A:$AD,25,FALSE)+VLOOKUP($A45,T4_TrustBFI_201314!$A:$AD,27,FALSE)+VLOOKUP($A45,T4_TrustBFI_201314!$A:$AD,29,FALSE)</f>
        <v>68</v>
      </c>
      <c r="I45" s="101">
        <f t="shared" si="5"/>
        <v>1.2922843025465602E-2</v>
      </c>
      <c r="J45" s="151">
        <f t="shared" si="3"/>
        <v>0</v>
      </c>
      <c r="K45" s="151">
        <f t="shared" si="4"/>
        <v>0</v>
      </c>
      <c r="L45" s="151"/>
      <c r="M45" s="151"/>
      <c r="N45" s="27">
        <v>9.8080133555926485E-2</v>
      </c>
      <c r="O45" s="27">
        <v>9.593246354566487E-3</v>
      </c>
      <c r="P45" s="27">
        <v>-0.71619365609348917</v>
      </c>
      <c r="Q45" s="27">
        <v>-0.7390636991557944</v>
      </c>
    </row>
    <row r="46" spans="1:17" s="78" customFormat="1" x14ac:dyDescent="0.2">
      <c r="A46" s="77" t="s">
        <v>136</v>
      </c>
      <c r="B46" s="77" t="s">
        <v>137</v>
      </c>
      <c r="C46" s="93">
        <f>VLOOKUP(A46,T4_TrustBFI_201314!$A:$F,3,FALSE)+VLOOKUP(A46,T4_TrustBFI_201314!$A:$F,4,FALSE)+VLOOKUP(A46,T4_TrustBFI_201314!$A:$F,5,FALSE)+VLOOKUP(A46,T4_TrustBFI_201314!$A:$F,6,FALSE)</f>
        <v>1729</v>
      </c>
      <c r="D46" s="96">
        <f>VLOOKUP($A46,T4_TrustBFI_201314!$A:$AD,7,FALSE)+VLOOKUP($A46,T4_TrustBFI_201314!$A:$AD,11,FALSE)+VLOOKUP($A46,T4_TrustBFI_201314!$A:$AD,15,FALSE)+VLOOKUP($A46,T4_TrustBFI_201314!$A:$AD,19,FALSE)</f>
        <v>546</v>
      </c>
      <c r="E46" s="77">
        <f>VLOOKUP($A46,T4_TrustBFI_201314!$A:$AD,8,FALSE)+VLOOKUP($A46,T4_TrustBFI_201314!$A:$AD,12,FALSE)+VLOOKUP($A46,T4_TrustBFI_201314!$A:$AD,16,FALSE)+VLOOKUP($A46,T4_TrustBFI_201314!$A:$AD,20,FALSE)</f>
        <v>1183</v>
      </c>
      <c r="F46" s="97">
        <f t="shared" si="2"/>
        <v>0.68421052631578949</v>
      </c>
      <c r="G46" s="98" t="str">
        <f t="shared" si="0"/>
        <v>66.2% - 70.6%</v>
      </c>
      <c r="H46" s="100">
        <f>VLOOKUP($A46,T4_TrustBFI_201314!$A:$AD,23,FALSE)+VLOOKUP($A46,T4_TrustBFI_201314!$A:$AD,25,FALSE)+VLOOKUP($A46,T4_TrustBFI_201314!$A:$AD,27,FALSE)+VLOOKUP($A46,T4_TrustBFI_201314!$A:$AD,29,FALSE)</f>
        <v>0</v>
      </c>
      <c r="I46" s="101">
        <f t="shared" si="5"/>
        <v>0</v>
      </c>
      <c r="J46" s="151">
        <f t="shared" si="3"/>
        <v>0</v>
      </c>
      <c r="K46" s="151">
        <f t="shared" si="4"/>
        <v>0</v>
      </c>
      <c r="L46" s="151"/>
      <c r="M46" s="151"/>
      <c r="N46" s="27">
        <v>-2.3163841807909646E-2</v>
      </c>
      <c r="O46" s="27">
        <v>-0.13894422310756971</v>
      </c>
      <c r="P46" s="27">
        <v>-0.75819209039548019</v>
      </c>
      <c r="Q46" s="27">
        <v>-0.78685258964143423</v>
      </c>
    </row>
    <row r="47" spans="1:17" s="78" customFormat="1" x14ac:dyDescent="0.2">
      <c r="A47" s="77" t="s">
        <v>138</v>
      </c>
      <c r="B47" s="77" t="s">
        <v>139</v>
      </c>
      <c r="C47" s="93">
        <f>VLOOKUP(A47,T4_TrustBFI_201314!$A:$F,3,FALSE)+VLOOKUP(A47,T4_TrustBFI_201314!$A:$F,4,FALSE)+VLOOKUP(A47,T4_TrustBFI_201314!$A:$F,5,FALSE)+VLOOKUP(A47,T4_TrustBFI_201314!$A:$F,6,FALSE)</f>
        <v>2013</v>
      </c>
      <c r="D47" s="96">
        <f>VLOOKUP($A47,T4_TrustBFI_201314!$A:$AD,7,FALSE)+VLOOKUP($A47,T4_TrustBFI_201314!$A:$AD,11,FALSE)+VLOOKUP($A47,T4_TrustBFI_201314!$A:$AD,15,FALSE)+VLOOKUP($A47,T4_TrustBFI_201314!$A:$AD,19,FALSE)</f>
        <v>808</v>
      </c>
      <c r="E47" s="77">
        <f>VLOOKUP($A47,T4_TrustBFI_201314!$A:$AD,8,FALSE)+VLOOKUP($A47,T4_TrustBFI_201314!$A:$AD,12,FALSE)+VLOOKUP($A47,T4_TrustBFI_201314!$A:$AD,16,FALSE)+VLOOKUP($A47,T4_TrustBFI_201314!$A:$AD,20,FALSE)</f>
        <v>1184</v>
      </c>
      <c r="F47" s="97"/>
      <c r="G47" s="98" t="str">
        <f t="shared" si="0"/>
        <v/>
      </c>
      <c r="H47" s="100">
        <f>VLOOKUP($A47,T4_TrustBFI_201314!$A:$AD,23,FALSE)+VLOOKUP($A47,T4_TrustBFI_201314!$A:$AD,25,FALSE)+VLOOKUP($A47,T4_TrustBFI_201314!$A:$AD,27,FALSE)+VLOOKUP($A47,T4_TrustBFI_201314!$A:$AD,29,FALSE)</f>
        <v>21</v>
      </c>
      <c r="I47" s="101">
        <f t="shared" si="5"/>
        <v>1.0432190760059613E-2</v>
      </c>
      <c r="J47" s="151">
        <f t="shared" si="3"/>
        <v>1</v>
      </c>
      <c r="K47" s="151">
        <f t="shared" si="4"/>
        <v>0</v>
      </c>
      <c r="L47" s="151"/>
      <c r="M47" s="151"/>
      <c r="N47" s="27">
        <v>-0.10652463382157129</v>
      </c>
      <c r="O47" s="27">
        <v>-0.16020025031289109</v>
      </c>
      <c r="P47" s="27">
        <v>-0.81269418553040396</v>
      </c>
      <c r="Q47" s="27">
        <v>-0.82394659991656238</v>
      </c>
    </row>
    <row r="48" spans="1:17" s="78" customFormat="1" x14ac:dyDescent="0.2">
      <c r="A48" s="77" t="s">
        <v>140</v>
      </c>
      <c r="B48" s="77" t="s">
        <v>141</v>
      </c>
      <c r="C48" s="93">
        <f>VLOOKUP(A48,T4_TrustBFI_201314!$A:$F,3,FALSE)+VLOOKUP(A48,T4_TrustBFI_201314!$A:$F,4,FALSE)+VLOOKUP(A48,T4_TrustBFI_201314!$A:$F,5,FALSE)+VLOOKUP(A48,T4_TrustBFI_201314!$A:$F,6,FALSE)</f>
        <v>6235</v>
      </c>
      <c r="D48" s="96">
        <f>VLOOKUP($A48,T4_TrustBFI_201314!$A:$AD,7,FALSE)+VLOOKUP($A48,T4_TrustBFI_201314!$A:$AD,11,FALSE)+VLOOKUP($A48,T4_TrustBFI_201314!$A:$AD,15,FALSE)+VLOOKUP($A48,T4_TrustBFI_201314!$A:$AD,19,FALSE)</f>
        <v>1290</v>
      </c>
      <c r="E48" s="77">
        <f>VLOOKUP($A48,T4_TrustBFI_201314!$A:$AD,8,FALSE)+VLOOKUP($A48,T4_TrustBFI_201314!$A:$AD,12,FALSE)+VLOOKUP($A48,T4_TrustBFI_201314!$A:$AD,16,FALSE)+VLOOKUP($A48,T4_TrustBFI_201314!$A:$AD,20,FALSE)</f>
        <v>4945</v>
      </c>
      <c r="F48" s="97">
        <f t="shared" si="2"/>
        <v>0.7931034482758621</v>
      </c>
      <c r="G48" s="98" t="str">
        <f t="shared" si="0"/>
        <v>78.3% - 80.3%</v>
      </c>
      <c r="H48" s="100">
        <f>VLOOKUP($A48,T4_TrustBFI_201314!$A:$AD,23,FALSE)+VLOOKUP($A48,T4_TrustBFI_201314!$A:$AD,25,FALSE)+VLOOKUP($A48,T4_TrustBFI_201314!$A:$AD,27,FALSE)+VLOOKUP($A48,T4_TrustBFI_201314!$A:$AD,29,FALSE)</f>
        <v>0</v>
      </c>
      <c r="I48" s="101">
        <f t="shared" si="5"/>
        <v>0</v>
      </c>
      <c r="J48" s="151">
        <f t="shared" si="3"/>
        <v>0</v>
      </c>
      <c r="K48" s="151">
        <f t="shared" si="4"/>
        <v>0</v>
      </c>
      <c r="L48" s="151"/>
      <c r="M48" s="151"/>
      <c r="N48" s="27">
        <v>1.7294827867515128E-2</v>
      </c>
      <c r="O48" s="27">
        <v>-2.5171982489055611E-2</v>
      </c>
      <c r="P48" s="27" t="e">
        <v>#N/A</v>
      </c>
      <c r="Q48" s="27" t="e">
        <v>#N/A</v>
      </c>
    </row>
    <row r="49" spans="1:17" s="78" customFormat="1" x14ac:dyDescent="0.2">
      <c r="A49" s="77" t="s">
        <v>142</v>
      </c>
      <c r="B49" s="77" t="s">
        <v>1355</v>
      </c>
      <c r="C49" s="93">
        <f>VLOOKUP(A49,T4_TrustBFI_201314!$A:$F,3,FALSE)+VLOOKUP(A49,T4_TrustBFI_201314!$A:$F,4,FALSE)+VLOOKUP(A49,T4_TrustBFI_201314!$A:$F,5,FALSE)+VLOOKUP(A49,T4_TrustBFI_201314!$A:$F,6,FALSE)</f>
        <v>8972</v>
      </c>
      <c r="D49" s="96">
        <f>VLOOKUP($A49,T4_TrustBFI_201314!$A:$AD,7,FALSE)+VLOOKUP($A49,T4_TrustBFI_201314!$A:$AD,11,FALSE)+VLOOKUP($A49,T4_TrustBFI_201314!$A:$AD,15,FALSE)+VLOOKUP($A49,T4_TrustBFI_201314!$A:$AD,19,FALSE)</f>
        <v>1643</v>
      </c>
      <c r="E49" s="77">
        <f>VLOOKUP($A49,T4_TrustBFI_201314!$A:$AD,8,FALSE)+VLOOKUP($A49,T4_TrustBFI_201314!$A:$AD,12,FALSE)+VLOOKUP($A49,T4_TrustBFI_201314!$A:$AD,16,FALSE)+VLOOKUP($A49,T4_TrustBFI_201314!$A:$AD,20,FALSE)</f>
        <v>7294</v>
      </c>
      <c r="F49" s="97">
        <f t="shared" si="2"/>
        <v>0.81297369594293356</v>
      </c>
      <c r="G49" s="98" t="str">
        <f t="shared" si="0"/>
        <v>80.5% - 82.1%</v>
      </c>
      <c r="H49" s="100">
        <f>VLOOKUP($A49,T4_TrustBFI_201314!$A:$AD,23,FALSE)+VLOOKUP($A49,T4_TrustBFI_201314!$A:$AD,25,FALSE)+VLOOKUP($A49,T4_TrustBFI_201314!$A:$AD,27,FALSE)+VLOOKUP($A49,T4_TrustBFI_201314!$A:$AD,29,FALSE)</f>
        <v>35</v>
      </c>
      <c r="I49" s="101">
        <f t="shared" si="5"/>
        <v>3.9010254123941152E-3</v>
      </c>
      <c r="J49" s="151">
        <f t="shared" si="3"/>
        <v>0</v>
      </c>
      <c r="K49" s="151">
        <f t="shared" si="4"/>
        <v>0</v>
      </c>
      <c r="L49" s="151"/>
      <c r="M49" s="151"/>
      <c r="N49" s="27">
        <v>1.7464277613971513E-2</v>
      </c>
      <c r="O49" s="27">
        <v>-3.9297569332905069E-2</v>
      </c>
      <c r="P49" s="27">
        <v>-0.77988205942390565</v>
      </c>
      <c r="Q49" s="27">
        <v>-0.79216190170253775</v>
      </c>
    </row>
    <row r="50" spans="1:17" s="78" customFormat="1" x14ac:dyDescent="0.2">
      <c r="A50" s="77" t="s">
        <v>143</v>
      </c>
      <c r="B50" s="77" t="s">
        <v>144</v>
      </c>
      <c r="C50" s="93">
        <f>VLOOKUP(A50,T4_TrustBFI_201314!$A:$F,3,FALSE)+VLOOKUP(A50,T4_TrustBFI_201314!$A:$F,4,FALSE)+VLOOKUP(A50,T4_TrustBFI_201314!$A:$F,5,FALSE)+VLOOKUP(A50,T4_TrustBFI_201314!$A:$F,6,FALSE)</f>
        <v>6417</v>
      </c>
      <c r="D50" s="96">
        <f>VLOOKUP($A50,T4_TrustBFI_201314!$A:$AD,7,FALSE)+VLOOKUP($A50,T4_TrustBFI_201314!$A:$AD,11,FALSE)+VLOOKUP($A50,T4_TrustBFI_201314!$A:$AD,15,FALSE)+VLOOKUP($A50,T4_TrustBFI_201314!$A:$AD,19,FALSE)</f>
        <v>400</v>
      </c>
      <c r="E50" s="77">
        <f>VLOOKUP($A50,T4_TrustBFI_201314!$A:$AD,8,FALSE)+VLOOKUP($A50,T4_TrustBFI_201314!$A:$AD,12,FALSE)+VLOOKUP($A50,T4_TrustBFI_201314!$A:$AD,16,FALSE)+VLOOKUP($A50,T4_TrustBFI_201314!$A:$AD,20,FALSE)</f>
        <v>5895</v>
      </c>
      <c r="F50" s="97">
        <f t="shared" si="2"/>
        <v>0.9186535764375876</v>
      </c>
      <c r="G50" s="98" t="str">
        <f t="shared" si="0"/>
        <v>91.2% - 92.5%</v>
      </c>
      <c r="H50" s="100">
        <f>VLOOKUP($A50,T4_TrustBFI_201314!$A:$AD,23,FALSE)+VLOOKUP($A50,T4_TrustBFI_201314!$A:$AD,25,FALSE)+VLOOKUP($A50,T4_TrustBFI_201314!$A:$AD,27,FALSE)+VLOOKUP($A50,T4_TrustBFI_201314!$A:$AD,29,FALSE)</f>
        <v>122</v>
      </c>
      <c r="I50" s="101">
        <f t="shared" si="5"/>
        <v>1.9011999376655757E-2</v>
      </c>
      <c r="J50" s="151">
        <f t="shared" si="3"/>
        <v>0</v>
      </c>
      <c r="K50" s="151">
        <f t="shared" si="4"/>
        <v>0</v>
      </c>
      <c r="L50" s="151"/>
      <c r="M50" s="151"/>
      <c r="N50" s="27">
        <v>-2.5956284153005438E-2</v>
      </c>
      <c r="O50" s="27">
        <v>-7.5093686941481663E-2</v>
      </c>
      <c r="P50" s="27">
        <v>-0.76517911353976931</v>
      </c>
      <c r="Q50" s="27">
        <v>-0.7770250792735659</v>
      </c>
    </row>
    <row r="51" spans="1:17" s="78" customFormat="1" x14ac:dyDescent="0.2">
      <c r="A51" s="77" t="s">
        <v>145</v>
      </c>
      <c r="B51" s="77" t="s">
        <v>1356</v>
      </c>
      <c r="C51" s="93">
        <f>VLOOKUP(A51,T4_TrustBFI_201314!$A:$F,3,FALSE)+VLOOKUP(A51,T4_TrustBFI_201314!$A:$F,4,FALSE)+VLOOKUP(A51,T4_TrustBFI_201314!$A:$F,5,FALSE)+VLOOKUP(A51,T4_TrustBFI_201314!$A:$F,6,FALSE)</f>
        <v>5607</v>
      </c>
      <c r="D51" s="96">
        <f>VLOOKUP($A51,T4_TrustBFI_201314!$A:$AD,7,FALSE)+VLOOKUP($A51,T4_TrustBFI_201314!$A:$AD,11,FALSE)+VLOOKUP($A51,T4_TrustBFI_201314!$A:$AD,15,FALSE)+VLOOKUP($A51,T4_TrustBFI_201314!$A:$AD,19,FALSE)</f>
        <v>1067</v>
      </c>
      <c r="E51" s="77">
        <f>VLOOKUP($A51,T4_TrustBFI_201314!$A:$AD,8,FALSE)+VLOOKUP($A51,T4_TrustBFI_201314!$A:$AD,12,FALSE)+VLOOKUP($A51,T4_TrustBFI_201314!$A:$AD,16,FALSE)+VLOOKUP($A51,T4_TrustBFI_201314!$A:$AD,20,FALSE)</f>
        <v>4540</v>
      </c>
      <c r="F51" s="97">
        <f t="shared" si="2"/>
        <v>0.80970215801676471</v>
      </c>
      <c r="G51" s="98" t="str">
        <f t="shared" si="0"/>
        <v>79.9% - 82.0%</v>
      </c>
      <c r="H51" s="100">
        <f>VLOOKUP($A51,T4_TrustBFI_201314!$A:$AD,23,FALSE)+VLOOKUP($A51,T4_TrustBFI_201314!$A:$AD,25,FALSE)+VLOOKUP($A51,T4_TrustBFI_201314!$A:$AD,27,FALSE)+VLOOKUP($A51,T4_TrustBFI_201314!$A:$AD,29,FALSE)</f>
        <v>0</v>
      </c>
      <c r="I51" s="101">
        <f t="shared" si="5"/>
        <v>0</v>
      </c>
      <c r="J51" s="151">
        <f t="shared" si="3"/>
        <v>0</v>
      </c>
      <c r="K51" s="151">
        <f t="shared" si="4"/>
        <v>0</v>
      </c>
      <c r="L51" s="151"/>
      <c r="M51" s="151"/>
      <c r="N51" s="27">
        <v>-2.7069234773555495E-2</v>
      </c>
      <c r="O51" s="27">
        <v>-6.9686411149825767E-2</v>
      </c>
      <c r="P51" s="27">
        <v>-0.76435884088148531</v>
      </c>
      <c r="Q51" s="27">
        <v>-0.7746806039488966</v>
      </c>
    </row>
    <row r="52" spans="1:17" s="78" customFormat="1" x14ac:dyDescent="0.2">
      <c r="A52" s="77" t="s">
        <v>146</v>
      </c>
      <c r="B52" s="77" t="s">
        <v>147</v>
      </c>
      <c r="C52" s="93">
        <f>VLOOKUP(A52,T4_TrustBFI_201314!$A:$F,3,FALSE)+VLOOKUP(A52,T4_TrustBFI_201314!$A:$F,4,FALSE)+VLOOKUP(A52,T4_TrustBFI_201314!$A:$F,5,FALSE)+VLOOKUP(A52,T4_TrustBFI_201314!$A:$F,6,FALSE)</f>
        <v>1937</v>
      </c>
      <c r="D52" s="96">
        <f>VLOOKUP($A52,T4_TrustBFI_201314!$A:$AD,7,FALSE)+VLOOKUP($A52,T4_TrustBFI_201314!$A:$AD,11,FALSE)+VLOOKUP($A52,T4_TrustBFI_201314!$A:$AD,15,FALSE)+VLOOKUP($A52,T4_TrustBFI_201314!$A:$AD,19,FALSE)</f>
        <v>290</v>
      </c>
      <c r="E52" s="77">
        <f>VLOOKUP($A52,T4_TrustBFI_201314!$A:$AD,8,FALSE)+VLOOKUP($A52,T4_TrustBFI_201314!$A:$AD,12,FALSE)+VLOOKUP($A52,T4_TrustBFI_201314!$A:$AD,16,FALSE)+VLOOKUP($A52,T4_TrustBFI_201314!$A:$AD,20,FALSE)</f>
        <v>1633</v>
      </c>
      <c r="F52" s="97">
        <f t="shared" si="2"/>
        <v>0.84305627258647398</v>
      </c>
      <c r="G52" s="98" t="str">
        <f t="shared" si="0"/>
        <v>82.6% - 85.9%</v>
      </c>
      <c r="H52" s="100">
        <f>VLOOKUP($A52,T4_TrustBFI_201314!$A:$AD,23,FALSE)+VLOOKUP($A52,T4_TrustBFI_201314!$A:$AD,25,FALSE)+VLOOKUP($A52,T4_TrustBFI_201314!$A:$AD,27,FALSE)+VLOOKUP($A52,T4_TrustBFI_201314!$A:$AD,29,FALSE)</f>
        <v>14</v>
      </c>
      <c r="I52" s="101">
        <f t="shared" si="5"/>
        <v>7.2276716572018587E-3</v>
      </c>
      <c r="J52" s="151">
        <f t="shared" si="3"/>
        <v>0</v>
      </c>
      <c r="K52" s="151">
        <f t="shared" si="4"/>
        <v>0</v>
      </c>
      <c r="L52" s="151"/>
      <c r="M52" s="151"/>
      <c r="N52" s="27">
        <v>-3.0045067601402131E-2</v>
      </c>
      <c r="O52" s="27">
        <v>-0.15562336530078469</v>
      </c>
      <c r="P52" s="27">
        <v>-0.77516274411617425</v>
      </c>
      <c r="Q52" s="27">
        <v>-0.80427201394943326</v>
      </c>
    </row>
    <row r="53" spans="1:17" s="78" customFormat="1" x14ac:dyDescent="0.2">
      <c r="A53" s="77" t="s">
        <v>148</v>
      </c>
      <c r="B53" s="77" t="s">
        <v>149</v>
      </c>
      <c r="C53" s="93">
        <f>VLOOKUP(A53,T4_TrustBFI_201314!$A:$F,3,FALSE)+VLOOKUP(A53,T4_TrustBFI_201314!$A:$F,4,FALSE)+VLOOKUP(A53,T4_TrustBFI_201314!$A:$F,5,FALSE)+VLOOKUP(A53,T4_TrustBFI_201314!$A:$F,6,FALSE)</f>
        <v>10225</v>
      </c>
      <c r="D53" s="96">
        <f>VLOOKUP($A53,T4_TrustBFI_201314!$A:$AD,7,FALSE)+VLOOKUP($A53,T4_TrustBFI_201314!$A:$AD,11,FALSE)+VLOOKUP($A53,T4_TrustBFI_201314!$A:$AD,15,FALSE)+VLOOKUP($A53,T4_TrustBFI_201314!$A:$AD,19,FALSE)</f>
        <v>3082</v>
      </c>
      <c r="E53" s="77">
        <f>VLOOKUP($A53,T4_TrustBFI_201314!$A:$AD,8,FALSE)+VLOOKUP($A53,T4_TrustBFI_201314!$A:$AD,12,FALSE)+VLOOKUP($A53,T4_TrustBFI_201314!$A:$AD,16,FALSE)+VLOOKUP($A53,T4_TrustBFI_201314!$A:$AD,20,FALSE)</f>
        <v>7139</v>
      </c>
      <c r="F53" s="97">
        <f t="shared" si="2"/>
        <v>0.69819070904645475</v>
      </c>
      <c r="G53" s="98" t="str">
        <f t="shared" si="0"/>
        <v>68.9% - 70.7%</v>
      </c>
      <c r="H53" s="100">
        <f>VLOOKUP($A53,T4_TrustBFI_201314!$A:$AD,23,FALSE)+VLOOKUP($A53,T4_TrustBFI_201314!$A:$AD,25,FALSE)+VLOOKUP($A53,T4_TrustBFI_201314!$A:$AD,27,FALSE)+VLOOKUP($A53,T4_TrustBFI_201314!$A:$AD,29,FALSE)</f>
        <v>4</v>
      </c>
      <c r="I53" s="101">
        <f t="shared" si="5"/>
        <v>3.9119804400977997E-4</v>
      </c>
      <c r="J53" s="151">
        <f t="shared" si="3"/>
        <v>0</v>
      </c>
      <c r="K53" s="151">
        <f t="shared" si="4"/>
        <v>0</v>
      </c>
      <c r="L53" s="151"/>
      <c r="M53" s="151"/>
      <c r="N53" s="27">
        <v>-3.8823087046437332E-2</v>
      </c>
      <c r="O53" s="27">
        <v>-9.3528368794326244E-2</v>
      </c>
      <c r="P53" s="27">
        <v>-0.770539575108103</v>
      </c>
      <c r="Q53" s="27">
        <v>-0.7835992907801419</v>
      </c>
    </row>
    <row r="54" spans="1:17" s="78" customFormat="1" x14ac:dyDescent="0.2">
      <c r="A54" s="77" t="s">
        <v>150</v>
      </c>
      <c r="B54" s="77" t="s">
        <v>1357</v>
      </c>
      <c r="C54" s="93">
        <f>VLOOKUP(A54,T4_TrustBFI_201314!$A:$F,3,FALSE)+VLOOKUP(A54,T4_TrustBFI_201314!$A:$F,4,FALSE)+VLOOKUP(A54,T4_TrustBFI_201314!$A:$F,5,FALSE)+VLOOKUP(A54,T4_TrustBFI_201314!$A:$F,6,FALSE)</f>
        <v>4394</v>
      </c>
      <c r="D54" s="96">
        <f>VLOOKUP($A54,T4_TrustBFI_201314!$A:$AD,7,FALSE)+VLOOKUP($A54,T4_TrustBFI_201314!$A:$AD,11,FALSE)+VLOOKUP($A54,T4_TrustBFI_201314!$A:$AD,15,FALSE)+VLOOKUP($A54,T4_TrustBFI_201314!$A:$AD,19,FALSE)</f>
        <v>924</v>
      </c>
      <c r="E54" s="77">
        <f>VLOOKUP($A54,T4_TrustBFI_201314!$A:$AD,8,FALSE)+VLOOKUP($A54,T4_TrustBFI_201314!$A:$AD,12,FALSE)+VLOOKUP($A54,T4_TrustBFI_201314!$A:$AD,16,FALSE)+VLOOKUP($A54,T4_TrustBFI_201314!$A:$AD,20,FALSE)</f>
        <v>3452</v>
      </c>
      <c r="F54" s="97">
        <f t="shared" si="2"/>
        <v>0.78561675011379151</v>
      </c>
      <c r="G54" s="98" t="str">
        <f t="shared" si="0"/>
        <v>77.3% - 79.7%</v>
      </c>
      <c r="H54" s="100">
        <f>VLOOKUP($A54,T4_TrustBFI_201314!$A:$AD,23,FALSE)+VLOOKUP($A54,T4_TrustBFI_201314!$A:$AD,25,FALSE)+VLOOKUP($A54,T4_TrustBFI_201314!$A:$AD,27,FALSE)+VLOOKUP($A54,T4_TrustBFI_201314!$A:$AD,29,FALSE)</f>
        <v>18</v>
      </c>
      <c r="I54" s="101">
        <f t="shared" si="5"/>
        <v>4.0964952207555756E-3</v>
      </c>
      <c r="J54" s="151">
        <f t="shared" si="3"/>
        <v>0</v>
      </c>
      <c r="K54" s="151">
        <f t="shared" si="4"/>
        <v>0</v>
      </c>
      <c r="L54" s="151"/>
      <c r="M54" s="151"/>
      <c r="N54" s="27">
        <v>-6.609989373007441E-2</v>
      </c>
      <c r="O54" s="27">
        <v>-0.19435276861019435</v>
      </c>
      <c r="P54" s="27" t="e">
        <v>#N/A</v>
      </c>
      <c r="Q54" s="27" t="e">
        <v>#N/A</v>
      </c>
    </row>
    <row r="55" spans="1:17" s="78" customFormat="1" x14ac:dyDescent="0.2">
      <c r="A55" s="77" t="s">
        <v>151</v>
      </c>
      <c r="B55" s="77" t="s">
        <v>152</v>
      </c>
      <c r="C55" s="93">
        <f>VLOOKUP(A55,T4_TrustBFI_201314!$A:$F,3,FALSE)+VLOOKUP(A55,T4_TrustBFI_201314!$A:$F,4,FALSE)+VLOOKUP(A55,T4_TrustBFI_201314!$A:$F,5,FALSE)+VLOOKUP(A55,T4_TrustBFI_201314!$A:$F,6,FALSE)</f>
        <v>2279</v>
      </c>
      <c r="D55" s="96">
        <f>VLOOKUP($A55,T4_TrustBFI_201314!$A:$AD,7,FALSE)+VLOOKUP($A55,T4_TrustBFI_201314!$A:$AD,11,FALSE)+VLOOKUP($A55,T4_TrustBFI_201314!$A:$AD,15,FALSE)+VLOOKUP($A55,T4_TrustBFI_201314!$A:$AD,19,FALSE)</f>
        <v>487</v>
      </c>
      <c r="E55" s="77">
        <f>VLOOKUP($A55,T4_TrustBFI_201314!$A:$AD,8,FALSE)+VLOOKUP($A55,T4_TrustBFI_201314!$A:$AD,12,FALSE)+VLOOKUP($A55,T4_TrustBFI_201314!$A:$AD,16,FALSE)+VLOOKUP($A55,T4_TrustBFI_201314!$A:$AD,20,FALSE)</f>
        <v>1792</v>
      </c>
      <c r="F55" s="97">
        <f t="shared" si="2"/>
        <v>0.78630978499341819</v>
      </c>
      <c r="G55" s="98" t="str">
        <f t="shared" si="0"/>
        <v>76.9% - 80.3%</v>
      </c>
      <c r="H55" s="100">
        <f>VLOOKUP($A55,T4_TrustBFI_201314!$A:$AD,23,FALSE)+VLOOKUP($A55,T4_TrustBFI_201314!$A:$AD,25,FALSE)+VLOOKUP($A55,T4_TrustBFI_201314!$A:$AD,27,FALSE)+VLOOKUP($A55,T4_TrustBFI_201314!$A:$AD,29,FALSE)</f>
        <v>0</v>
      </c>
      <c r="I55" s="101">
        <f t="shared" si="5"/>
        <v>0</v>
      </c>
      <c r="J55" s="151">
        <f t="shared" si="3"/>
        <v>0</v>
      </c>
      <c r="K55" s="151">
        <f t="shared" si="4"/>
        <v>0</v>
      </c>
      <c r="L55" s="151"/>
      <c r="M55" s="151"/>
      <c r="N55" s="27">
        <v>-5.0416666666666665E-2</v>
      </c>
      <c r="O55" s="27">
        <v>-8.9856230031948869E-2</v>
      </c>
      <c r="P55" s="27">
        <v>-0.745</v>
      </c>
      <c r="Q55" s="27">
        <v>-0.75559105431309903</v>
      </c>
    </row>
    <row r="56" spans="1:17" s="78" customFormat="1" x14ac:dyDescent="0.2">
      <c r="A56" s="77" t="s">
        <v>153</v>
      </c>
      <c r="B56" s="77" t="s">
        <v>154</v>
      </c>
      <c r="C56" s="93">
        <f>VLOOKUP(A56,T4_TrustBFI_201314!$A:$F,3,FALSE)+VLOOKUP(A56,T4_TrustBFI_201314!$A:$F,4,FALSE)+VLOOKUP(A56,T4_TrustBFI_201314!$A:$F,5,FALSE)+VLOOKUP(A56,T4_TrustBFI_201314!$A:$F,6,FALSE)</f>
        <v>5832</v>
      </c>
      <c r="D56" s="96">
        <f>VLOOKUP($A56,T4_TrustBFI_201314!$A:$AD,7,FALSE)+VLOOKUP($A56,T4_TrustBFI_201314!$A:$AD,11,FALSE)+VLOOKUP($A56,T4_TrustBFI_201314!$A:$AD,15,FALSE)+VLOOKUP($A56,T4_TrustBFI_201314!$A:$AD,19,FALSE)</f>
        <v>498</v>
      </c>
      <c r="E56" s="77">
        <f>VLOOKUP($A56,T4_TrustBFI_201314!$A:$AD,8,FALSE)+VLOOKUP($A56,T4_TrustBFI_201314!$A:$AD,12,FALSE)+VLOOKUP($A56,T4_TrustBFI_201314!$A:$AD,16,FALSE)+VLOOKUP($A56,T4_TrustBFI_201314!$A:$AD,20,FALSE)</f>
        <v>5334</v>
      </c>
      <c r="F56" s="97">
        <f t="shared" si="2"/>
        <v>0.91460905349794241</v>
      </c>
      <c r="G56" s="98" t="str">
        <f t="shared" si="0"/>
        <v>90.7% - 92.2%</v>
      </c>
      <c r="H56" s="100">
        <f>VLOOKUP($A56,T4_TrustBFI_201314!$A:$AD,23,FALSE)+VLOOKUP($A56,T4_TrustBFI_201314!$A:$AD,25,FALSE)+VLOOKUP($A56,T4_TrustBFI_201314!$A:$AD,27,FALSE)+VLOOKUP($A56,T4_TrustBFI_201314!$A:$AD,29,FALSE)</f>
        <v>0</v>
      </c>
      <c r="I56" s="101">
        <f t="shared" si="5"/>
        <v>0</v>
      </c>
      <c r="J56" s="151">
        <f t="shared" si="3"/>
        <v>0</v>
      </c>
      <c r="K56" s="151">
        <f t="shared" si="4"/>
        <v>0</v>
      </c>
      <c r="L56" s="151"/>
      <c r="M56" s="151"/>
      <c r="N56" s="27">
        <v>0.33822854520422219</v>
      </c>
      <c r="O56" s="27">
        <v>0.16756756756756763</v>
      </c>
      <c r="P56" s="27">
        <v>-0.68815970628728773</v>
      </c>
      <c r="Q56" s="27">
        <v>-0.72792792792792793</v>
      </c>
    </row>
    <row r="57" spans="1:17" s="78" customFormat="1" x14ac:dyDescent="0.2">
      <c r="A57" s="77" t="s">
        <v>155</v>
      </c>
      <c r="B57" s="77" t="s">
        <v>1358</v>
      </c>
      <c r="C57" s="93">
        <f>VLOOKUP(A57,T4_TrustBFI_201314!$A:$F,3,FALSE)+VLOOKUP(A57,T4_TrustBFI_201314!$A:$F,4,FALSE)+VLOOKUP(A57,T4_TrustBFI_201314!$A:$F,5,FALSE)+VLOOKUP(A57,T4_TrustBFI_201314!$A:$F,6,FALSE)</f>
        <v>5514</v>
      </c>
      <c r="D57" s="96">
        <f>VLOOKUP($A57,T4_TrustBFI_201314!$A:$AD,7,FALSE)+VLOOKUP($A57,T4_TrustBFI_201314!$A:$AD,11,FALSE)+VLOOKUP($A57,T4_TrustBFI_201314!$A:$AD,15,FALSE)+VLOOKUP($A57,T4_TrustBFI_201314!$A:$AD,19,FALSE)</f>
        <v>1824</v>
      </c>
      <c r="E57" s="77">
        <f>VLOOKUP($A57,T4_TrustBFI_201314!$A:$AD,8,FALSE)+VLOOKUP($A57,T4_TrustBFI_201314!$A:$AD,12,FALSE)+VLOOKUP($A57,T4_TrustBFI_201314!$A:$AD,16,FALSE)+VLOOKUP($A57,T4_TrustBFI_201314!$A:$AD,20,FALSE)</f>
        <v>3690</v>
      </c>
      <c r="F57" s="97">
        <f t="shared" si="2"/>
        <v>0.66920565832426548</v>
      </c>
      <c r="G57" s="98" t="str">
        <f t="shared" si="0"/>
        <v>65.7% - 68.2%</v>
      </c>
      <c r="H57" s="100">
        <f>VLOOKUP($A57,T4_TrustBFI_201314!$A:$AD,23,FALSE)+VLOOKUP($A57,T4_TrustBFI_201314!$A:$AD,25,FALSE)+VLOOKUP($A57,T4_TrustBFI_201314!$A:$AD,27,FALSE)+VLOOKUP($A57,T4_TrustBFI_201314!$A:$AD,29,FALSE)</f>
        <v>0</v>
      </c>
      <c r="I57" s="101">
        <f t="shared" si="5"/>
        <v>0</v>
      </c>
      <c r="J57" s="151">
        <f t="shared" si="3"/>
        <v>0</v>
      </c>
      <c r="K57" s="151">
        <f t="shared" si="4"/>
        <v>0</v>
      </c>
      <c r="L57" s="151"/>
      <c r="M57" s="151"/>
      <c r="N57" s="27">
        <v>-2.3379383634431483E-2</v>
      </c>
      <c r="O57" s="27">
        <v>-4.037591367908111E-2</v>
      </c>
      <c r="P57" s="27">
        <v>-0.75168260715550828</v>
      </c>
      <c r="Q57" s="27">
        <v>-0.7560041768186565</v>
      </c>
    </row>
    <row r="58" spans="1:17" s="78" customFormat="1" x14ac:dyDescent="0.2">
      <c r="A58" s="77" t="s">
        <v>156</v>
      </c>
      <c r="B58" s="77" t="s">
        <v>1359</v>
      </c>
      <c r="C58" s="93">
        <f>VLOOKUP(A58,T4_TrustBFI_201314!$A:$F,3,FALSE)+VLOOKUP(A58,T4_TrustBFI_201314!$A:$F,4,FALSE)+VLOOKUP(A58,T4_TrustBFI_201314!$A:$F,5,FALSE)+VLOOKUP(A58,T4_TrustBFI_201314!$A:$F,6,FALSE)</f>
        <v>8590</v>
      </c>
      <c r="D58" s="96">
        <f>VLOOKUP($A58,T4_TrustBFI_201314!$A:$AD,7,FALSE)+VLOOKUP($A58,T4_TrustBFI_201314!$A:$AD,11,FALSE)+VLOOKUP($A58,T4_TrustBFI_201314!$A:$AD,15,FALSE)+VLOOKUP($A58,T4_TrustBFI_201314!$A:$AD,19,FALSE)</f>
        <v>769</v>
      </c>
      <c r="E58" s="77">
        <f>VLOOKUP($A58,T4_TrustBFI_201314!$A:$AD,8,FALSE)+VLOOKUP($A58,T4_TrustBFI_201314!$A:$AD,12,FALSE)+VLOOKUP($A58,T4_TrustBFI_201314!$A:$AD,16,FALSE)+VLOOKUP($A58,T4_TrustBFI_201314!$A:$AD,20,FALSE)</f>
        <v>7591</v>
      </c>
      <c r="F58" s="97">
        <f t="shared" si="2"/>
        <v>0.8837019790454016</v>
      </c>
      <c r="G58" s="98" t="str">
        <f t="shared" si="0"/>
        <v>87.7% - 89.0%</v>
      </c>
      <c r="H58" s="100">
        <f>VLOOKUP($A58,T4_TrustBFI_201314!$A:$AD,23,FALSE)+VLOOKUP($A58,T4_TrustBFI_201314!$A:$AD,25,FALSE)+VLOOKUP($A58,T4_TrustBFI_201314!$A:$AD,27,FALSE)+VLOOKUP($A58,T4_TrustBFI_201314!$A:$AD,29,FALSE)</f>
        <v>230</v>
      </c>
      <c r="I58" s="101">
        <f t="shared" si="5"/>
        <v>2.6775320139697321E-2</v>
      </c>
      <c r="J58" s="151">
        <f t="shared" si="3"/>
        <v>0</v>
      </c>
      <c r="K58" s="151">
        <f t="shared" si="4"/>
        <v>0</v>
      </c>
      <c r="L58" s="151"/>
      <c r="M58" s="151"/>
      <c r="N58" s="27">
        <v>-8.4612105711849961E-2</v>
      </c>
      <c r="O58" s="27">
        <v>-0.16096893924594646</v>
      </c>
      <c r="P58" s="27">
        <v>-0.79422421142369992</v>
      </c>
      <c r="Q58" s="27">
        <v>-0.81138894315295951</v>
      </c>
    </row>
    <row r="59" spans="1:17" s="78" customFormat="1" x14ac:dyDescent="0.2">
      <c r="A59" s="77" t="s">
        <v>157</v>
      </c>
      <c r="B59" s="77" t="s">
        <v>1360</v>
      </c>
      <c r="C59" s="93">
        <f>VLOOKUP(A59,T4_TrustBFI_201314!$A:$F,3,FALSE)+VLOOKUP(A59,T4_TrustBFI_201314!$A:$F,4,FALSE)+VLOOKUP(A59,T4_TrustBFI_201314!$A:$F,5,FALSE)+VLOOKUP(A59,T4_TrustBFI_201314!$A:$F,6,FALSE)</f>
        <v>3611</v>
      </c>
      <c r="D59" s="96">
        <f>VLOOKUP($A59,T4_TrustBFI_201314!$A:$AD,7,FALSE)+VLOOKUP($A59,T4_TrustBFI_201314!$A:$AD,11,FALSE)+VLOOKUP($A59,T4_TrustBFI_201314!$A:$AD,15,FALSE)+VLOOKUP($A59,T4_TrustBFI_201314!$A:$AD,19,FALSE)</f>
        <v>784</v>
      </c>
      <c r="E59" s="77">
        <f>VLOOKUP($A59,T4_TrustBFI_201314!$A:$AD,8,FALSE)+VLOOKUP($A59,T4_TrustBFI_201314!$A:$AD,12,FALSE)+VLOOKUP($A59,T4_TrustBFI_201314!$A:$AD,16,FALSE)+VLOOKUP($A59,T4_TrustBFI_201314!$A:$AD,20,FALSE)</f>
        <v>2809</v>
      </c>
      <c r="F59" s="97">
        <f t="shared" si="2"/>
        <v>0.77790085848795343</v>
      </c>
      <c r="G59" s="98" t="str">
        <f t="shared" si="0"/>
        <v>76.4% - 79.1%</v>
      </c>
      <c r="H59" s="100">
        <f>VLOOKUP($A59,T4_TrustBFI_201314!$A:$AD,23,FALSE)+VLOOKUP($A59,T4_TrustBFI_201314!$A:$AD,25,FALSE)+VLOOKUP($A59,T4_TrustBFI_201314!$A:$AD,27,FALSE)+VLOOKUP($A59,T4_TrustBFI_201314!$A:$AD,29,FALSE)</f>
        <v>18</v>
      </c>
      <c r="I59" s="101">
        <f t="shared" si="5"/>
        <v>4.9847687621157573E-3</v>
      </c>
      <c r="J59" s="151">
        <f t="shared" si="3"/>
        <v>0</v>
      </c>
      <c r="K59" s="151">
        <f t="shared" si="4"/>
        <v>0</v>
      </c>
      <c r="L59" s="151"/>
      <c r="M59" s="151"/>
      <c r="N59" s="27">
        <v>163.13636363636363</v>
      </c>
      <c r="O59" s="27">
        <v>0</v>
      </c>
      <c r="P59" s="27">
        <v>41.636363636363633</v>
      </c>
      <c r="Q59" s="27">
        <v>-0.74023816117418995</v>
      </c>
    </row>
    <row r="60" spans="1:17" s="78" customFormat="1" x14ac:dyDescent="0.2">
      <c r="A60" s="77" t="s">
        <v>158</v>
      </c>
      <c r="B60" s="77" t="s">
        <v>159</v>
      </c>
      <c r="C60" s="93">
        <f>VLOOKUP(A60,T4_TrustBFI_201314!$A:$F,3,FALSE)+VLOOKUP(A60,T4_TrustBFI_201314!$A:$F,4,FALSE)+VLOOKUP(A60,T4_TrustBFI_201314!$A:$F,5,FALSE)+VLOOKUP(A60,T4_TrustBFI_201314!$A:$F,6,FALSE)</f>
        <v>1296</v>
      </c>
      <c r="D60" s="96">
        <f>VLOOKUP($A60,T4_TrustBFI_201314!$A:$AD,7,FALSE)+VLOOKUP($A60,T4_TrustBFI_201314!$A:$AD,11,FALSE)+VLOOKUP($A60,T4_TrustBFI_201314!$A:$AD,15,FALSE)+VLOOKUP($A60,T4_TrustBFI_201314!$A:$AD,19,FALSE)</f>
        <v>311</v>
      </c>
      <c r="E60" s="77">
        <f>VLOOKUP($A60,T4_TrustBFI_201314!$A:$AD,8,FALSE)+VLOOKUP($A60,T4_TrustBFI_201314!$A:$AD,12,FALSE)+VLOOKUP($A60,T4_TrustBFI_201314!$A:$AD,16,FALSE)+VLOOKUP($A60,T4_TrustBFI_201314!$A:$AD,20,FALSE)</f>
        <v>985</v>
      </c>
      <c r="F60" s="97">
        <f t="shared" si="2"/>
        <v>0.76003086419753085</v>
      </c>
      <c r="G60" s="98" t="str">
        <f t="shared" si="0"/>
        <v>73.6% - 78.2%</v>
      </c>
      <c r="H60" s="100">
        <f>VLOOKUP($A60,T4_TrustBFI_201314!$A:$AD,23,FALSE)+VLOOKUP($A60,T4_TrustBFI_201314!$A:$AD,25,FALSE)+VLOOKUP($A60,T4_TrustBFI_201314!$A:$AD,27,FALSE)+VLOOKUP($A60,T4_TrustBFI_201314!$A:$AD,29,FALSE)</f>
        <v>0</v>
      </c>
      <c r="I60" s="101">
        <f t="shared" si="5"/>
        <v>0</v>
      </c>
      <c r="J60" s="151">
        <f t="shared" si="3"/>
        <v>0</v>
      </c>
      <c r="K60" s="151">
        <f t="shared" si="4"/>
        <v>0</v>
      </c>
      <c r="L60" s="151"/>
      <c r="M60" s="151"/>
      <c r="N60" s="27">
        <v>9.274873524451932E-2</v>
      </c>
      <c r="O60" s="27">
        <v>2.5316455696202445E-2</v>
      </c>
      <c r="P60" s="27">
        <v>-0.75379426644182124</v>
      </c>
      <c r="Q60" s="27">
        <v>-0.76898734177215189</v>
      </c>
    </row>
    <row r="61" spans="1:17" s="78" customFormat="1" x14ac:dyDescent="0.2">
      <c r="A61" s="77" t="s">
        <v>160</v>
      </c>
      <c r="B61" s="77" t="s">
        <v>161</v>
      </c>
      <c r="C61" s="93">
        <f>VLOOKUP(A61,T4_TrustBFI_201314!$A:$F,3,FALSE)+VLOOKUP(A61,T4_TrustBFI_201314!$A:$F,4,FALSE)+VLOOKUP(A61,T4_TrustBFI_201314!$A:$F,5,FALSE)+VLOOKUP(A61,T4_TrustBFI_201314!$A:$F,6,FALSE)</f>
        <v>2104</v>
      </c>
      <c r="D61" s="96">
        <f>VLOOKUP($A61,T4_TrustBFI_201314!$A:$AD,7,FALSE)+VLOOKUP($A61,T4_TrustBFI_201314!$A:$AD,11,FALSE)+VLOOKUP($A61,T4_TrustBFI_201314!$A:$AD,15,FALSE)+VLOOKUP($A61,T4_TrustBFI_201314!$A:$AD,19,FALSE)</f>
        <v>579</v>
      </c>
      <c r="E61" s="77">
        <f>VLOOKUP($A61,T4_TrustBFI_201314!$A:$AD,8,FALSE)+VLOOKUP($A61,T4_TrustBFI_201314!$A:$AD,12,FALSE)+VLOOKUP($A61,T4_TrustBFI_201314!$A:$AD,16,FALSE)+VLOOKUP($A61,T4_TrustBFI_201314!$A:$AD,20,FALSE)</f>
        <v>1503</v>
      </c>
      <c r="F61" s="97">
        <f t="shared" si="2"/>
        <v>0.71435361216730042</v>
      </c>
      <c r="G61" s="98" t="str">
        <f t="shared" si="0"/>
        <v>69.5% - 73.3%</v>
      </c>
      <c r="H61" s="100">
        <f>VLOOKUP($A61,T4_TrustBFI_201314!$A:$AD,23,FALSE)+VLOOKUP($A61,T4_TrustBFI_201314!$A:$AD,25,FALSE)+VLOOKUP($A61,T4_TrustBFI_201314!$A:$AD,27,FALSE)+VLOOKUP($A61,T4_TrustBFI_201314!$A:$AD,29,FALSE)</f>
        <v>22</v>
      </c>
      <c r="I61" s="101">
        <f t="shared" si="5"/>
        <v>1.0456273764258554E-2</v>
      </c>
      <c r="J61" s="151">
        <f t="shared" si="3"/>
        <v>0</v>
      </c>
      <c r="K61" s="151">
        <f t="shared" si="4"/>
        <v>0</v>
      </c>
      <c r="L61" s="151"/>
      <c r="M61" s="151"/>
      <c r="N61" s="27">
        <v>-5.3956834532374098E-2</v>
      </c>
      <c r="O61" s="27">
        <v>-9.0751944684528962E-2</v>
      </c>
      <c r="P61" s="27">
        <v>-0.7598920863309353</v>
      </c>
      <c r="Q61" s="27">
        <v>-0.76923076923076916</v>
      </c>
    </row>
    <row r="62" spans="1:17" s="78" customFormat="1" x14ac:dyDescent="0.2">
      <c r="A62" s="77" t="s">
        <v>162</v>
      </c>
      <c r="B62" s="77" t="s">
        <v>163</v>
      </c>
      <c r="C62" s="93">
        <f>VLOOKUP(A62,T4_TrustBFI_201314!$A:$F,3,FALSE)+VLOOKUP(A62,T4_TrustBFI_201314!$A:$F,4,FALSE)+VLOOKUP(A62,T4_TrustBFI_201314!$A:$F,5,FALSE)+VLOOKUP(A62,T4_TrustBFI_201314!$A:$F,6,FALSE)</f>
        <v>3665</v>
      </c>
      <c r="D62" s="96">
        <f>VLOOKUP($A62,T4_TrustBFI_201314!$A:$AD,7,FALSE)+VLOOKUP($A62,T4_TrustBFI_201314!$A:$AD,11,FALSE)+VLOOKUP($A62,T4_TrustBFI_201314!$A:$AD,15,FALSE)+VLOOKUP($A62,T4_TrustBFI_201314!$A:$AD,19,FALSE)</f>
        <v>1098</v>
      </c>
      <c r="E62" s="77">
        <f>VLOOKUP($A62,T4_TrustBFI_201314!$A:$AD,8,FALSE)+VLOOKUP($A62,T4_TrustBFI_201314!$A:$AD,12,FALSE)+VLOOKUP($A62,T4_TrustBFI_201314!$A:$AD,16,FALSE)+VLOOKUP($A62,T4_TrustBFI_201314!$A:$AD,20,FALSE)</f>
        <v>2389</v>
      </c>
      <c r="F62" s="97">
        <f t="shared" si="2"/>
        <v>0.65184174624829472</v>
      </c>
      <c r="G62" s="98" t="str">
        <f t="shared" si="0"/>
        <v>63.6% - 66.7%</v>
      </c>
      <c r="H62" s="100">
        <f>VLOOKUP($A62,T4_TrustBFI_201314!$A:$AD,23,FALSE)+VLOOKUP($A62,T4_TrustBFI_201314!$A:$AD,25,FALSE)+VLOOKUP($A62,T4_TrustBFI_201314!$A:$AD,27,FALSE)+VLOOKUP($A62,T4_TrustBFI_201314!$A:$AD,29,FALSE)</f>
        <v>178</v>
      </c>
      <c r="I62" s="101">
        <f t="shared" si="5"/>
        <v>4.8567530695770807E-2</v>
      </c>
      <c r="J62" s="151">
        <f t="shared" si="3"/>
        <v>0</v>
      </c>
      <c r="K62" s="151">
        <f t="shared" si="4"/>
        <v>0</v>
      </c>
      <c r="L62" s="151"/>
      <c r="M62" s="151"/>
      <c r="N62" s="27">
        <v>-1.3989776701641143E-2</v>
      </c>
      <c r="O62" s="27">
        <v>-3.0936012691697545E-2</v>
      </c>
      <c r="P62" s="27">
        <v>-0.76728544525154696</v>
      </c>
      <c r="Q62" s="27">
        <v>-0.7712850343733475</v>
      </c>
    </row>
    <row r="63" spans="1:17" s="78" customFormat="1" x14ac:dyDescent="0.2">
      <c r="A63" s="77" t="s">
        <v>164</v>
      </c>
      <c r="B63" s="77" t="s">
        <v>165</v>
      </c>
      <c r="C63" s="93">
        <f>VLOOKUP(A63,T4_TrustBFI_201314!$A:$F,3,FALSE)+VLOOKUP(A63,T4_TrustBFI_201314!$A:$F,4,FALSE)+VLOOKUP(A63,T4_TrustBFI_201314!$A:$F,5,FALSE)+VLOOKUP(A63,T4_TrustBFI_201314!$A:$F,6,FALSE)</f>
        <v>5360</v>
      </c>
      <c r="D63" s="96">
        <f>VLOOKUP($A63,T4_TrustBFI_201314!$A:$AD,7,FALSE)+VLOOKUP($A63,T4_TrustBFI_201314!$A:$AD,11,FALSE)+VLOOKUP($A63,T4_TrustBFI_201314!$A:$AD,15,FALSE)+VLOOKUP($A63,T4_TrustBFI_201314!$A:$AD,19,FALSE)</f>
        <v>545</v>
      </c>
      <c r="E63" s="77">
        <f>VLOOKUP($A63,T4_TrustBFI_201314!$A:$AD,8,FALSE)+VLOOKUP($A63,T4_TrustBFI_201314!$A:$AD,12,FALSE)+VLOOKUP($A63,T4_TrustBFI_201314!$A:$AD,16,FALSE)+VLOOKUP($A63,T4_TrustBFI_201314!$A:$AD,20,FALSE)</f>
        <v>4562</v>
      </c>
      <c r="F63" s="97"/>
      <c r="G63" s="98" t="str">
        <f t="shared" si="0"/>
        <v/>
      </c>
      <c r="H63" s="100">
        <f>VLOOKUP($A63,T4_TrustBFI_201314!$A:$AD,23,FALSE)+VLOOKUP($A63,T4_TrustBFI_201314!$A:$AD,25,FALSE)+VLOOKUP($A63,T4_TrustBFI_201314!$A:$AD,27,FALSE)+VLOOKUP($A63,T4_TrustBFI_201314!$A:$AD,29,FALSE)</f>
        <v>253</v>
      </c>
      <c r="I63" s="101">
        <f t="shared" si="5"/>
        <v>4.7201492537313434E-2</v>
      </c>
      <c r="J63" s="151">
        <f t="shared" si="3"/>
        <v>1</v>
      </c>
      <c r="K63" s="151">
        <f t="shared" si="4"/>
        <v>0</v>
      </c>
      <c r="L63" s="151"/>
      <c r="M63" s="151"/>
      <c r="N63" s="27">
        <v>-0.46490965358889891</v>
      </c>
      <c r="O63" s="27">
        <v>-0.61915589029415941</v>
      </c>
      <c r="P63" s="27">
        <v>-0.86652690426275325</v>
      </c>
      <c r="Q63" s="27">
        <v>-0.90500213159016629</v>
      </c>
    </row>
    <row r="64" spans="1:17" s="78" customFormat="1" x14ac:dyDescent="0.2">
      <c r="A64" s="77" t="s">
        <v>166</v>
      </c>
      <c r="B64" s="77" t="s">
        <v>167</v>
      </c>
      <c r="C64" s="93">
        <f>VLOOKUP(A64,T4_TrustBFI_201314!$A:$F,3,FALSE)+VLOOKUP(A64,T4_TrustBFI_201314!$A:$F,4,FALSE)+VLOOKUP(A64,T4_TrustBFI_201314!$A:$F,5,FALSE)+VLOOKUP(A64,T4_TrustBFI_201314!$A:$F,6,FALSE)</f>
        <v>5737</v>
      </c>
      <c r="D64" s="96">
        <f>VLOOKUP($A64,T4_TrustBFI_201314!$A:$AD,7,FALSE)+VLOOKUP($A64,T4_TrustBFI_201314!$A:$AD,11,FALSE)+VLOOKUP($A64,T4_TrustBFI_201314!$A:$AD,15,FALSE)+VLOOKUP($A64,T4_TrustBFI_201314!$A:$AD,19,FALSE)</f>
        <v>452</v>
      </c>
      <c r="E64" s="77">
        <f>VLOOKUP($A64,T4_TrustBFI_201314!$A:$AD,8,FALSE)+VLOOKUP($A64,T4_TrustBFI_201314!$A:$AD,12,FALSE)+VLOOKUP($A64,T4_TrustBFI_201314!$A:$AD,16,FALSE)+VLOOKUP($A64,T4_TrustBFI_201314!$A:$AD,20,FALSE)</f>
        <v>5176</v>
      </c>
      <c r="F64" s="97">
        <f t="shared" si="2"/>
        <v>0.9022137005403521</v>
      </c>
      <c r="G64" s="98" t="str">
        <f t="shared" si="0"/>
        <v>89.4% - 91.0%</v>
      </c>
      <c r="H64" s="100">
        <f>VLOOKUP($A64,T4_TrustBFI_201314!$A:$AD,23,FALSE)+VLOOKUP($A64,T4_TrustBFI_201314!$A:$AD,25,FALSE)+VLOOKUP($A64,T4_TrustBFI_201314!$A:$AD,27,FALSE)+VLOOKUP($A64,T4_TrustBFI_201314!$A:$AD,29,FALSE)</f>
        <v>109</v>
      </c>
      <c r="I64" s="101">
        <f t="shared" si="5"/>
        <v>1.8999477078612517E-2</v>
      </c>
      <c r="J64" s="151">
        <f t="shared" si="3"/>
        <v>0</v>
      </c>
      <c r="K64" s="151">
        <f t="shared" si="4"/>
        <v>0</v>
      </c>
      <c r="L64" s="151"/>
      <c r="M64" s="151"/>
      <c r="N64" s="27">
        <v>4.4420171126888786E-2</v>
      </c>
      <c r="O64" s="27">
        <v>1.5712290502793991E-3</v>
      </c>
      <c r="P64" s="27">
        <v>-0.73784817039868922</v>
      </c>
      <c r="Q64" s="27">
        <v>-0.74860335195530725</v>
      </c>
    </row>
    <row r="65" spans="1:17" s="78" customFormat="1" x14ac:dyDescent="0.2">
      <c r="A65" s="77" t="s">
        <v>168</v>
      </c>
      <c r="B65" s="77" t="s">
        <v>1361</v>
      </c>
      <c r="C65" s="93">
        <f>VLOOKUP(A65,T4_TrustBFI_201314!$A:$F,3,FALSE)+VLOOKUP(A65,T4_TrustBFI_201314!$A:$F,4,FALSE)+VLOOKUP(A65,T4_TrustBFI_201314!$A:$F,5,FALSE)+VLOOKUP(A65,T4_TrustBFI_201314!$A:$F,6,FALSE)</f>
        <v>4410</v>
      </c>
      <c r="D65" s="96">
        <f>VLOOKUP($A65,T4_TrustBFI_201314!$A:$AD,7,FALSE)+VLOOKUP($A65,T4_TrustBFI_201314!$A:$AD,11,FALSE)+VLOOKUP($A65,T4_TrustBFI_201314!$A:$AD,15,FALSE)+VLOOKUP($A65,T4_TrustBFI_201314!$A:$AD,19,FALSE)</f>
        <v>1356</v>
      </c>
      <c r="E65" s="77">
        <f>VLOOKUP($A65,T4_TrustBFI_201314!$A:$AD,8,FALSE)+VLOOKUP($A65,T4_TrustBFI_201314!$A:$AD,12,FALSE)+VLOOKUP($A65,T4_TrustBFI_201314!$A:$AD,16,FALSE)+VLOOKUP($A65,T4_TrustBFI_201314!$A:$AD,20,FALSE)</f>
        <v>3054</v>
      </c>
      <c r="F65" s="97">
        <f t="shared" si="2"/>
        <v>0.6925170068027211</v>
      </c>
      <c r="G65" s="98" t="str">
        <f t="shared" si="0"/>
        <v>67.9% - 70.6%</v>
      </c>
      <c r="H65" s="100">
        <f>VLOOKUP($A65,T4_TrustBFI_201314!$A:$AD,23,FALSE)+VLOOKUP($A65,T4_TrustBFI_201314!$A:$AD,25,FALSE)+VLOOKUP($A65,T4_TrustBFI_201314!$A:$AD,27,FALSE)+VLOOKUP($A65,T4_TrustBFI_201314!$A:$AD,29,FALSE)</f>
        <v>0</v>
      </c>
      <c r="I65" s="101">
        <f t="shared" si="5"/>
        <v>0</v>
      </c>
      <c r="J65" s="151">
        <f t="shared" si="3"/>
        <v>0</v>
      </c>
      <c r="K65" s="151">
        <f t="shared" si="4"/>
        <v>0</v>
      </c>
      <c r="L65" s="151"/>
      <c r="M65" s="151"/>
      <c r="N65" s="27">
        <v>-2.9275808936825909E-2</v>
      </c>
      <c r="O65" s="27">
        <v>-7.3139974779318995E-2</v>
      </c>
      <c r="P65" s="27">
        <v>-0.75742901166629983</v>
      </c>
      <c r="Q65" s="27">
        <v>-0.76839007986548968</v>
      </c>
    </row>
    <row r="66" spans="1:17" s="78" customFormat="1" x14ac:dyDescent="0.2">
      <c r="A66" s="77" t="s">
        <v>169</v>
      </c>
      <c r="B66" s="77" t="s">
        <v>170</v>
      </c>
      <c r="C66" s="93">
        <f>VLOOKUP(A66,T4_TrustBFI_201314!$A:$F,3,FALSE)+VLOOKUP(A66,T4_TrustBFI_201314!$A:$F,4,FALSE)+VLOOKUP(A66,T4_TrustBFI_201314!$A:$F,5,FALSE)+VLOOKUP(A66,T4_TrustBFI_201314!$A:$F,6,FALSE)</f>
        <v>8997</v>
      </c>
      <c r="D66" s="96">
        <f>VLOOKUP($A66,T4_TrustBFI_201314!$A:$AD,7,FALSE)+VLOOKUP($A66,T4_TrustBFI_201314!$A:$AD,11,FALSE)+VLOOKUP($A66,T4_TrustBFI_201314!$A:$AD,15,FALSE)+VLOOKUP($A66,T4_TrustBFI_201314!$A:$AD,19,FALSE)</f>
        <v>2293</v>
      </c>
      <c r="E66" s="77">
        <f>VLOOKUP($A66,T4_TrustBFI_201314!$A:$AD,8,FALSE)+VLOOKUP($A66,T4_TrustBFI_201314!$A:$AD,12,FALSE)+VLOOKUP($A66,T4_TrustBFI_201314!$A:$AD,16,FALSE)+VLOOKUP($A66,T4_TrustBFI_201314!$A:$AD,20,FALSE)</f>
        <v>6704</v>
      </c>
      <c r="F66" s="97">
        <f t="shared" si="2"/>
        <v>0.745137267978215</v>
      </c>
      <c r="G66" s="98" t="str">
        <f t="shared" si="0"/>
        <v>73.6% - 75.4%</v>
      </c>
      <c r="H66" s="100">
        <f>VLOOKUP($A66,T4_TrustBFI_201314!$A:$AD,23,FALSE)+VLOOKUP($A66,T4_TrustBFI_201314!$A:$AD,25,FALSE)+VLOOKUP($A66,T4_TrustBFI_201314!$A:$AD,27,FALSE)+VLOOKUP($A66,T4_TrustBFI_201314!$A:$AD,29,FALSE)</f>
        <v>0</v>
      </c>
      <c r="I66" s="101">
        <f t="shared" si="5"/>
        <v>0</v>
      </c>
      <c r="J66" s="151">
        <f t="shared" si="3"/>
        <v>0</v>
      </c>
      <c r="K66" s="151">
        <f t="shared" si="4"/>
        <v>0</v>
      </c>
      <c r="L66" s="151"/>
      <c r="M66" s="151"/>
      <c r="N66" s="27">
        <v>-4.2261017670853773E-2</v>
      </c>
      <c r="O66" s="27">
        <v>-4.2974151685990836E-2</v>
      </c>
      <c r="P66" s="27">
        <v>-0.76272088567170537</v>
      </c>
      <c r="Q66" s="27">
        <v>-0.76289756408892673</v>
      </c>
    </row>
    <row r="67" spans="1:17" s="78" customFormat="1" x14ac:dyDescent="0.2">
      <c r="A67" s="77" t="s">
        <v>171</v>
      </c>
      <c r="B67" s="77" t="s">
        <v>1362</v>
      </c>
      <c r="C67" s="93">
        <f>VLOOKUP(A67,T4_TrustBFI_201314!$A:$F,3,FALSE)+VLOOKUP(A67,T4_TrustBFI_201314!$A:$F,4,FALSE)+VLOOKUP(A67,T4_TrustBFI_201314!$A:$F,5,FALSE)+VLOOKUP(A67,T4_TrustBFI_201314!$A:$F,6,FALSE)</f>
        <v>6088</v>
      </c>
      <c r="D67" s="96">
        <f>VLOOKUP($A67,T4_TrustBFI_201314!$A:$AD,7,FALSE)+VLOOKUP($A67,T4_TrustBFI_201314!$A:$AD,11,FALSE)+VLOOKUP($A67,T4_TrustBFI_201314!$A:$AD,15,FALSE)+VLOOKUP($A67,T4_TrustBFI_201314!$A:$AD,19,FALSE)</f>
        <v>853</v>
      </c>
      <c r="E67" s="77">
        <f>VLOOKUP($A67,T4_TrustBFI_201314!$A:$AD,8,FALSE)+VLOOKUP($A67,T4_TrustBFI_201314!$A:$AD,12,FALSE)+VLOOKUP($A67,T4_TrustBFI_201314!$A:$AD,16,FALSE)+VLOOKUP($A67,T4_TrustBFI_201314!$A:$AD,20,FALSE)</f>
        <v>4898</v>
      </c>
      <c r="F67" s="97"/>
      <c r="G67" s="98" t="str">
        <f t="shared" si="0"/>
        <v/>
      </c>
      <c r="H67" s="100">
        <f>VLOOKUP($A67,T4_TrustBFI_201314!$A:$AD,23,FALSE)+VLOOKUP($A67,T4_TrustBFI_201314!$A:$AD,25,FALSE)+VLOOKUP($A67,T4_TrustBFI_201314!$A:$AD,27,FALSE)+VLOOKUP($A67,T4_TrustBFI_201314!$A:$AD,29,FALSE)</f>
        <v>337</v>
      </c>
      <c r="I67" s="101">
        <f t="shared" si="5"/>
        <v>5.5354796320630749E-2</v>
      </c>
      <c r="J67" s="151">
        <f t="shared" si="3"/>
        <v>1</v>
      </c>
      <c r="K67" s="151">
        <f t="shared" si="4"/>
        <v>1</v>
      </c>
      <c r="L67" s="151"/>
      <c r="M67" s="151"/>
      <c r="N67" s="27">
        <v>-0.19268001591300887</v>
      </c>
      <c r="O67" s="27">
        <v>-0.30794589064453792</v>
      </c>
      <c r="P67" s="27">
        <v>-0.74804402599124786</v>
      </c>
      <c r="Q67" s="27">
        <v>-0.78401727861771064</v>
      </c>
    </row>
    <row r="68" spans="1:17" s="78" customFormat="1" x14ac:dyDescent="0.2">
      <c r="A68" s="77" t="s">
        <v>172</v>
      </c>
      <c r="B68" s="77" t="s">
        <v>173</v>
      </c>
      <c r="C68" s="93">
        <f>VLOOKUP(A68,T4_TrustBFI_201314!$A:$F,3,FALSE)+VLOOKUP(A68,T4_TrustBFI_201314!$A:$F,4,FALSE)+VLOOKUP(A68,T4_TrustBFI_201314!$A:$F,5,FALSE)+VLOOKUP(A68,T4_TrustBFI_201314!$A:$F,6,FALSE)</f>
        <v>8046</v>
      </c>
      <c r="D68" s="96">
        <f>VLOOKUP($A68,T4_TrustBFI_201314!$A:$AD,7,FALSE)+VLOOKUP($A68,T4_TrustBFI_201314!$A:$AD,11,FALSE)+VLOOKUP($A68,T4_TrustBFI_201314!$A:$AD,15,FALSE)+VLOOKUP($A68,T4_TrustBFI_201314!$A:$AD,19,FALSE)</f>
        <v>3786</v>
      </c>
      <c r="E68" s="77">
        <f>VLOOKUP($A68,T4_TrustBFI_201314!$A:$AD,8,FALSE)+VLOOKUP($A68,T4_TrustBFI_201314!$A:$AD,12,FALSE)+VLOOKUP($A68,T4_TrustBFI_201314!$A:$AD,16,FALSE)+VLOOKUP($A68,T4_TrustBFI_201314!$A:$AD,20,FALSE)</f>
        <v>4260</v>
      </c>
      <c r="F68" s="97">
        <f t="shared" si="2"/>
        <v>0.5294556301267711</v>
      </c>
      <c r="G68" s="98" t="str">
        <f t="shared" si="0"/>
        <v>51.9% - 54.0%</v>
      </c>
      <c r="H68" s="100">
        <f>VLOOKUP($A68,T4_TrustBFI_201314!$A:$AD,23,FALSE)+VLOOKUP($A68,T4_TrustBFI_201314!$A:$AD,25,FALSE)+VLOOKUP($A68,T4_TrustBFI_201314!$A:$AD,27,FALSE)+VLOOKUP($A68,T4_TrustBFI_201314!$A:$AD,29,FALSE)</f>
        <v>0</v>
      </c>
      <c r="I68" s="101">
        <f t="shared" si="5"/>
        <v>0</v>
      </c>
      <c r="J68" s="151">
        <f t="shared" si="3"/>
        <v>0</v>
      </c>
      <c r="K68" s="151">
        <f t="shared" si="4"/>
        <v>0</v>
      </c>
      <c r="L68" s="151"/>
      <c r="M68" s="151"/>
      <c r="N68" s="27">
        <v>-7.2827840516248021E-2</v>
      </c>
      <c r="O68" s="27">
        <v>-0.21071218363743383</v>
      </c>
      <c r="P68" s="27">
        <v>-0.77033878773911035</v>
      </c>
      <c r="Q68" s="27">
        <v>-0.80449283892485779</v>
      </c>
    </row>
    <row r="69" spans="1:17" s="78" customFormat="1" x14ac:dyDescent="0.2">
      <c r="A69" s="77" t="s">
        <v>174</v>
      </c>
      <c r="B69" s="77" t="s">
        <v>175</v>
      </c>
      <c r="C69" s="93">
        <f>VLOOKUP(A69,T4_TrustBFI_201314!$A:$F,3,FALSE)+VLOOKUP(A69,T4_TrustBFI_201314!$A:$F,4,FALSE)+VLOOKUP(A69,T4_TrustBFI_201314!$A:$F,5,FALSE)+VLOOKUP(A69,T4_TrustBFI_201314!$A:$F,6,FALSE)</f>
        <v>5146</v>
      </c>
      <c r="D69" s="96">
        <f>VLOOKUP($A69,T4_TrustBFI_201314!$A:$AD,7,FALSE)+VLOOKUP($A69,T4_TrustBFI_201314!$A:$AD,11,FALSE)+VLOOKUP($A69,T4_TrustBFI_201314!$A:$AD,15,FALSE)+VLOOKUP($A69,T4_TrustBFI_201314!$A:$AD,19,FALSE)</f>
        <v>1250</v>
      </c>
      <c r="E69" s="77">
        <f>VLOOKUP($A69,T4_TrustBFI_201314!$A:$AD,8,FALSE)+VLOOKUP($A69,T4_TrustBFI_201314!$A:$AD,12,FALSE)+VLOOKUP($A69,T4_TrustBFI_201314!$A:$AD,16,FALSE)+VLOOKUP($A69,T4_TrustBFI_201314!$A:$AD,20,FALSE)</f>
        <v>3896</v>
      </c>
      <c r="F69" s="97">
        <f t="shared" si="2"/>
        <v>0.75709288767975125</v>
      </c>
      <c r="G69" s="98" t="str">
        <f t="shared" ref="G69:G126" si="6">IF(ISNUMBER(F69),TEXT(((2*E69)+(1.96^2)-(1.96*((1.96^2)+(4*E69*(100%-F69)))^0.5))/(2*(C69+(1.96^2))),"0.0%")&amp;" - "&amp;TEXT(((2*E69)+(1.96^2)+(1.96*((1.96^2)+(4*E69*(100%-F69)))^0.5))/(2*(C69+(1.96^2))),"0.0%"),"")</f>
        <v>74.5% - 76.9%</v>
      </c>
      <c r="H69" s="100">
        <f>VLOOKUP($A69,T4_TrustBFI_201314!$A:$AD,23,FALSE)+VLOOKUP($A69,T4_TrustBFI_201314!$A:$AD,25,FALSE)+VLOOKUP($A69,T4_TrustBFI_201314!$A:$AD,27,FALSE)+VLOOKUP($A69,T4_TrustBFI_201314!$A:$AD,29,FALSE)</f>
        <v>0</v>
      </c>
      <c r="I69" s="101">
        <f t="shared" si="5"/>
        <v>0</v>
      </c>
      <c r="J69" s="151">
        <f t="shared" si="3"/>
        <v>0</v>
      </c>
      <c r="K69" s="151">
        <f t="shared" si="4"/>
        <v>0</v>
      </c>
      <c r="L69" s="151"/>
      <c r="M69" s="151"/>
      <c r="N69" s="27">
        <v>4.4873096446700567E-2</v>
      </c>
      <c r="O69" s="27">
        <v>1.3790386130811738E-2</v>
      </c>
      <c r="P69" s="27">
        <v>-0.7425380710659899</v>
      </c>
      <c r="Q69" s="27">
        <v>-0.75019700551615442</v>
      </c>
    </row>
    <row r="70" spans="1:17" s="78" customFormat="1" x14ac:dyDescent="0.2">
      <c r="A70" s="77" t="s">
        <v>176</v>
      </c>
      <c r="B70" s="77" t="s">
        <v>177</v>
      </c>
      <c r="C70" s="93">
        <f>VLOOKUP(A70,T4_TrustBFI_201314!$A:$F,3,FALSE)+VLOOKUP(A70,T4_TrustBFI_201314!$A:$F,4,FALSE)+VLOOKUP(A70,T4_TrustBFI_201314!$A:$F,5,FALSE)+VLOOKUP(A70,T4_TrustBFI_201314!$A:$F,6,FALSE)</f>
        <v>5391</v>
      </c>
      <c r="D70" s="96">
        <f>VLOOKUP($A70,T4_TrustBFI_201314!$A:$AD,7,FALSE)+VLOOKUP($A70,T4_TrustBFI_201314!$A:$AD,11,FALSE)+VLOOKUP($A70,T4_TrustBFI_201314!$A:$AD,15,FALSE)+VLOOKUP($A70,T4_TrustBFI_201314!$A:$AD,19,FALSE)</f>
        <v>897</v>
      </c>
      <c r="E70" s="77">
        <f>VLOOKUP($A70,T4_TrustBFI_201314!$A:$AD,8,FALSE)+VLOOKUP($A70,T4_TrustBFI_201314!$A:$AD,12,FALSE)+VLOOKUP($A70,T4_TrustBFI_201314!$A:$AD,16,FALSE)+VLOOKUP($A70,T4_TrustBFI_201314!$A:$AD,20,FALSE)</f>
        <v>4409</v>
      </c>
      <c r="F70" s="97">
        <f t="shared" si="2"/>
        <v>0.81784455574104986</v>
      </c>
      <c r="G70" s="98" t="str">
        <f t="shared" si="6"/>
        <v>80.7% - 82.8%</v>
      </c>
      <c r="H70" s="100">
        <f>VLOOKUP($A70,T4_TrustBFI_201314!$A:$AD,23,FALSE)+VLOOKUP($A70,T4_TrustBFI_201314!$A:$AD,25,FALSE)+VLOOKUP($A70,T4_TrustBFI_201314!$A:$AD,27,FALSE)+VLOOKUP($A70,T4_TrustBFI_201314!$A:$AD,29,FALSE)</f>
        <v>85</v>
      </c>
      <c r="I70" s="101">
        <f t="shared" si="5"/>
        <v>1.5767019105917268E-2</v>
      </c>
      <c r="J70" s="151">
        <f t="shared" si="3"/>
        <v>0</v>
      </c>
      <c r="K70" s="151">
        <f t="shared" si="4"/>
        <v>0</v>
      </c>
      <c r="L70" s="151"/>
      <c r="M70" s="151"/>
      <c r="N70" s="27">
        <v>4.0733590733590841E-2</v>
      </c>
      <c r="O70" s="27">
        <v>-3.4908700322234143E-2</v>
      </c>
      <c r="P70" s="27">
        <v>-0.72934362934362928</v>
      </c>
      <c r="Q70" s="27">
        <v>-0.74901539563193698</v>
      </c>
    </row>
    <row r="71" spans="1:17" s="78" customFormat="1" x14ac:dyDescent="0.2">
      <c r="A71" s="77" t="s">
        <v>178</v>
      </c>
      <c r="B71" s="77" t="s">
        <v>1363</v>
      </c>
      <c r="C71" s="93">
        <f>VLOOKUP(A71,T4_TrustBFI_201314!$A:$F,3,FALSE)+VLOOKUP(A71,T4_TrustBFI_201314!$A:$F,4,FALSE)+VLOOKUP(A71,T4_TrustBFI_201314!$A:$F,5,FALSE)+VLOOKUP(A71,T4_TrustBFI_201314!$A:$F,6,FALSE)</f>
        <v>4916</v>
      </c>
      <c r="D71" s="96">
        <f>VLOOKUP($A71,T4_TrustBFI_201314!$A:$AD,7,FALSE)+VLOOKUP($A71,T4_TrustBFI_201314!$A:$AD,11,FALSE)+VLOOKUP($A71,T4_TrustBFI_201314!$A:$AD,15,FALSE)+VLOOKUP($A71,T4_TrustBFI_201314!$A:$AD,19,FALSE)</f>
        <v>1586</v>
      </c>
      <c r="E71" s="77">
        <f>VLOOKUP($A71,T4_TrustBFI_201314!$A:$AD,8,FALSE)+VLOOKUP($A71,T4_TrustBFI_201314!$A:$AD,12,FALSE)+VLOOKUP($A71,T4_TrustBFI_201314!$A:$AD,16,FALSE)+VLOOKUP($A71,T4_TrustBFI_201314!$A:$AD,20,FALSE)</f>
        <v>3330</v>
      </c>
      <c r="F71" s="97">
        <f t="shared" si="2"/>
        <v>0.67737998372660702</v>
      </c>
      <c r="G71" s="98" t="str">
        <f t="shared" si="6"/>
        <v>66.4% - 69.0%</v>
      </c>
      <c r="H71" s="100">
        <f>VLOOKUP($A71,T4_TrustBFI_201314!$A:$AD,23,FALSE)+VLOOKUP($A71,T4_TrustBFI_201314!$A:$AD,25,FALSE)+VLOOKUP($A71,T4_TrustBFI_201314!$A:$AD,27,FALSE)+VLOOKUP($A71,T4_TrustBFI_201314!$A:$AD,29,FALSE)</f>
        <v>0</v>
      </c>
      <c r="I71" s="101">
        <f t="shared" si="5"/>
        <v>0</v>
      </c>
      <c r="J71" s="151">
        <f t="shared" si="3"/>
        <v>0</v>
      </c>
      <c r="K71" s="151">
        <f t="shared" si="4"/>
        <v>0</v>
      </c>
      <c r="L71" s="151"/>
      <c r="M71" s="151"/>
      <c r="N71" s="27">
        <v>8.2342580361074447E-2</v>
      </c>
      <c r="O71" s="27">
        <v>-5.2245999614420668E-2</v>
      </c>
      <c r="P71" s="27">
        <v>-0.72611184500220172</v>
      </c>
      <c r="Q71" s="27">
        <v>-0.76016965490649702</v>
      </c>
    </row>
    <row r="72" spans="1:17" s="78" customFormat="1" x14ac:dyDescent="0.2">
      <c r="A72" s="77" t="s">
        <v>179</v>
      </c>
      <c r="B72" s="77" t="s">
        <v>180</v>
      </c>
      <c r="C72" s="93">
        <f>VLOOKUP(A72,T4_TrustBFI_201314!$A:$F,3,FALSE)+VLOOKUP(A72,T4_TrustBFI_201314!$A:$F,4,FALSE)+VLOOKUP(A72,T4_TrustBFI_201314!$A:$F,5,FALSE)+VLOOKUP(A72,T4_TrustBFI_201314!$A:$F,6,FALSE)</f>
        <v>2730</v>
      </c>
      <c r="D72" s="96">
        <f>VLOOKUP($A72,T4_TrustBFI_201314!$A:$AD,7,FALSE)+VLOOKUP($A72,T4_TrustBFI_201314!$A:$AD,11,FALSE)+VLOOKUP($A72,T4_TrustBFI_201314!$A:$AD,15,FALSE)+VLOOKUP($A72,T4_TrustBFI_201314!$A:$AD,19,FALSE)</f>
        <v>956</v>
      </c>
      <c r="E72" s="77">
        <f>VLOOKUP($A72,T4_TrustBFI_201314!$A:$AD,8,FALSE)+VLOOKUP($A72,T4_TrustBFI_201314!$A:$AD,12,FALSE)+VLOOKUP($A72,T4_TrustBFI_201314!$A:$AD,16,FALSE)+VLOOKUP($A72,T4_TrustBFI_201314!$A:$AD,20,FALSE)</f>
        <v>1774</v>
      </c>
      <c r="F72" s="97">
        <f t="shared" si="2"/>
        <v>0.64981684981684984</v>
      </c>
      <c r="G72" s="98" t="str">
        <f t="shared" si="6"/>
        <v>63.2% - 66.7%</v>
      </c>
      <c r="H72" s="100">
        <f>VLOOKUP($A72,T4_TrustBFI_201314!$A:$AD,23,FALSE)+VLOOKUP($A72,T4_TrustBFI_201314!$A:$AD,25,FALSE)+VLOOKUP($A72,T4_TrustBFI_201314!$A:$AD,27,FALSE)+VLOOKUP($A72,T4_TrustBFI_201314!$A:$AD,29,FALSE)</f>
        <v>0</v>
      </c>
      <c r="I72" s="101">
        <f t="shared" si="5"/>
        <v>0</v>
      </c>
      <c r="J72" s="151">
        <f t="shared" si="3"/>
        <v>0</v>
      </c>
      <c r="K72" s="151">
        <f t="shared" si="4"/>
        <v>0</v>
      </c>
      <c r="L72" s="151"/>
      <c r="M72" s="151"/>
      <c r="N72" s="27">
        <v>3.09667673716012E-2</v>
      </c>
      <c r="O72" s="27">
        <v>-3.0539772727272707E-2</v>
      </c>
      <c r="P72" s="27">
        <v>-0.7450906344410877</v>
      </c>
      <c r="Q72" s="27">
        <v>-0.76029829545454541</v>
      </c>
    </row>
    <row r="73" spans="1:17" s="78" customFormat="1" x14ac:dyDescent="0.2">
      <c r="A73" s="77" t="s">
        <v>181</v>
      </c>
      <c r="B73" s="77" t="s">
        <v>182</v>
      </c>
      <c r="C73" s="93">
        <f>VLOOKUP(A73,T4_TrustBFI_201314!$A:$F,3,FALSE)+VLOOKUP(A73,T4_TrustBFI_201314!$A:$F,4,FALSE)+VLOOKUP(A73,T4_TrustBFI_201314!$A:$F,5,FALSE)+VLOOKUP(A73,T4_TrustBFI_201314!$A:$F,6,FALSE)</f>
        <v>4344</v>
      </c>
      <c r="D73" s="96">
        <f>VLOOKUP($A73,T4_TrustBFI_201314!$A:$AD,7,FALSE)+VLOOKUP($A73,T4_TrustBFI_201314!$A:$AD,11,FALSE)+VLOOKUP($A73,T4_TrustBFI_201314!$A:$AD,15,FALSE)+VLOOKUP($A73,T4_TrustBFI_201314!$A:$AD,19,FALSE)</f>
        <v>993</v>
      </c>
      <c r="E73" s="77">
        <f>VLOOKUP($A73,T4_TrustBFI_201314!$A:$AD,8,FALSE)+VLOOKUP($A73,T4_TrustBFI_201314!$A:$AD,12,FALSE)+VLOOKUP($A73,T4_TrustBFI_201314!$A:$AD,16,FALSE)+VLOOKUP($A73,T4_TrustBFI_201314!$A:$AD,20,FALSE)</f>
        <v>3260</v>
      </c>
      <c r="F73" s="97">
        <f t="shared" si="2"/>
        <v>0.75046040515653778</v>
      </c>
      <c r="G73" s="98" t="str">
        <f t="shared" si="6"/>
        <v>73.7% - 76.3%</v>
      </c>
      <c r="H73" s="100">
        <f>VLOOKUP($A73,T4_TrustBFI_201314!$A:$AD,23,FALSE)+VLOOKUP($A73,T4_TrustBFI_201314!$A:$AD,25,FALSE)+VLOOKUP($A73,T4_TrustBFI_201314!$A:$AD,27,FALSE)+VLOOKUP($A73,T4_TrustBFI_201314!$A:$AD,29,FALSE)</f>
        <v>91</v>
      </c>
      <c r="I73" s="101">
        <f t="shared" ref="I73:I104" si="7">H73/C73</f>
        <v>2.094843462246777E-2</v>
      </c>
      <c r="J73" s="151">
        <f t="shared" si="3"/>
        <v>0</v>
      </c>
      <c r="K73" s="151">
        <f t="shared" si="4"/>
        <v>0</v>
      </c>
      <c r="L73" s="151"/>
      <c r="M73" s="151"/>
      <c r="N73" s="27">
        <v>0.12889812889812879</v>
      </c>
      <c r="O73" s="27">
        <v>4.606172270842368E-4</v>
      </c>
      <c r="P73" s="27">
        <v>-0.69776507276507282</v>
      </c>
      <c r="Q73" s="27">
        <v>-0.73215108245048366</v>
      </c>
    </row>
    <row r="74" spans="1:17" s="78" customFormat="1" x14ac:dyDescent="0.2">
      <c r="A74" s="77" t="s">
        <v>183</v>
      </c>
      <c r="B74" s="77" t="s">
        <v>1364</v>
      </c>
      <c r="C74" s="93">
        <f>VLOOKUP(A74,T4_TrustBFI_201314!$A:$F,3,FALSE)+VLOOKUP(A74,T4_TrustBFI_201314!$A:$F,4,FALSE)+VLOOKUP(A74,T4_TrustBFI_201314!$A:$F,5,FALSE)+VLOOKUP(A74,T4_TrustBFI_201314!$A:$F,6,FALSE)</f>
        <v>1702</v>
      </c>
      <c r="D74" s="96">
        <f>VLOOKUP($A74,T4_TrustBFI_201314!$A:$AD,7,FALSE)+VLOOKUP($A74,T4_TrustBFI_201314!$A:$AD,11,FALSE)+VLOOKUP($A74,T4_TrustBFI_201314!$A:$AD,15,FALSE)+VLOOKUP($A74,T4_TrustBFI_201314!$A:$AD,19,FALSE)</f>
        <v>469</v>
      </c>
      <c r="E74" s="77">
        <f>VLOOKUP($A74,T4_TrustBFI_201314!$A:$AD,8,FALSE)+VLOOKUP($A74,T4_TrustBFI_201314!$A:$AD,12,FALSE)+VLOOKUP($A74,T4_TrustBFI_201314!$A:$AD,16,FALSE)+VLOOKUP($A74,T4_TrustBFI_201314!$A:$AD,20,FALSE)</f>
        <v>1233</v>
      </c>
      <c r="F74" s="97">
        <f t="shared" ref="F74:F136" si="8">E74/C74</f>
        <v>0.72444183313748534</v>
      </c>
      <c r="G74" s="98" t="str">
        <f t="shared" si="6"/>
        <v>70.3% - 74.5%</v>
      </c>
      <c r="H74" s="100">
        <f>VLOOKUP($A74,T4_TrustBFI_201314!$A:$AD,23,FALSE)+VLOOKUP($A74,T4_TrustBFI_201314!$A:$AD,25,FALSE)+VLOOKUP($A74,T4_TrustBFI_201314!$A:$AD,27,FALSE)+VLOOKUP($A74,T4_TrustBFI_201314!$A:$AD,29,FALSE)</f>
        <v>0</v>
      </c>
      <c r="I74" s="101">
        <f t="shared" si="7"/>
        <v>0</v>
      </c>
      <c r="J74" s="151">
        <f t="shared" ref="J74:J137" si="9">IF(N74&lt;-10%,1,IF(O74&gt;20%,1,0))</f>
        <v>0</v>
      </c>
      <c r="K74" s="151">
        <f t="shared" ref="K74:K137" si="10">IF(I74&gt;5%,1,0)</f>
        <v>0</v>
      </c>
      <c r="L74" s="151"/>
      <c r="M74" s="151"/>
      <c r="N74" s="27">
        <v>-9.0811965811965822E-2</v>
      </c>
      <c r="O74" s="27">
        <v>-0.23539982030548068</v>
      </c>
      <c r="P74" s="27">
        <v>-0.78472222222222221</v>
      </c>
      <c r="Q74" s="27">
        <v>-0.81895777178796048</v>
      </c>
    </row>
    <row r="75" spans="1:17" s="78" customFormat="1" x14ac:dyDescent="0.2">
      <c r="A75" s="77" t="s">
        <v>184</v>
      </c>
      <c r="B75" s="77" t="s">
        <v>185</v>
      </c>
      <c r="C75" s="93">
        <f>VLOOKUP(A75,T4_TrustBFI_201314!$A:$F,3,FALSE)+VLOOKUP(A75,T4_TrustBFI_201314!$A:$F,4,FALSE)+VLOOKUP(A75,T4_TrustBFI_201314!$A:$F,5,FALSE)+VLOOKUP(A75,T4_TrustBFI_201314!$A:$F,6,FALSE)</f>
        <v>6489</v>
      </c>
      <c r="D75" s="96">
        <f>VLOOKUP($A75,T4_TrustBFI_201314!$A:$AD,7,FALSE)+VLOOKUP($A75,T4_TrustBFI_201314!$A:$AD,11,FALSE)+VLOOKUP($A75,T4_TrustBFI_201314!$A:$AD,15,FALSE)+VLOOKUP($A75,T4_TrustBFI_201314!$A:$AD,19,FALSE)</f>
        <v>2636</v>
      </c>
      <c r="E75" s="77">
        <f>VLOOKUP($A75,T4_TrustBFI_201314!$A:$AD,8,FALSE)+VLOOKUP($A75,T4_TrustBFI_201314!$A:$AD,12,FALSE)+VLOOKUP($A75,T4_TrustBFI_201314!$A:$AD,16,FALSE)+VLOOKUP($A75,T4_TrustBFI_201314!$A:$AD,20,FALSE)</f>
        <v>3853</v>
      </c>
      <c r="F75" s="97">
        <f t="shared" si="8"/>
        <v>0.59377407921097236</v>
      </c>
      <c r="G75" s="98" t="str">
        <f t="shared" si="6"/>
        <v>58.2% - 60.6%</v>
      </c>
      <c r="H75" s="100">
        <f>VLOOKUP($A75,T4_TrustBFI_201314!$A:$AD,23,FALSE)+VLOOKUP($A75,T4_TrustBFI_201314!$A:$AD,25,FALSE)+VLOOKUP($A75,T4_TrustBFI_201314!$A:$AD,27,FALSE)+VLOOKUP($A75,T4_TrustBFI_201314!$A:$AD,29,FALSE)</f>
        <v>0</v>
      </c>
      <c r="I75" s="101">
        <f t="shared" si="7"/>
        <v>0</v>
      </c>
      <c r="J75" s="151">
        <f t="shared" si="9"/>
        <v>0</v>
      </c>
      <c r="K75" s="151">
        <f t="shared" si="10"/>
        <v>0</v>
      </c>
      <c r="L75" s="151"/>
      <c r="M75" s="151"/>
      <c r="N75" s="27">
        <v>-1.8157058556513839E-2</v>
      </c>
      <c r="O75" s="27">
        <v>-5.915615484993475E-2</v>
      </c>
      <c r="P75" s="27">
        <v>-0.7680435769405356</v>
      </c>
      <c r="Q75" s="27">
        <v>-0.7777294475859069</v>
      </c>
    </row>
    <row r="76" spans="1:17" s="78" customFormat="1" x14ac:dyDescent="0.2">
      <c r="A76" s="77" t="s">
        <v>186</v>
      </c>
      <c r="B76" s="77" t="s">
        <v>187</v>
      </c>
      <c r="C76" s="93">
        <f>VLOOKUP(A76,T4_TrustBFI_201314!$A:$F,3,FALSE)+VLOOKUP(A76,T4_TrustBFI_201314!$A:$F,4,FALSE)+VLOOKUP(A76,T4_TrustBFI_201314!$A:$F,5,FALSE)+VLOOKUP(A76,T4_TrustBFI_201314!$A:$F,6,FALSE)</f>
        <v>3787</v>
      </c>
      <c r="D76" s="96">
        <f>VLOOKUP($A76,T4_TrustBFI_201314!$A:$AD,7,FALSE)+VLOOKUP($A76,T4_TrustBFI_201314!$A:$AD,11,FALSE)+VLOOKUP($A76,T4_TrustBFI_201314!$A:$AD,15,FALSE)+VLOOKUP($A76,T4_TrustBFI_201314!$A:$AD,19,FALSE)</f>
        <v>232</v>
      </c>
      <c r="E76" s="77">
        <f>VLOOKUP($A76,T4_TrustBFI_201314!$A:$AD,8,FALSE)+VLOOKUP($A76,T4_TrustBFI_201314!$A:$AD,12,FALSE)+VLOOKUP($A76,T4_TrustBFI_201314!$A:$AD,16,FALSE)+VLOOKUP($A76,T4_TrustBFI_201314!$A:$AD,20,FALSE)</f>
        <v>2237</v>
      </c>
      <c r="F76" s="97"/>
      <c r="G76" s="98" t="str">
        <f t="shared" si="6"/>
        <v/>
      </c>
      <c r="H76" s="100">
        <f>VLOOKUP($A76,T4_TrustBFI_201314!$A:$AD,23,FALSE)+VLOOKUP($A76,T4_TrustBFI_201314!$A:$AD,25,FALSE)+VLOOKUP($A76,T4_TrustBFI_201314!$A:$AD,27,FALSE)+VLOOKUP($A76,T4_TrustBFI_201314!$A:$AD,29,FALSE)</f>
        <v>1318</v>
      </c>
      <c r="I76" s="101">
        <f t="shared" si="7"/>
        <v>0.34803274359651437</v>
      </c>
      <c r="J76" s="151">
        <f t="shared" si="9"/>
        <v>0</v>
      </c>
      <c r="K76" s="151">
        <f t="shared" si="10"/>
        <v>1</v>
      </c>
      <c r="L76" s="151"/>
      <c r="M76" s="151"/>
      <c r="N76" s="27">
        <v>6.1378923766816085E-2</v>
      </c>
      <c r="O76" s="27">
        <v>1.8010752688172094E-2</v>
      </c>
      <c r="P76" s="27">
        <v>-0.74159192825112108</v>
      </c>
      <c r="Q76" s="27">
        <v>-0.75215053763440864</v>
      </c>
    </row>
    <row r="77" spans="1:17" s="78" customFormat="1" x14ac:dyDescent="0.2">
      <c r="A77" s="77" t="s">
        <v>188</v>
      </c>
      <c r="B77" s="77" t="s">
        <v>1365</v>
      </c>
      <c r="C77" s="93">
        <f>VLOOKUP(A77,T4_TrustBFI_201314!$A:$F,3,FALSE)+VLOOKUP(A77,T4_TrustBFI_201314!$A:$F,4,FALSE)+VLOOKUP(A77,T4_TrustBFI_201314!$A:$F,5,FALSE)+VLOOKUP(A77,T4_TrustBFI_201314!$A:$F,6,FALSE)</f>
        <v>5830</v>
      </c>
      <c r="D77" s="96">
        <f>VLOOKUP($A77,T4_TrustBFI_201314!$A:$AD,7,FALSE)+VLOOKUP($A77,T4_TrustBFI_201314!$A:$AD,11,FALSE)+VLOOKUP($A77,T4_TrustBFI_201314!$A:$AD,15,FALSE)+VLOOKUP($A77,T4_TrustBFI_201314!$A:$AD,19,FALSE)</f>
        <v>1033</v>
      </c>
      <c r="E77" s="77">
        <f>VLOOKUP($A77,T4_TrustBFI_201314!$A:$AD,8,FALSE)+VLOOKUP($A77,T4_TrustBFI_201314!$A:$AD,12,FALSE)+VLOOKUP($A77,T4_TrustBFI_201314!$A:$AD,16,FALSE)+VLOOKUP($A77,T4_TrustBFI_201314!$A:$AD,20,FALSE)</f>
        <v>4797</v>
      </c>
      <c r="F77" s="97">
        <f t="shared" si="8"/>
        <v>0.8228130360205832</v>
      </c>
      <c r="G77" s="98" t="str">
        <f t="shared" si="6"/>
        <v>81.3% - 83.2%</v>
      </c>
      <c r="H77" s="100">
        <f>VLOOKUP($A77,T4_TrustBFI_201314!$A:$AD,23,FALSE)+VLOOKUP($A77,T4_TrustBFI_201314!$A:$AD,25,FALSE)+VLOOKUP($A77,T4_TrustBFI_201314!$A:$AD,27,FALSE)+VLOOKUP($A77,T4_TrustBFI_201314!$A:$AD,29,FALSE)</f>
        <v>0</v>
      </c>
      <c r="I77" s="101">
        <f t="shared" si="7"/>
        <v>0</v>
      </c>
      <c r="J77" s="151">
        <f t="shared" si="9"/>
        <v>0</v>
      </c>
      <c r="K77" s="151">
        <f t="shared" si="10"/>
        <v>0</v>
      </c>
      <c r="L77" s="151"/>
      <c r="M77" s="151"/>
      <c r="N77" s="27">
        <v>-1.136170934373415E-2</v>
      </c>
      <c r="O77" s="27">
        <v>-7.986111111111116E-2</v>
      </c>
      <c r="P77" s="27">
        <v>-0.75360352721722912</v>
      </c>
      <c r="Q77" s="27">
        <v>-0.77067550505050508</v>
      </c>
    </row>
    <row r="78" spans="1:17" s="78" customFormat="1" x14ac:dyDescent="0.2">
      <c r="A78" s="77" t="s">
        <v>189</v>
      </c>
      <c r="B78" s="77" t="s">
        <v>190</v>
      </c>
      <c r="C78" s="93">
        <f>VLOOKUP(A78,T4_TrustBFI_201314!$A:$F,3,FALSE)+VLOOKUP(A78,T4_TrustBFI_201314!$A:$F,4,FALSE)+VLOOKUP(A78,T4_TrustBFI_201314!$A:$F,5,FALSE)+VLOOKUP(A78,T4_TrustBFI_201314!$A:$F,6,FALSE)</f>
        <v>6004</v>
      </c>
      <c r="D78" s="96">
        <f>VLOOKUP($A78,T4_TrustBFI_201314!$A:$AD,7,FALSE)+VLOOKUP($A78,T4_TrustBFI_201314!$A:$AD,11,FALSE)+VLOOKUP($A78,T4_TrustBFI_201314!$A:$AD,15,FALSE)+VLOOKUP($A78,T4_TrustBFI_201314!$A:$AD,19,FALSE)</f>
        <v>968</v>
      </c>
      <c r="E78" s="77">
        <f>VLOOKUP($A78,T4_TrustBFI_201314!$A:$AD,8,FALSE)+VLOOKUP($A78,T4_TrustBFI_201314!$A:$AD,12,FALSE)+VLOOKUP($A78,T4_TrustBFI_201314!$A:$AD,16,FALSE)+VLOOKUP($A78,T4_TrustBFI_201314!$A:$AD,20,FALSE)</f>
        <v>4756</v>
      </c>
      <c r="F78" s="97">
        <f t="shared" si="8"/>
        <v>0.79213857428381085</v>
      </c>
      <c r="G78" s="98" t="str">
        <f t="shared" si="6"/>
        <v>78.2% - 80.2%</v>
      </c>
      <c r="H78" s="100">
        <f>VLOOKUP($A78,T4_TrustBFI_201314!$A:$AD,23,FALSE)+VLOOKUP($A78,T4_TrustBFI_201314!$A:$AD,25,FALSE)+VLOOKUP($A78,T4_TrustBFI_201314!$A:$AD,27,FALSE)+VLOOKUP($A78,T4_TrustBFI_201314!$A:$AD,29,FALSE)</f>
        <v>280</v>
      </c>
      <c r="I78" s="101">
        <f t="shared" si="7"/>
        <v>4.6635576282478344E-2</v>
      </c>
      <c r="J78" s="151">
        <f t="shared" si="9"/>
        <v>0</v>
      </c>
      <c r="K78" s="151">
        <f t="shared" si="10"/>
        <v>0</v>
      </c>
      <c r="L78" s="151"/>
      <c r="M78" s="151"/>
      <c r="N78" s="27">
        <v>-3.7974683544303778E-2</v>
      </c>
      <c r="O78" s="27">
        <v>-0.18011743820838455</v>
      </c>
      <c r="P78" s="27" t="e">
        <v>#N/A</v>
      </c>
      <c r="Q78" s="27" t="e">
        <v>#N/A</v>
      </c>
    </row>
    <row r="79" spans="1:17" s="78" customFormat="1" x14ac:dyDescent="0.2">
      <c r="A79" s="77" t="s">
        <v>191</v>
      </c>
      <c r="B79" s="77" t="s">
        <v>192</v>
      </c>
      <c r="C79" s="93">
        <f>VLOOKUP(A79,T4_TrustBFI_201314!$A:$F,3,FALSE)+VLOOKUP(A79,T4_TrustBFI_201314!$A:$F,4,FALSE)+VLOOKUP(A79,T4_TrustBFI_201314!$A:$F,5,FALSE)+VLOOKUP(A79,T4_TrustBFI_201314!$A:$F,6,FALSE)</f>
        <v>3080</v>
      </c>
      <c r="D79" s="96">
        <f>VLOOKUP($A79,T4_TrustBFI_201314!$A:$AD,7,FALSE)+VLOOKUP($A79,T4_TrustBFI_201314!$A:$AD,11,FALSE)+VLOOKUP($A79,T4_TrustBFI_201314!$A:$AD,15,FALSE)+VLOOKUP($A79,T4_TrustBFI_201314!$A:$AD,19,FALSE)</f>
        <v>1035</v>
      </c>
      <c r="E79" s="77">
        <f>VLOOKUP($A79,T4_TrustBFI_201314!$A:$AD,8,FALSE)+VLOOKUP($A79,T4_TrustBFI_201314!$A:$AD,12,FALSE)+VLOOKUP($A79,T4_TrustBFI_201314!$A:$AD,16,FALSE)+VLOOKUP($A79,T4_TrustBFI_201314!$A:$AD,20,FALSE)</f>
        <v>2035</v>
      </c>
      <c r="F79" s="97">
        <f t="shared" si="8"/>
        <v>0.6607142857142857</v>
      </c>
      <c r="G79" s="98" t="str">
        <f t="shared" si="6"/>
        <v>64.4% - 67.7%</v>
      </c>
      <c r="H79" s="100">
        <f>VLOOKUP($A79,T4_TrustBFI_201314!$A:$AD,23,FALSE)+VLOOKUP($A79,T4_TrustBFI_201314!$A:$AD,25,FALSE)+VLOOKUP($A79,T4_TrustBFI_201314!$A:$AD,27,FALSE)+VLOOKUP($A79,T4_TrustBFI_201314!$A:$AD,29,FALSE)</f>
        <v>10</v>
      </c>
      <c r="I79" s="101">
        <f t="shared" si="7"/>
        <v>3.246753246753247E-3</v>
      </c>
      <c r="J79" s="151">
        <f t="shared" si="9"/>
        <v>0</v>
      </c>
      <c r="K79" s="151">
        <f t="shared" si="10"/>
        <v>0</v>
      </c>
      <c r="L79" s="151"/>
      <c r="M79" s="151"/>
      <c r="N79" s="27">
        <v>3.0789825970548801E-2</v>
      </c>
      <c r="O79" s="27">
        <v>-3.8701622971285876E-2</v>
      </c>
      <c r="P79" s="27">
        <v>-0.74062918340026773</v>
      </c>
      <c r="Q79" s="27">
        <v>-0.75811485642946319</v>
      </c>
    </row>
    <row r="80" spans="1:17" s="78" customFormat="1" x14ac:dyDescent="0.2">
      <c r="A80" s="77" t="s">
        <v>193</v>
      </c>
      <c r="B80" s="77" t="s">
        <v>194</v>
      </c>
      <c r="C80" s="93">
        <f>VLOOKUP(A80,T4_TrustBFI_201314!$A:$F,3,FALSE)+VLOOKUP(A80,T4_TrustBFI_201314!$A:$F,4,FALSE)+VLOOKUP(A80,T4_TrustBFI_201314!$A:$F,5,FALSE)+VLOOKUP(A80,T4_TrustBFI_201314!$A:$F,6,FALSE)</f>
        <v>4128</v>
      </c>
      <c r="D80" s="96">
        <f>VLOOKUP($A80,T4_TrustBFI_201314!$A:$AD,7,FALSE)+VLOOKUP($A80,T4_TrustBFI_201314!$A:$AD,11,FALSE)+VLOOKUP($A80,T4_TrustBFI_201314!$A:$AD,15,FALSE)+VLOOKUP($A80,T4_TrustBFI_201314!$A:$AD,19,FALSE)</f>
        <v>1162</v>
      </c>
      <c r="E80" s="77">
        <f>VLOOKUP($A80,T4_TrustBFI_201314!$A:$AD,8,FALSE)+VLOOKUP($A80,T4_TrustBFI_201314!$A:$AD,12,FALSE)+VLOOKUP($A80,T4_TrustBFI_201314!$A:$AD,16,FALSE)+VLOOKUP($A80,T4_TrustBFI_201314!$A:$AD,20,FALSE)</f>
        <v>2941</v>
      </c>
      <c r="F80" s="97">
        <f t="shared" si="8"/>
        <v>0.71245155038759689</v>
      </c>
      <c r="G80" s="98" t="str">
        <f t="shared" si="6"/>
        <v>69.8% - 72.6%</v>
      </c>
      <c r="H80" s="100">
        <f>VLOOKUP($A80,T4_TrustBFI_201314!$A:$AD,23,FALSE)+VLOOKUP($A80,T4_TrustBFI_201314!$A:$AD,25,FALSE)+VLOOKUP($A80,T4_TrustBFI_201314!$A:$AD,27,FALSE)+VLOOKUP($A80,T4_TrustBFI_201314!$A:$AD,29,FALSE)</f>
        <v>25</v>
      </c>
      <c r="I80" s="101">
        <f t="shared" si="7"/>
        <v>6.0562015503875972E-3</v>
      </c>
      <c r="J80" s="151">
        <f t="shared" si="9"/>
        <v>0</v>
      </c>
      <c r="K80" s="151">
        <f t="shared" si="10"/>
        <v>0</v>
      </c>
      <c r="L80" s="151"/>
      <c r="M80" s="151"/>
      <c r="N80" s="27">
        <v>0.26548129981606383</v>
      </c>
      <c r="O80" s="27">
        <v>7.1372956138074262E-2</v>
      </c>
      <c r="P80" s="27">
        <v>-0.62783568362967501</v>
      </c>
      <c r="Q80" s="27">
        <v>-0.68492084090319238</v>
      </c>
    </row>
    <row r="81" spans="1:17" s="78" customFormat="1" x14ac:dyDescent="0.2">
      <c r="A81" s="77" t="s">
        <v>195</v>
      </c>
      <c r="B81" s="77" t="s">
        <v>1366</v>
      </c>
      <c r="C81" s="93">
        <f>VLOOKUP(A81,T4_TrustBFI_201314!$A:$F,3,FALSE)+VLOOKUP(A81,T4_TrustBFI_201314!$A:$F,4,FALSE)+VLOOKUP(A81,T4_TrustBFI_201314!$A:$F,5,FALSE)+VLOOKUP(A81,T4_TrustBFI_201314!$A:$F,6,FALSE)</f>
        <v>3215</v>
      </c>
      <c r="D81" s="96">
        <f>VLOOKUP($A81,T4_TrustBFI_201314!$A:$AD,7,FALSE)+VLOOKUP($A81,T4_TrustBFI_201314!$A:$AD,11,FALSE)+VLOOKUP($A81,T4_TrustBFI_201314!$A:$AD,15,FALSE)+VLOOKUP($A81,T4_TrustBFI_201314!$A:$AD,19,FALSE)</f>
        <v>1551</v>
      </c>
      <c r="E81" s="77">
        <f>VLOOKUP($A81,T4_TrustBFI_201314!$A:$AD,8,FALSE)+VLOOKUP($A81,T4_TrustBFI_201314!$A:$AD,12,FALSE)+VLOOKUP($A81,T4_TrustBFI_201314!$A:$AD,16,FALSE)+VLOOKUP($A81,T4_TrustBFI_201314!$A:$AD,20,FALSE)</f>
        <v>1644</v>
      </c>
      <c r="F81" s="97">
        <f t="shared" si="8"/>
        <v>0.51135303265940901</v>
      </c>
      <c r="G81" s="98" t="str">
        <f t="shared" si="6"/>
        <v>49.4% - 52.9%</v>
      </c>
      <c r="H81" s="100">
        <f>VLOOKUP($A81,T4_TrustBFI_201314!$A:$AD,23,FALSE)+VLOOKUP($A81,T4_TrustBFI_201314!$A:$AD,25,FALSE)+VLOOKUP($A81,T4_TrustBFI_201314!$A:$AD,27,FALSE)+VLOOKUP($A81,T4_TrustBFI_201314!$A:$AD,29,FALSE)</f>
        <v>20</v>
      </c>
      <c r="I81" s="101">
        <f t="shared" si="7"/>
        <v>6.2208398133748056E-3</v>
      </c>
      <c r="J81" s="151">
        <f t="shared" si="9"/>
        <v>0</v>
      </c>
      <c r="K81" s="151">
        <f t="shared" si="10"/>
        <v>0</v>
      </c>
      <c r="L81" s="151"/>
      <c r="M81" s="151"/>
      <c r="N81" s="27">
        <v>-2.0712762717027156E-2</v>
      </c>
      <c r="O81" s="27">
        <v>-0.11796982167352543</v>
      </c>
      <c r="P81" s="27">
        <v>-0.75845263478525737</v>
      </c>
      <c r="Q81" s="27">
        <v>-0.78244170096021948</v>
      </c>
    </row>
    <row r="82" spans="1:17" s="78" customFormat="1" x14ac:dyDescent="0.2">
      <c r="A82" s="77" t="s">
        <v>196</v>
      </c>
      <c r="B82" s="77" t="s">
        <v>197</v>
      </c>
      <c r="C82" s="93">
        <f>VLOOKUP(A82,T4_TrustBFI_201314!$A:$F,3,FALSE)+VLOOKUP(A82,T4_TrustBFI_201314!$A:$F,4,FALSE)+VLOOKUP(A82,T4_TrustBFI_201314!$A:$F,5,FALSE)+VLOOKUP(A82,T4_TrustBFI_201314!$A:$F,6,FALSE)</f>
        <v>4927</v>
      </c>
      <c r="D82" s="96">
        <f>VLOOKUP($A82,T4_TrustBFI_201314!$A:$AD,7,FALSE)+VLOOKUP($A82,T4_TrustBFI_201314!$A:$AD,11,FALSE)+VLOOKUP($A82,T4_TrustBFI_201314!$A:$AD,15,FALSE)+VLOOKUP($A82,T4_TrustBFI_201314!$A:$AD,19,FALSE)</f>
        <v>782</v>
      </c>
      <c r="E82" s="77">
        <f>VLOOKUP($A82,T4_TrustBFI_201314!$A:$AD,8,FALSE)+VLOOKUP($A82,T4_TrustBFI_201314!$A:$AD,12,FALSE)+VLOOKUP($A82,T4_TrustBFI_201314!$A:$AD,16,FALSE)+VLOOKUP($A82,T4_TrustBFI_201314!$A:$AD,20,FALSE)</f>
        <v>4120</v>
      </c>
      <c r="F82" s="97">
        <f t="shared" si="8"/>
        <v>0.83620864623503144</v>
      </c>
      <c r="G82" s="98" t="str">
        <f t="shared" si="6"/>
        <v>82.6% - 84.6%</v>
      </c>
      <c r="H82" s="100">
        <f>VLOOKUP($A82,T4_TrustBFI_201314!$A:$AD,23,FALSE)+VLOOKUP($A82,T4_TrustBFI_201314!$A:$AD,25,FALSE)+VLOOKUP($A82,T4_TrustBFI_201314!$A:$AD,27,FALSE)+VLOOKUP($A82,T4_TrustBFI_201314!$A:$AD,29,FALSE)</f>
        <v>25</v>
      </c>
      <c r="I82" s="101">
        <f t="shared" si="7"/>
        <v>5.0740815912319872E-3</v>
      </c>
      <c r="J82" s="151">
        <f t="shared" si="9"/>
        <v>0</v>
      </c>
      <c r="K82" s="151">
        <f t="shared" si="10"/>
        <v>0</v>
      </c>
      <c r="L82" s="151"/>
      <c r="M82" s="151"/>
      <c r="N82" s="27">
        <v>7.360457984052271E-3</v>
      </c>
      <c r="O82" s="27">
        <v>-4.1626142773779407E-2</v>
      </c>
      <c r="P82" s="27">
        <v>-0.76242077284808829</v>
      </c>
      <c r="Q82" s="27">
        <v>-0.77397393503209488</v>
      </c>
    </row>
    <row r="83" spans="1:17" s="78" customFormat="1" x14ac:dyDescent="0.2">
      <c r="A83" s="77" t="s">
        <v>198</v>
      </c>
      <c r="B83" s="77" t="s">
        <v>199</v>
      </c>
      <c r="C83" s="93">
        <f>VLOOKUP(A83,T4_TrustBFI_201314!$A:$F,3,FALSE)+VLOOKUP(A83,T4_TrustBFI_201314!$A:$F,4,FALSE)+VLOOKUP(A83,T4_TrustBFI_201314!$A:$F,5,FALSE)+VLOOKUP(A83,T4_TrustBFI_201314!$A:$F,6,FALSE)</f>
        <v>4524</v>
      </c>
      <c r="D83" s="96">
        <f>VLOOKUP($A83,T4_TrustBFI_201314!$A:$AD,7,FALSE)+VLOOKUP($A83,T4_TrustBFI_201314!$A:$AD,11,FALSE)+VLOOKUP($A83,T4_TrustBFI_201314!$A:$AD,15,FALSE)+VLOOKUP($A83,T4_TrustBFI_201314!$A:$AD,19,FALSE)</f>
        <v>980</v>
      </c>
      <c r="E83" s="77">
        <f>VLOOKUP($A83,T4_TrustBFI_201314!$A:$AD,8,FALSE)+VLOOKUP($A83,T4_TrustBFI_201314!$A:$AD,12,FALSE)+VLOOKUP($A83,T4_TrustBFI_201314!$A:$AD,16,FALSE)+VLOOKUP($A83,T4_TrustBFI_201314!$A:$AD,20,FALSE)</f>
        <v>3544</v>
      </c>
      <c r="F83" s="97">
        <f t="shared" si="8"/>
        <v>0.78337754199823162</v>
      </c>
      <c r="G83" s="98" t="str">
        <f t="shared" si="6"/>
        <v>77.1% - 79.5%</v>
      </c>
      <c r="H83" s="100">
        <f>VLOOKUP($A83,T4_TrustBFI_201314!$A:$AD,23,FALSE)+VLOOKUP($A83,T4_TrustBFI_201314!$A:$AD,25,FALSE)+VLOOKUP($A83,T4_TrustBFI_201314!$A:$AD,27,FALSE)+VLOOKUP($A83,T4_TrustBFI_201314!$A:$AD,29,FALSE)</f>
        <v>0</v>
      </c>
      <c r="I83" s="101">
        <f t="shared" si="7"/>
        <v>0</v>
      </c>
      <c r="J83" s="151">
        <f t="shared" si="9"/>
        <v>0</v>
      </c>
      <c r="K83" s="151">
        <f t="shared" si="10"/>
        <v>0</v>
      </c>
      <c r="L83" s="151"/>
      <c r="M83" s="151"/>
      <c r="N83" s="27">
        <v>6.8493150684931559E-2</v>
      </c>
      <c r="O83" s="27">
        <v>2.5617773747449668E-2</v>
      </c>
      <c r="P83" s="27">
        <v>-0.73689182805857345</v>
      </c>
      <c r="Q83" s="27">
        <v>-0.74744955792337331</v>
      </c>
    </row>
    <row r="84" spans="1:17" s="78" customFormat="1" x14ac:dyDescent="0.2">
      <c r="A84" s="77" t="s">
        <v>200</v>
      </c>
      <c r="B84" s="77" t="s">
        <v>1367</v>
      </c>
      <c r="C84" s="93">
        <f>VLOOKUP(A84,T4_TrustBFI_201314!$A:$F,3,FALSE)+VLOOKUP(A84,T4_TrustBFI_201314!$A:$F,4,FALSE)+VLOOKUP(A84,T4_TrustBFI_201314!$A:$F,5,FALSE)+VLOOKUP(A84,T4_TrustBFI_201314!$A:$F,6,FALSE)</f>
        <v>1551</v>
      </c>
      <c r="D84" s="96">
        <f>VLOOKUP($A84,T4_TrustBFI_201314!$A:$AD,7,FALSE)+VLOOKUP($A84,T4_TrustBFI_201314!$A:$AD,11,FALSE)+VLOOKUP($A84,T4_TrustBFI_201314!$A:$AD,15,FALSE)+VLOOKUP($A84,T4_TrustBFI_201314!$A:$AD,19,FALSE)</f>
        <v>288</v>
      </c>
      <c r="E84" s="77">
        <f>VLOOKUP($A84,T4_TrustBFI_201314!$A:$AD,8,FALSE)+VLOOKUP($A84,T4_TrustBFI_201314!$A:$AD,12,FALSE)+VLOOKUP($A84,T4_TrustBFI_201314!$A:$AD,16,FALSE)+VLOOKUP($A84,T4_TrustBFI_201314!$A:$AD,20,FALSE)</f>
        <v>1209</v>
      </c>
      <c r="F84" s="97">
        <f t="shared" si="8"/>
        <v>0.77949709864603478</v>
      </c>
      <c r="G84" s="98" t="str">
        <f t="shared" si="6"/>
        <v>75.8% - 79.9%</v>
      </c>
      <c r="H84" s="100">
        <f>VLOOKUP($A84,T4_TrustBFI_201314!$A:$AD,23,FALSE)+VLOOKUP($A84,T4_TrustBFI_201314!$A:$AD,25,FALSE)+VLOOKUP($A84,T4_TrustBFI_201314!$A:$AD,27,FALSE)+VLOOKUP($A84,T4_TrustBFI_201314!$A:$AD,29,FALSE)</f>
        <v>54</v>
      </c>
      <c r="I84" s="101">
        <f t="shared" si="7"/>
        <v>3.4816247582205029E-2</v>
      </c>
      <c r="J84" s="151">
        <f t="shared" si="9"/>
        <v>0</v>
      </c>
      <c r="K84" s="151">
        <f t="shared" si="10"/>
        <v>0</v>
      </c>
      <c r="L84" s="151"/>
      <c r="M84" s="151"/>
      <c r="N84" s="27">
        <v>2.7833001988071482E-2</v>
      </c>
      <c r="O84" s="27">
        <v>-0.21745711402623613</v>
      </c>
      <c r="P84" s="27">
        <v>-0.75745526838966204</v>
      </c>
      <c r="Q84" s="27">
        <v>-0.81533804238143293</v>
      </c>
    </row>
    <row r="85" spans="1:17" s="78" customFormat="1" x14ac:dyDescent="0.2">
      <c r="A85" s="77" t="s">
        <v>201</v>
      </c>
      <c r="B85" s="77" t="s">
        <v>1368</v>
      </c>
      <c r="C85" s="93">
        <f>VLOOKUP(A85,T4_TrustBFI_201314!$A:$F,3,FALSE)+VLOOKUP(A85,T4_TrustBFI_201314!$A:$F,4,FALSE)+VLOOKUP(A85,T4_TrustBFI_201314!$A:$F,5,FALSE)+VLOOKUP(A85,T4_TrustBFI_201314!$A:$F,6,FALSE)</f>
        <v>4464</v>
      </c>
      <c r="D85" s="96">
        <f>VLOOKUP($A85,T4_TrustBFI_201314!$A:$AD,7,FALSE)+VLOOKUP($A85,T4_TrustBFI_201314!$A:$AD,11,FALSE)+VLOOKUP($A85,T4_TrustBFI_201314!$A:$AD,15,FALSE)+VLOOKUP($A85,T4_TrustBFI_201314!$A:$AD,19,FALSE)</f>
        <v>1465</v>
      </c>
      <c r="E85" s="77">
        <f>VLOOKUP($A85,T4_TrustBFI_201314!$A:$AD,8,FALSE)+VLOOKUP($A85,T4_TrustBFI_201314!$A:$AD,12,FALSE)+VLOOKUP($A85,T4_TrustBFI_201314!$A:$AD,16,FALSE)+VLOOKUP($A85,T4_TrustBFI_201314!$A:$AD,20,FALSE)</f>
        <v>2934</v>
      </c>
      <c r="F85" s="97">
        <f t="shared" si="8"/>
        <v>0.657258064516129</v>
      </c>
      <c r="G85" s="98" t="str">
        <f t="shared" si="6"/>
        <v>64.3% - 67.1%</v>
      </c>
      <c r="H85" s="100">
        <f>VLOOKUP($A85,T4_TrustBFI_201314!$A:$AD,23,FALSE)+VLOOKUP($A85,T4_TrustBFI_201314!$A:$AD,25,FALSE)+VLOOKUP($A85,T4_TrustBFI_201314!$A:$AD,27,FALSE)+VLOOKUP($A85,T4_TrustBFI_201314!$A:$AD,29,FALSE)</f>
        <v>65</v>
      </c>
      <c r="I85" s="101">
        <f t="shared" si="7"/>
        <v>1.4560931899641577E-2</v>
      </c>
      <c r="J85" s="151">
        <f t="shared" si="9"/>
        <v>0</v>
      </c>
      <c r="K85" s="151">
        <f t="shared" si="10"/>
        <v>0</v>
      </c>
      <c r="L85" s="151"/>
      <c r="M85" s="151"/>
      <c r="N85" s="27">
        <v>-2.6809651474530849E-3</v>
      </c>
      <c r="O85" s="27">
        <v>-5.0212765957446837E-2</v>
      </c>
      <c r="P85" s="27">
        <v>-0.75469168900804284</v>
      </c>
      <c r="Q85" s="27">
        <v>-0.76638297872340422</v>
      </c>
    </row>
    <row r="86" spans="1:17" s="78" customFormat="1" x14ac:dyDescent="0.2">
      <c r="A86" s="77" t="s">
        <v>202</v>
      </c>
      <c r="B86" s="77" t="s">
        <v>203</v>
      </c>
      <c r="C86" s="93">
        <f>VLOOKUP(A86,T4_TrustBFI_201314!$A:$F,3,FALSE)+VLOOKUP(A86,T4_TrustBFI_201314!$A:$F,4,FALSE)+VLOOKUP(A86,T4_TrustBFI_201314!$A:$F,5,FALSE)+VLOOKUP(A86,T4_TrustBFI_201314!$A:$F,6,FALSE)</f>
        <v>2487</v>
      </c>
      <c r="D86" s="96">
        <f>VLOOKUP($A86,T4_TrustBFI_201314!$A:$AD,7,FALSE)+VLOOKUP($A86,T4_TrustBFI_201314!$A:$AD,11,FALSE)+VLOOKUP($A86,T4_TrustBFI_201314!$A:$AD,15,FALSE)+VLOOKUP($A86,T4_TrustBFI_201314!$A:$AD,19,FALSE)</f>
        <v>923</v>
      </c>
      <c r="E86" s="77">
        <f>VLOOKUP($A86,T4_TrustBFI_201314!$A:$AD,8,FALSE)+VLOOKUP($A86,T4_TrustBFI_201314!$A:$AD,12,FALSE)+VLOOKUP($A86,T4_TrustBFI_201314!$A:$AD,16,FALSE)+VLOOKUP($A86,T4_TrustBFI_201314!$A:$AD,20,FALSE)</f>
        <v>1560</v>
      </c>
      <c r="F86" s="97">
        <f t="shared" si="8"/>
        <v>0.62726176115802168</v>
      </c>
      <c r="G86" s="98" t="str">
        <f t="shared" si="6"/>
        <v>60.8% - 64.6%</v>
      </c>
      <c r="H86" s="100">
        <f>VLOOKUP($A86,T4_TrustBFI_201314!$A:$AD,23,FALSE)+VLOOKUP($A86,T4_TrustBFI_201314!$A:$AD,25,FALSE)+VLOOKUP($A86,T4_TrustBFI_201314!$A:$AD,27,FALSE)+VLOOKUP($A86,T4_TrustBFI_201314!$A:$AD,29,FALSE)</f>
        <v>4</v>
      </c>
      <c r="I86" s="101">
        <f t="shared" si="7"/>
        <v>1.6083634901487736E-3</v>
      </c>
      <c r="J86" s="151">
        <f t="shared" si="9"/>
        <v>0</v>
      </c>
      <c r="K86" s="151">
        <f t="shared" si="10"/>
        <v>0</v>
      </c>
      <c r="L86" s="151"/>
      <c r="M86" s="151"/>
      <c r="N86" s="27">
        <v>-6.2570674707877916E-2</v>
      </c>
      <c r="O86" s="27">
        <v>-0.18645731108930319</v>
      </c>
      <c r="P86" s="27">
        <v>-0.78627968337730869</v>
      </c>
      <c r="Q86" s="27">
        <v>-0.81452404317958782</v>
      </c>
    </row>
    <row r="87" spans="1:17" s="78" customFormat="1" x14ac:dyDescent="0.2">
      <c r="A87" s="77" t="s">
        <v>204</v>
      </c>
      <c r="B87" s="77" t="s">
        <v>205</v>
      </c>
      <c r="C87" s="93">
        <f>VLOOKUP(A87,T4_TrustBFI_201314!$A:$F,3,FALSE)+VLOOKUP(A87,T4_TrustBFI_201314!$A:$F,4,FALSE)+VLOOKUP(A87,T4_TrustBFI_201314!$A:$F,5,FALSE)+VLOOKUP(A87,T4_TrustBFI_201314!$A:$F,6,FALSE)</f>
        <v>9689</v>
      </c>
      <c r="D87" s="96">
        <f>VLOOKUP($A87,T4_TrustBFI_201314!$A:$AD,7,FALSE)+VLOOKUP($A87,T4_TrustBFI_201314!$A:$AD,11,FALSE)+VLOOKUP($A87,T4_TrustBFI_201314!$A:$AD,15,FALSE)+VLOOKUP($A87,T4_TrustBFI_201314!$A:$AD,19,FALSE)</f>
        <v>1808</v>
      </c>
      <c r="E87" s="77">
        <f>VLOOKUP($A87,T4_TrustBFI_201314!$A:$AD,8,FALSE)+VLOOKUP($A87,T4_TrustBFI_201314!$A:$AD,12,FALSE)+VLOOKUP($A87,T4_TrustBFI_201314!$A:$AD,16,FALSE)+VLOOKUP($A87,T4_TrustBFI_201314!$A:$AD,20,FALSE)</f>
        <v>6990</v>
      </c>
      <c r="F87" s="97"/>
      <c r="G87" s="98" t="str">
        <f t="shared" si="6"/>
        <v/>
      </c>
      <c r="H87" s="100">
        <f>VLOOKUP($A87,T4_TrustBFI_201314!$A:$AD,23,FALSE)+VLOOKUP($A87,T4_TrustBFI_201314!$A:$AD,25,FALSE)+VLOOKUP($A87,T4_TrustBFI_201314!$A:$AD,27,FALSE)+VLOOKUP($A87,T4_TrustBFI_201314!$A:$AD,29,FALSE)</f>
        <v>891</v>
      </c>
      <c r="I87" s="101">
        <f t="shared" si="7"/>
        <v>9.1959954587676751E-2</v>
      </c>
      <c r="J87" s="151">
        <f t="shared" si="9"/>
        <v>0</v>
      </c>
      <c r="K87" s="151">
        <f t="shared" si="10"/>
        <v>1</v>
      </c>
      <c r="L87" s="151"/>
      <c r="M87" s="151"/>
      <c r="N87" s="27">
        <v>0</v>
      </c>
      <c r="O87" s="27">
        <v>-5.5837068797505385E-2</v>
      </c>
      <c r="P87" s="27">
        <v>-0.76199814222313966</v>
      </c>
      <c r="Q87" s="27">
        <v>-0.77528746832976025</v>
      </c>
    </row>
    <row r="88" spans="1:17" s="78" customFormat="1" x14ac:dyDescent="0.2">
      <c r="A88" s="77" t="s">
        <v>206</v>
      </c>
      <c r="B88" s="77" t="s">
        <v>207</v>
      </c>
      <c r="C88" s="93">
        <f>VLOOKUP(A88,T4_TrustBFI_201314!$A:$F,3,FALSE)+VLOOKUP(A88,T4_TrustBFI_201314!$A:$F,4,FALSE)+VLOOKUP(A88,T4_TrustBFI_201314!$A:$F,5,FALSE)+VLOOKUP(A88,T4_TrustBFI_201314!$A:$F,6,FALSE)</f>
        <v>8201</v>
      </c>
      <c r="D88" s="96">
        <f>VLOOKUP($A88,T4_TrustBFI_201314!$A:$AD,7,FALSE)+VLOOKUP($A88,T4_TrustBFI_201314!$A:$AD,11,FALSE)+VLOOKUP($A88,T4_TrustBFI_201314!$A:$AD,15,FALSE)+VLOOKUP($A88,T4_TrustBFI_201314!$A:$AD,19,FALSE)</f>
        <v>1433</v>
      </c>
      <c r="E88" s="77">
        <f>VLOOKUP($A88,T4_TrustBFI_201314!$A:$AD,8,FALSE)+VLOOKUP($A88,T4_TrustBFI_201314!$A:$AD,12,FALSE)+VLOOKUP($A88,T4_TrustBFI_201314!$A:$AD,16,FALSE)+VLOOKUP($A88,T4_TrustBFI_201314!$A:$AD,20,FALSE)</f>
        <v>6602</v>
      </c>
      <c r="F88" s="97">
        <f t="shared" si="8"/>
        <v>0.80502377758809907</v>
      </c>
      <c r="G88" s="98" t="str">
        <f t="shared" si="6"/>
        <v>79.6% - 81.3%</v>
      </c>
      <c r="H88" s="100">
        <f>VLOOKUP($A88,T4_TrustBFI_201314!$A:$AD,23,FALSE)+VLOOKUP($A88,T4_TrustBFI_201314!$A:$AD,25,FALSE)+VLOOKUP($A88,T4_TrustBFI_201314!$A:$AD,27,FALSE)+VLOOKUP($A88,T4_TrustBFI_201314!$A:$AD,29,FALSE)</f>
        <v>166</v>
      </c>
      <c r="I88" s="101">
        <f t="shared" si="7"/>
        <v>2.0241433971466893E-2</v>
      </c>
      <c r="J88" s="151">
        <f t="shared" si="9"/>
        <v>0</v>
      </c>
      <c r="K88" s="151">
        <f t="shared" si="10"/>
        <v>0</v>
      </c>
      <c r="L88" s="151"/>
      <c r="M88" s="151"/>
      <c r="N88" s="27">
        <v>0.19096717978507116</v>
      </c>
      <c r="O88" s="27">
        <v>-0.13682770234712138</v>
      </c>
      <c r="P88" s="27">
        <v>-0.70490851002033117</v>
      </c>
      <c r="Q88" s="27">
        <v>-0.78612777602357653</v>
      </c>
    </row>
    <row r="89" spans="1:17" s="78" customFormat="1" x14ac:dyDescent="0.2">
      <c r="A89" s="77" t="s">
        <v>208</v>
      </c>
      <c r="B89" s="77" t="s">
        <v>209</v>
      </c>
      <c r="C89" s="93">
        <f>VLOOKUP(A89,T4_TrustBFI_201314!$A:$F,3,FALSE)+VLOOKUP(A89,T4_TrustBFI_201314!$A:$F,4,FALSE)+VLOOKUP(A89,T4_TrustBFI_201314!$A:$F,5,FALSE)+VLOOKUP(A89,T4_TrustBFI_201314!$A:$F,6,FALSE)</f>
        <v>9895</v>
      </c>
      <c r="D89" s="96">
        <f>VLOOKUP($A89,T4_TrustBFI_201314!$A:$AD,7,FALSE)+VLOOKUP($A89,T4_TrustBFI_201314!$A:$AD,11,FALSE)+VLOOKUP($A89,T4_TrustBFI_201314!$A:$AD,15,FALSE)+VLOOKUP($A89,T4_TrustBFI_201314!$A:$AD,19,FALSE)</f>
        <v>3131</v>
      </c>
      <c r="E89" s="77">
        <f>VLOOKUP($A89,T4_TrustBFI_201314!$A:$AD,8,FALSE)+VLOOKUP($A89,T4_TrustBFI_201314!$A:$AD,12,FALSE)+VLOOKUP($A89,T4_TrustBFI_201314!$A:$AD,16,FALSE)+VLOOKUP($A89,T4_TrustBFI_201314!$A:$AD,20,FALSE)</f>
        <v>6649</v>
      </c>
      <c r="F89" s="97">
        <f t="shared" si="8"/>
        <v>0.67195553309752398</v>
      </c>
      <c r="G89" s="98" t="str">
        <f t="shared" si="6"/>
        <v>66.3% - 68.1%</v>
      </c>
      <c r="H89" s="100">
        <f>VLOOKUP($A89,T4_TrustBFI_201314!$A:$AD,23,FALSE)+VLOOKUP($A89,T4_TrustBFI_201314!$A:$AD,25,FALSE)+VLOOKUP($A89,T4_TrustBFI_201314!$A:$AD,27,FALSE)+VLOOKUP($A89,T4_TrustBFI_201314!$A:$AD,29,FALSE)</f>
        <v>115</v>
      </c>
      <c r="I89" s="101">
        <f t="shared" si="7"/>
        <v>1.1622031328954016E-2</v>
      </c>
      <c r="J89" s="151">
        <f t="shared" si="9"/>
        <v>0</v>
      </c>
      <c r="K89" s="151">
        <f t="shared" si="10"/>
        <v>0</v>
      </c>
      <c r="L89" s="151"/>
      <c r="M89" s="151"/>
      <c r="N89" s="27">
        <v>3.5583464154892663E-2</v>
      </c>
      <c r="O89" s="27">
        <v>-8.1856436287855661E-2</v>
      </c>
      <c r="P89" s="27">
        <v>-0.75374149659863943</v>
      </c>
      <c r="Q89" s="27">
        <v>-0.781668336997001</v>
      </c>
    </row>
    <row r="90" spans="1:17" s="78" customFormat="1" x14ac:dyDescent="0.2">
      <c r="A90" s="77" t="s">
        <v>210</v>
      </c>
      <c r="B90" s="77" t="s">
        <v>211</v>
      </c>
      <c r="C90" s="93">
        <f>VLOOKUP(A90,T4_TrustBFI_201314!$A:$F,3,FALSE)+VLOOKUP(A90,T4_TrustBFI_201314!$A:$F,4,FALSE)+VLOOKUP(A90,T4_TrustBFI_201314!$A:$F,5,FALSE)+VLOOKUP(A90,T4_TrustBFI_201314!$A:$F,6,FALSE)</f>
        <v>4781</v>
      </c>
      <c r="D90" s="96">
        <f>VLOOKUP($A90,T4_TrustBFI_201314!$A:$AD,7,FALSE)+VLOOKUP($A90,T4_TrustBFI_201314!$A:$AD,11,FALSE)+VLOOKUP($A90,T4_TrustBFI_201314!$A:$AD,15,FALSE)+VLOOKUP($A90,T4_TrustBFI_201314!$A:$AD,19,FALSE)</f>
        <v>1133</v>
      </c>
      <c r="E90" s="77">
        <f>VLOOKUP($A90,T4_TrustBFI_201314!$A:$AD,8,FALSE)+VLOOKUP($A90,T4_TrustBFI_201314!$A:$AD,12,FALSE)+VLOOKUP($A90,T4_TrustBFI_201314!$A:$AD,16,FALSE)+VLOOKUP($A90,T4_TrustBFI_201314!$A:$AD,20,FALSE)</f>
        <v>3553</v>
      </c>
      <c r="F90" s="97">
        <f t="shared" si="8"/>
        <v>0.74314996862581051</v>
      </c>
      <c r="G90" s="98" t="str">
        <f t="shared" si="6"/>
        <v>73.1% - 75.5%</v>
      </c>
      <c r="H90" s="100">
        <f>VLOOKUP($A90,T4_TrustBFI_201314!$A:$AD,23,FALSE)+VLOOKUP($A90,T4_TrustBFI_201314!$A:$AD,25,FALSE)+VLOOKUP($A90,T4_TrustBFI_201314!$A:$AD,27,FALSE)+VLOOKUP($A90,T4_TrustBFI_201314!$A:$AD,29,FALSE)</f>
        <v>95</v>
      </c>
      <c r="I90" s="101">
        <f t="shared" si="7"/>
        <v>1.98703200167329E-2</v>
      </c>
      <c r="J90" s="151">
        <f t="shared" si="9"/>
        <v>0</v>
      </c>
      <c r="K90" s="151">
        <f t="shared" si="10"/>
        <v>0</v>
      </c>
      <c r="L90" s="151"/>
      <c r="M90" s="151"/>
      <c r="N90" s="27">
        <v>0.18841660452398701</v>
      </c>
      <c r="O90" s="27">
        <v>2.6847079037800592E-2</v>
      </c>
      <c r="P90" s="27">
        <v>-0.69972657220979362</v>
      </c>
      <c r="Q90" s="27">
        <v>-0.74054982817869419</v>
      </c>
    </row>
    <row r="91" spans="1:17" s="78" customFormat="1" x14ac:dyDescent="0.2">
      <c r="A91" s="77" t="s">
        <v>212</v>
      </c>
      <c r="B91" s="77" t="s">
        <v>213</v>
      </c>
      <c r="C91" s="93">
        <f>VLOOKUP(A91,T4_TrustBFI_201314!$A:$F,3,FALSE)+VLOOKUP(A91,T4_TrustBFI_201314!$A:$F,4,FALSE)+VLOOKUP(A91,T4_TrustBFI_201314!$A:$F,5,FALSE)+VLOOKUP(A91,T4_TrustBFI_201314!$A:$F,6,FALSE)</f>
        <v>4352</v>
      </c>
      <c r="D91" s="96">
        <f>VLOOKUP($A91,T4_TrustBFI_201314!$A:$AD,7,FALSE)+VLOOKUP($A91,T4_TrustBFI_201314!$A:$AD,11,FALSE)+VLOOKUP($A91,T4_TrustBFI_201314!$A:$AD,15,FALSE)+VLOOKUP($A91,T4_TrustBFI_201314!$A:$AD,19,FALSE)</f>
        <v>1034</v>
      </c>
      <c r="E91" s="77">
        <f>VLOOKUP($A91,T4_TrustBFI_201314!$A:$AD,8,FALSE)+VLOOKUP($A91,T4_TrustBFI_201314!$A:$AD,12,FALSE)+VLOOKUP($A91,T4_TrustBFI_201314!$A:$AD,16,FALSE)+VLOOKUP($A91,T4_TrustBFI_201314!$A:$AD,20,FALSE)</f>
        <v>3276</v>
      </c>
      <c r="F91" s="97">
        <f t="shared" si="8"/>
        <v>0.75275735294117652</v>
      </c>
      <c r="G91" s="98" t="str">
        <f t="shared" si="6"/>
        <v>74.0% - 76.5%</v>
      </c>
      <c r="H91" s="100">
        <f>VLOOKUP($A91,T4_TrustBFI_201314!$A:$AD,23,FALSE)+VLOOKUP($A91,T4_TrustBFI_201314!$A:$AD,25,FALSE)+VLOOKUP($A91,T4_TrustBFI_201314!$A:$AD,27,FALSE)+VLOOKUP($A91,T4_TrustBFI_201314!$A:$AD,29,FALSE)</f>
        <v>42</v>
      </c>
      <c r="I91" s="101">
        <f t="shared" si="7"/>
        <v>9.6507352941176475E-3</v>
      </c>
      <c r="J91" s="151">
        <f t="shared" si="9"/>
        <v>0</v>
      </c>
      <c r="K91" s="151">
        <f t="shared" si="10"/>
        <v>0</v>
      </c>
      <c r="L91" s="151"/>
      <c r="M91" s="151"/>
      <c r="N91" s="27">
        <v>0.14285714285714279</v>
      </c>
      <c r="O91" s="27">
        <v>-6.6294786526496452E-2</v>
      </c>
      <c r="P91" s="27">
        <v>-0.71927521008403361</v>
      </c>
      <c r="Q91" s="27">
        <v>-0.77065007509118222</v>
      </c>
    </row>
    <row r="92" spans="1:17" s="78" customFormat="1" x14ac:dyDescent="0.2">
      <c r="A92" s="77" t="s">
        <v>214</v>
      </c>
      <c r="B92" s="77" t="s">
        <v>1369</v>
      </c>
      <c r="C92" s="93">
        <f>VLOOKUP(A92,T4_TrustBFI_201314!$A:$F,3,FALSE)+VLOOKUP(A92,T4_TrustBFI_201314!$A:$F,4,FALSE)+VLOOKUP(A92,T4_TrustBFI_201314!$A:$F,5,FALSE)+VLOOKUP(A92,T4_TrustBFI_201314!$A:$F,6,FALSE)</f>
        <v>4529</v>
      </c>
      <c r="D92" s="96">
        <f>VLOOKUP($A92,T4_TrustBFI_201314!$A:$AD,7,FALSE)+VLOOKUP($A92,T4_TrustBFI_201314!$A:$AD,11,FALSE)+VLOOKUP($A92,T4_TrustBFI_201314!$A:$AD,15,FALSE)+VLOOKUP($A92,T4_TrustBFI_201314!$A:$AD,19,FALSE)</f>
        <v>693</v>
      </c>
      <c r="E92" s="77">
        <f>VLOOKUP($A92,T4_TrustBFI_201314!$A:$AD,8,FALSE)+VLOOKUP($A92,T4_TrustBFI_201314!$A:$AD,12,FALSE)+VLOOKUP($A92,T4_TrustBFI_201314!$A:$AD,16,FALSE)+VLOOKUP($A92,T4_TrustBFI_201314!$A:$AD,20,FALSE)</f>
        <v>3527</v>
      </c>
      <c r="F92" s="97"/>
      <c r="G92" s="98" t="str">
        <f t="shared" si="6"/>
        <v/>
      </c>
      <c r="H92" s="100">
        <f>VLOOKUP($A92,T4_TrustBFI_201314!$A:$AD,23,FALSE)+VLOOKUP($A92,T4_TrustBFI_201314!$A:$AD,25,FALSE)+VLOOKUP($A92,T4_TrustBFI_201314!$A:$AD,27,FALSE)+VLOOKUP($A92,T4_TrustBFI_201314!$A:$AD,29,FALSE)</f>
        <v>309</v>
      </c>
      <c r="I92" s="101">
        <f t="shared" si="7"/>
        <v>6.8226981673658649E-2</v>
      </c>
      <c r="J92" s="151">
        <f t="shared" si="9"/>
        <v>0</v>
      </c>
      <c r="K92" s="151">
        <f t="shared" si="10"/>
        <v>1</v>
      </c>
      <c r="L92" s="151"/>
      <c r="M92" s="151"/>
      <c r="N92" s="27">
        <v>2.0734730673878765E-2</v>
      </c>
      <c r="O92" s="27">
        <v>-3.3297758804695876E-2</v>
      </c>
      <c r="P92" s="27">
        <v>-0.7430696416497633</v>
      </c>
      <c r="Q92" s="27">
        <v>-0.75667022411953044</v>
      </c>
    </row>
    <row r="93" spans="1:17" s="78" customFormat="1" x14ac:dyDescent="0.2">
      <c r="A93" s="77" t="s">
        <v>215</v>
      </c>
      <c r="B93" s="77" t="s">
        <v>216</v>
      </c>
      <c r="C93" s="93">
        <f>VLOOKUP(A93,T4_TrustBFI_201314!$A:$F,3,FALSE)+VLOOKUP(A93,T4_TrustBFI_201314!$A:$F,4,FALSE)+VLOOKUP(A93,T4_TrustBFI_201314!$A:$F,5,FALSE)+VLOOKUP(A93,T4_TrustBFI_201314!$A:$F,6,FALSE)</f>
        <v>5870</v>
      </c>
      <c r="D93" s="96">
        <f>VLOOKUP($A93,T4_TrustBFI_201314!$A:$AD,7,FALSE)+VLOOKUP($A93,T4_TrustBFI_201314!$A:$AD,11,FALSE)+VLOOKUP($A93,T4_TrustBFI_201314!$A:$AD,15,FALSE)+VLOOKUP($A93,T4_TrustBFI_201314!$A:$AD,19,FALSE)</f>
        <v>1699</v>
      </c>
      <c r="E93" s="77">
        <f>VLOOKUP($A93,T4_TrustBFI_201314!$A:$AD,8,FALSE)+VLOOKUP($A93,T4_TrustBFI_201314!$A:$AD,12,FALSE)+VLOOKUP($A93,T4_TrustBFI_201314!$A:$AD,16,FALSE)+VLOOKUP($A93,T4_TrustBFI_201314!$A:$AD,20,FALSE)</f>
        <v>3885</v>
      </c>
      <c r="F93" s="97">
        <f t="shared" si="8"/>
        <v>0.66183986371379899</v>
      </c>
      <c r="G93" s="98" t="str">
        <f t="shared" si="6"/>
        <v>65.0% - 67.4%</v>
      </c>
      <c r="H93" s="100">
        <f>VLOOKUP($A93,T4_TrustBFI_201314!$A:$AD,23,FALSE)+VLOOKUP($A93,T4_TrustBFI_201314!$A:$AD,25,FALSE)+VLOOKUP($A93,T4_TrustBFI_201314!$A:$AD,27,FALSE)+VLOOKUP($A93,T4_TrustBFI_201314!$A:$AD,29,FALSE)</f>
        <v>286</v>
      </c>
      <c r="I93" s="101">
        <f t="shared" si="7"/>
        <v>4.8722316865417378E-2</v>
      </c>
      <c r="J93" s="151">
        <f t="shared" si="9"/>
        <v>0</v>
      </c>
      <c r="K93" s="151">
        <f t="shared" si="10"/>
        <v>0</v>
      </c>
      <c r="L93" s="151"/>
      <c r="M93" s="151"/>
      <c r="N93" s="27">
        <v>-2.8877187022252615E-3</v>
      </c>
      <c r="O93" s="27">
        <v>-1.9869761228919702E-2</v>
      </c>
      <c r="P93" s="27">
        <v>-0.75963988449125197</v>
      </c>
      <c r="Q93" s="27">
        <v>-0.76373351143763568</v>
      </c>
    </row>
    <row r="94" spans="1:17" s="78" customFormat="1" x14ac:dyDescent="0.2">
      <c r="A94" s="77" t="s">
        <v>217</v>
      </c>
      <c r="B94" s="77" t="s">
        <v>218</v>
      </c>
      <c r="C94" s="93">
        <f>VLOOKUP(A94,T4_TrustBFI_201314!$A:$F,3,FALSE)+VLOOKUP(A94,T4_TrustBFI_201314!$A:$F,4,FALSE)+VLOOKUP(A94,T4_TrustBFI_201314!$A:$F,5,FALSE)+VLOOKUP(A94,T4_TrustBFI_201314!$A:$F,6,FALSE)</f>
        <v>5586</v>
      </c>
      <c r="D94" s="96">
        <f>VLOOKUP($A94,T4_TrustBFI_201314!$A:$AD,7,FALSE)+VLOOKUP($A94,T4_TrustBFI_201314!$A:$AD,11,FALSE)+VLOOKUP($A94,T4_TrustBFI_201314!$A:$AD,15,FALSE)+VLOOKUP($A94,T4_TrustBFI_201314!$A:$AD,19,FALSE)</f>
        <v>1080</v>
      </c>
      <c r="E94" s="77">
        <f>VLOOKUP($A94,T4_TrustBFI_201314!$A:$AD,8,FALSE)+VLOOKUP($A94,T4_TrustBFI_201314!$A:$AD,12,FALSE)+VLOOKUP($A94,T4_TrustBFI_201314!$A:$AD,16,FALSE)+VLOOKUP($A94,T4_TrustBFI_201314!$A:$AD,20,FALSE)</f>
        <v>4472</v>
      </c>
      <c r="F94" s="97">
        <f t="shared" si="8"/>
        <v>0.80057286072323663</v>
      </c>
      <c r="G94" s="98" t="str">
        <f t="shared" si="6"/>
        <v>79.0% - 81.1%</v>
      </c>
      <c r="H94" s="100">
        <f>VLOOKUP($A94,T4_TrustBFI_201314!$A:$AD,23,FALSE)+VLOOKUP($A94,T4_TrustBFI_201314!$A:$AD,25,FALSE)+VLOOKUP($A94,T4_TrustBFI_201314!$A:$AD,27,FALSE)+VLOOKUP($A94,T4_TrustBFI_201314!$A:$AD,29,FALSE)</f>
        <v>34</v>
      </c>
      <c r="I94" s="101">
        <f t="shared" si="7"/>
        <v>6.0866451843895452E-3</v>
      </c>
      <c r="J94" s="151">
        <f t="shared" si="9"/>
        <v>0</v>
      </c>
      <c r="K94" s="151">
        <f t="shared" si="10"/>
        <v>0</v>
      </c>
      <c r="L94" s="151"/>
      <c r="M94" s="151"/>
      <c r="N94" s="27">
        <v>4.3149946062568389E-3</v>
      </c>
      <c r="O94" s="27">
        <v>-5.9120768064679141E-2</v>
      </c>
      <c r="P94" s="27">
        <v>-0.74002157497303123</v>
      </c>
      <c r="Q94" s="27">
        <v>-0.75644264780192016</v>
      </c>
    </row>
    <row r="95" spans="1:17" s="78" customFormat="1" x14ac:dyDescent="0.2">
      <c r="A95" s="77" t="s">
        <v>219</v>
      </c>
      <c r="B95" s="77" t="s">
        <v>220</v>
      </c>
      <c r="C95" s="93">
        <f>VLOOKUP(A95,T4_TrustBFI_201314!$A:$F,3,FALSE)+VLOOKUP(A95,T4_TrustBFI_201314!$A:$F,4,FALSE)+VLOOKUP(A95,T4_TrustBFI_201314!$A:$F,5,FALSE)+VLOOKUP(A95,T4_TrustBFI_201314!$A:$F,6,FALSE)</f>
        <v>4510</v>
      </c>
      <c r="D95" s="96">
        <f>VLOOKUP($A95,T4_TrustBFI_201314!$A:$AD,7,FALSE)+VLOOKUP($A95,T4_TrustBFI_201314!$A:$AD,11,FALSE)+VLOOKUP($A95,T4_TrustBFI_201314!$A:$AD,15,FALSE)+VLOOKUP($A95,T4_TrustBFI_201314!$A:$AD,19,FALSE)</f>
        <v>1120</v>
      </c>
      <c r="E95" s="77">
        <f>VLOOKUP($A95,T4_TrustBFI_201314!$A:$AD,8,FALSE)+VLOOKUP($A95,T4_TrustBFI_201314!$A:$AD,12,FALSE)+VLOOKUP($A95,T4_TrustBFI_201314!$A:$AD,16,FALSE)+VLOOKUP($A95,T4_TrustBFI_201314!$A:$AD,20,FALSE)</f>
        <v>3066</v>
      </c>
      <c r="F95" s="97"/>
      <c r="G95" s="98" t="str">
        <f t="shared" si="6"/>
        <v/>
      </c>
      <c r="H95" s="100">
        <f>VLOOKUP($A95,T4_TrustBFI_201314!$A:$AD,23,FALSE)+VLOOKUP($A95,T4_TrustBFI_201314!$A:$AD,25,FALSE)+VLOOKUP($A95,T4_TrustBFI_201314!$A:$AD,27,FALSE)+VLOOKUP($A95,T4_TrustBFI_201314!$A:$AD,29,FALSE)</f>
        <v>324</v>
      </c>
      <c r="I95" s="101">
        <f t="shared" si="7"/>
        <v>7.1840354767184034E-2</v>
      </c>
      <c r="J95" s="151">
        <f t="shared" si="9"/>
        <v>0</v>
      </c>
      <c r="K95" s="151">
        <f t="shared" si="10"/>
        <v>1</v>
      </c>
      <c r="L95" s="151"/>
      <c r="M95" s="151"/>
      <c r="N95" s="27">
        <v>9.2274158391862482E-2</v>
      </c>
      <c r="O95" s="27">
        <v>-4.2869269949066258E-2</v>
      </c>
      <c r="P95" s="27">
        <v>-0.74909178977960766</v>
      </c>
      <c r="Q95" s="27">
        <v>-0.78013582342954158</v>
      </c>
    </row>
    <row r="96" spans="1:17" s="78" customFormat="1" x14ac:dyDescent="0.2">
      <c r="A96" s="77" t="s">
        <v>221</v>
      </c>
      <c r="B96" s="77" t="s">
        <v>222</v>
      </c>
      <c r="C96" s="93">
        <f>VLOOKUP(A96,T4_TrustBFI_201314!$A:$F,3,FALSE)+VLOOKUP(A96,T4_TrustBFI_201314!$A:$F,4,FALSE)+VLOOKUP(A96,T4_TrustBFI_201314!$A:$F,5,FALSE)+VLOOKUP(A96,T4_TrustBFI_201314!$A:$F,6,FALSE)</f>
        <v>3964</v>
      </c>
      <c r="D96" s="96">
        <f>VLOOKUP($A96,T4_TrustBFI_201314!$A:$AD,7,FALSE)+VLOOKUP($A96,T4_TrustBFI_201314!$A:$AD,11,FALSE)+VLOOKUP($A96,T4_TrustBFI_201314!$A:$AD,15,FALSE)+VLOOKUP($A96,T4_TrustBFI_201314!$A:$AD,19,FALSE)</f>
        <v>831</v>
      </c>
      <c r="E96" s="77">
        <f>VLOOKUP($A96,T4_TrustBFI_201314!$A:$AD,8,FALSE)+VLOOKUP($A96,T4_TrustBFI_201314!$A:$AD,12,FALSE)+VLOOKUP($A96,T4_TrustBFI_201314!$A:$AD,16,FALSE)+VLOOKUP($A96,T4_TrustBFI_201314!$A:$AD,20,FALSE)</f>
        <v>3069</v>
      </c>
      <c r="F96" s="97">
        <f t="shared" si="8"/>
        <v>0.77421796165489409</v>
      </c>
      <c r="G96" s="98" t="str">
        <f t="shared" si="6"/>
        <v>76.1% - 78.7%</v>
      </c>
      <c r="H96" s="100">
        <f>VLOOKUP($A96,T4_TrustBFI_201314!$A:$AD,23,FALSE)+VLOOKUP($A96,T4_TrustBFI_201314!$A:$AD,25,FALSE)+VLOOKUP($A96,T4_TrustBFI_201314!$A:$AD,27,FALSE)+VLOOKUP($A96,T4_TrustBFI_201314!$A:$AD,29,FALSE)</f>
        <v>64</v>
      </c>
      <c r="I96" s="101">
        <f t="shared" si="7"/>
        <v>1.6145307769929364E-2</v>
      </c>
      <c r="J96" s="151">
        <f t="shared" si="9"/>
        <v>0</v>
      </c>
      <c r="K96" s="151">
        <f t="shared" si="10"/>
        <v>0</v>
      </c>
      <c r="L96" s="151"/>
      <c r="M96" s="151"/>
      <c r="N96" s="27">
        <v>0.12805919180421177</v>
      </c>
      <c r="O96" s="27">
        <v>-6.0180541624874628E-3</v>
      </c>
      <c r="P96" s="27">
        <v>-0.73278315310187825</v>
      </c>
      <c r="Q96" s="27">
        <v>-0.76454363089267807</v>
      </c>
    </row>
    <row r="97" spans="1:17" s="78" customFormat="1" x14ac:dyDescent="0.2">
      <c r="A97" s="77" t="s">
        <v>223</v>
      </c>
      <c r="B97" s="77" t="s">
        <v>224</v>
      </c>
      <c r="C97" s="93">
        <f>VLOOKUP(A97,T4_TrustBFI_201314!$A:$F,3,FALSE)+VLOOKUP(A97,T4_TrustBFI_201314!$A:$F,4,FALSE)+VLOOKUP(A97,T4_TrustBFI_201314!$A:$F,5,FALSE)+VLOOKUP(A97,T4_TrustBFI_201314!$A:$F,6,FALSE)</f>
        <v>2939</v>
      </c>
      <c r="D97" s="96">
        <f>VLOOKUP($A97,T4_TrustBFI_201314!$A:$AD,7,FALSE)+VLOOKUP($A97,T4_TrustBFI_201314!$A:$AD,11,FALSE)+VLOOKUP($A97,T4_TrustBFI_201314!$A:$AD,15,FALSE)+VLOOKUP($A97,T4_TrustBFI_201314!$A:$AD,19,FALSE)</f>
        <v>132</v>
      </c>
      <c r="E97" s="77">
        <f>VLOOKUP($A97,T4_TrustBFI_201314!$A:$AD,8,FALSE)+VLOOKUP($A97,T4_TrustBFI_201314!$A:$AD,12,FALSE)+VLOOKUP($A97,T4_TrustBFI_201314!$A:$AD,16,FALSE)+VLOOKUP($A97,T4_TrustBFI_201314!$A:$AD,20,FALSE)</f>
        <v>2689</v>
      </c>
      <c r="F97" s="97">
        <f t="shared" si="8"/>
        <v>0.91493705341953047</v>
      </c>
      <c r="G97" s="98" t="str">
        <f t="shared" si="6"/>
        <v>90.4% - 92.4%</v>
      </c>
      <c r="H97" s="100">
        <f>VLOOKUP($A97,T4_TrustBFI_201314!$A:$AD,23,FALSE)+VLOOKUP($A97,T4_TrustBFI_201314!$A:$AD,25,FALSE)+VLOOKUP($A97,T4_TrustBFI_201314!$A:$AD,27,FALSE)+VLOOKUP($A97,T4_TrustBFI_201314!$A:$AD,29,FALSE)</f>
        <v>118</v>
      </c>
      <c r="I97" s="101">
        <f t="shared" si="7"/>
        <v>4.0149710785981625E-2</v>
      </c>
      <c r="J97" s="151">
        <f t="shared" si="9"/>
        <v>0</v>
      </c>
      <c r="K97" s="151">
        <f t="shared" si="10"/>
        <v>0</v>
      </c>
      <c r="L97" s="151"/>
      <c r="M97" s="151"/>
      <c r="N97" s="27">
        <v>-1.4089231801408975E-2</v>
      </c>
      <c r="O97" s="27">
        <v>-6.5500794912559668E-2</v>
      </c>
      <c r="P97" s="27">
        <v>-0.77088225427708823</v>
      </c>
      <c r="Q97" s="27">
        <v>-0.78282988871224168</v>
      </c>
    </row>
    <row r="98" spans="1:17" s="78" customFormat="1" x14ac:dyDescent="0.2">
      <c r="A98" s="77" t="s">
        <v>225</v>
      </c>
      <c r="B98" s="77" t="s">
        <v>226</v>
      </c>
      <c r="C98" s="93">
        <f>VLOOKUP(A98,T4_TrustBFI_201314!$A:$F,3,FALSE)+VLOOKUP(A98,T4_TrustBFI_201314!$A:$F,4,FALSE)+VLOOKUP(A98,T4_TrustBFI_201314!$A:$F,5,FALSE)+VLOOKUP(A98,T4_TrustBFI_201314!$A:$F,6,FALSE)</f>
        <v>3113</v>
      </c>
      <c r="D98" s="96">
        <f>VLOOKUP($A98,T4_TrustBFI_201314!$A:$AD,7,FALSE)+VLOOKUP($A98,T4_TrustBFI_201314!$A:$AD,11,FALSE)+VLOOKUP($A98,T4_TrustBFI_201314!$A:$AD,15,FALSE)+VLOOKUP($A98,T4_TrustBFI_201314!$A:$AD,19,FALSE)</f>
        <v>552</v>
      </c>
      <c r="E98" s="77">
        <f>VLOOKUP($A98,T4_TrustBFI_201314!$A:$AD,8,FALSE)+VLOOKUP($A98,T4_TrustBFI_201314!$A:$AD,12,FALSE)+VLOOKUP($A98,T4_TrustBFI_201314!$A:$AD,16,FALSE)+VLOOKUP($A98,T4_TrustBFI_201314!$A:$AD,20,FALSE)</f>
        <v>2561</v>
      </c>
      <c r="F98" s="97">
        <f t="shared" si="8"/>
        <v>0.82267908769675557</v>
      </c>
      <c r="G98" s="98" t="str">
        <f t="shared" si="6"/>
        <v>80.9% - 83.6%</v>
      </c>
      <c r="H98" s="100">
        <f>VLOOKUP($A98,T4_TrustBFI_201314!$A:$AD,23,FALSE)+VLOOKUP($A98,T4_TrustBFI_201314!$A:$AD,25,FALSE)+VLOOKUP($A98,T4_TrustBFI_201314!$A:$AD,27,FALSE)+VLOOKUP($A98,T4_TrustBFI_201314!$A:$AD,29,FALSE)</f>
        <v>0</v>
      </c>
      <c r="I98" s="101">
        <f t="shared" si="7"/>
        <v>0</v>
      </c>
      <c r="J98" s="151">
        <f t="shared" si="9"/>
        <v>0</v>
      </c>
      <c r="K98" s="151">
        <f t="shared" si="10"/>
        <v>0</v>
      </c>
      <c r="L98" s="151"/>
      <c r="M98" s="151"/>
      <c r="N98" s="27">
        <v>-2.1376925495127264E-2</v>
      </c>
      <c r="O98" s="27">
        <v>-7.5986939744731363E-2</v>
      </c>
      <c r="P98" s="27">
        <v>-0.74253379440427536</v>
      </c>
      <c r="Q98" s="27">
        <v>-0.75690115761353516</v>
      </c>
    </row>
    <row r="99" spans="1:17" s="78" customFormat="1" x14ac:dyDescent="0.2">
      <c r="A99" s="77" t="s">
        <v>1421</v>
      </c>
      <c r="B99" s="77" t="s">
        <v>1422</v>
      </c>
      <c r="C99" s="93"/>
      <c r="D99" s="96"/>
      <c r="E99" s="77"/>
      <c r="F99" s="97"/>
      <c r="G99" s="98"/>
      <c r="H99" s="100"/>
      <c r="I99" s="101"/>
      <c r="J99" s="151" t="e">
        <f t="shared" si="9"/>
        <v>#N/A</v>
      </c>
      <c r="K99" s="151">
        <f t="shared" si="10"/>
        <v>0</v>
      </c>
      <c r="L99" s="151"/>
      <c r="M99" s="151"/>
      <c r="N99" s="27" t="e">
        <v>#N/A</v>
      </c>
      <c r="O99" s="27" t="e">
        <v>#N/A</v>
      </c>
      <c r="P99" s="27" t="e">
        <v>#N/A</v>
      </c>
      <c r="Q99" s="27" t="e">
        <v>#N/A</v>
      </c>
    </row>
    <row r="100" spans="1:17" s="78" customFormat="1" x14ac:dyDescent="0.2">
      <c r="A100" s="77" t="s">
        <v>227</v>
      </c>
      <c r="B100" s="77" t="s">
        <v>228</v>
      </c>
      <c r="C100" s="93">
        <f>VLOOKUP(A100,T4_TrustBFI_201314!$A:$F,3,FALSE)+VLOOKUP(A100,T4_TrustBFI_201314!$A:$F,4,FALSE)+VLOOKUP(A100,T4_TrustBFI_201314!$A:$F,5,FALSE)+VLOOKUP(A100,T4_TrustBFI_201314!$A:$F,6,FALSE)</f>
        <v>2348</v>
      </c>
      <c r="D100" s="96">
        <f>VLOOKUP($A100,T4_TrustBFI_201314!$A:$AD,7,FALSE)+VLOOKUP($A100,T4_TrustBFI_201314!$A:$AD,11,FALSE)+VLOOKUP($A100,T4_TrustBFI_201314!$A:$AD,15,FALSE)+VLOOKUP($A100,T4_TrustBFI_201314!$A:$AD,19,FALSE)</f>
        <v>383</v>
      </c>
      <c r="E100" s="77">
        <f>VLOOKUP($A100,T4_TrustBFI_201314!$A:$AD,8,FALSE)+VLOOKUP($A100,T4_TrustBFI_201314!$A:$AD,12,FALSE)+VLOOKUP($A100,T4_TrustBFI_201314!$A:$AD,16,FALSE)+VLOOKUP($A100,T4_TrustBFI_201314!$A:$AD,20,FALSE)</f>
        <v>1965</v>
      </c>
      <c r="F100" s="97">
        <f t="shared" si="8"/>
        <v>0.83688245315161836</v>
      </c>
      <c r="G100" s="98" t="str">
        <f t="shared" si="6"/>
        <v>82.1% - 85.1%</v>
      </c>
      <c r="H100" s="100">
        <f>VLOOKUP($A100,T4_TrustBFI_201314!$A:$AD,23,FALSE)+VLOOKUP($A100,T4_TrustBFI_201314!$A:$AD,25,FALSE)+VLOOKUP($A100,T4_TrustBFI_201314!$A:$AD,27,FALSE)+VLOOKUP($A100,T4_TrustBFI_201314!$A:$AD,29,FALSE)</f>
        <v>0</v>
      </c>
      <c r="I100" s="101">
        <f t="shared" si="7"/>
        <v>0</v>
      </c>
      <c r="J100" s="151">
        <f t="shared" si="9"/>
        <v>0</v>
      </c>
      <c r="K100" s="151">
        <f t="shared" si="10"/>
        <v>0</v>
      </c>
      <c r="L100" s="151"/>
      <c r="M100" s="151"/>
      <c r="N100" s="27">
        <v>3.5730039700044181E-2</v>
      </c>
      <c r="O100" s="27">
        <v>-3.7310373103731087E-2</v>
      </c>
      <c r="P100" s="27">
        <v>-0.74547860608734018</v>
      </c>
      <c r="Q100" s="27">
        <v>-0.76342763427634275</v>
      </c>
    </row>
    <row r="101" spans="1:17" s="78" customFormat="1" x14ac:dyDescent="0.2">
      <c r="A101" s="77" t="s">
        <v>229</v>
      </c>
      <c r="B101" s="77" t="s">
        <v>1370</v>
      </c>
      <c r="C101" s="93"/>
      <c r="D101" s="96"/>
      <c r="E101" s="77"/>
      <c r="F101" s="97"/>
      <c r="G101" s="98"/>
      <c r="H101" s="100"/>
      <c r="I101" s="101"/>
      <c r="J101" s="151" t="e">
        <f t="shared" si="9"/>
        <v>#VALUE!</v>
      </c>
      <c r="K101" s="151">
        <f t="shared" si="10"/>
        <v>0</v>
      </c>
      <c r="L101" s="151"/>
      <c r="M101" s="151"/>
      <c r="N101" s="27" t="e">
        <v>#VALUE!</v>
      </c>
      <c r="O101" s="27" t="e">
        <v>#VALUE!</v>
      </c>
      <c r="P101" s="27" t="e">
        <v>#N/A</v>
      </c>
      <c r="Q101" s="27" t="e">
        <v>#N/A</v>
      </c>
    </row>
    <row r="102" spans="1:17" s="78" customFormat="1" x14ac:dyDescent="0.2">
      <c r="A102" s="77" t="s">
        <v>230</v>
      </c>
      <c r="B102" s="77" t="s">
        <v>1371</v>
      </c>
      <c r="C102" s="93">
        <f>VLOOKUP(A102,T4_TrustBFI_201314!$A:$F,3,FALSE)+VLOOKUP(A102,T4_TrustBFI_201314!$A:$F,4,FALSE)+VLOOKUP(A102,T4_TrustBFI_201314!$A:$F,5,FALSE)+VLOOKUP(A102,T4_TrustBFI_201314!$A:$F,6,FALSE)</f>
        <v>7029</v>
      </c>
      <c r="D102" s="96">
        <f>VLOOKUP($A102,T4_TrustBFI_201314!$A:$AD,7,FALSE)+VLOOKUP($A102,T4_TrustBFI_201314!$A:$AD,11,FALSE)+VLOOKUP($A102,T4_TrustBFI_201314!$A:$AD,15,FALSE)+VLOOKUP($A102,T4_TrustBFI_201314!$A:$AD,19,FALSE)</f>
        <v>0</v>
      </c>
      <c r="E102" s="77">
        <f>VLOOKUP($A102,T4_TrustBFI_201314!$A:$AD,8,FALSE)+VLOOKUP($A102,T4_TrustBFI_201314!$A:$AD,12,FALSE)+VLOOKUP($A102,T4_TrustBFI_201314!$A:$AD,16,FALSE)+VLOOKUP($A102,T4_TrustBFI_201314!$A:$AD,20,FALSE)</f>
        <v>5649</v>
      </c>
      <c r="F102" s="97"/>
      <c r="G102" s="98" t="str">
        <f t="shared" si="6"/>
        <v/>
      </c>
      <c r="H102" s="100">
        <f>VLOOKUP($A102,T4_TrustBFI_201314!$A:$AD,23,FALSE)+VLOOKUP($A102,T4_TrustBFI_201314!$A:$AD,25,FALSE)+VLOOKUP($A102,T4_TrustBFI_201314!$A:$AD,27,FALSE)+VLOOKUP($A102,T4_TrustBFI_201314!$A:$AD,29,FALSE)</f>
        <v>1380</v>
      </c>
      <c r="I102" s="101">
        <f t="shared" si="7"/>
        <v>0.19632949210414</v>
      </c>
      <c r="J102" s="151">
        <f t="shared" si="9"/>
        <v>0</v>
      </c>
      <c r="K102" s="151">
        <f t="shared" si="10"/>
        <v>1</v>
      </c>
      <c r="L102" s="151"/>
      <c r="M102" s="151"/>
      <c r="N102" s="27">
        <v>0.23078270005253021</v>
      </c>
      <c r="O102" s="27">
        <v>7.3086844368013271E-3</v>
      </c>
      <c r="P102" s="27">
        <v>-0.69935212747329722</v>
      </c>
      <c r="Q102" s="27">
        <v>-0.75394095729435362</v>
      </c>
    </row>
    <row r="103" spans="1:17" s="78" customFormat="1" x14ac:dyDescent="0.2">
      <c r="A103" s="77" t="s">
        <v>231</v>
      </c>
      <c r="B103" s="77" t="s">
        <v>232</v>
      </c>
      <c r="C103" s="93">
        <f>VLOOKUP(A103,T4_TrustBFI_201314!$A:$F,3,FALSE)+VLOOKUP(A103,T4_TrustBFI_201314!$A:$F,4,FALSE)+VLOOKUP(A103,T4_TrustBFI_201314!$A:$F,5,FALSE)+VLOOKUP(A103,T4_TrustBFI_201314!$A:$F,6,FALSE)</f>
        <v>3263</v>
      </c>
      <c r="D103" s="96">
        <f>VLOOKUP($A103,T4_TrustBFI_201314!$A:$AD,7,FALSE)+VLOOKUP($A103,T4_TrustBFI_201314!$A:$AD,11,FALSE)+VLOOKUP($A103,T4_TrustBFI_201314!$A:$AD,15,FALSE)+VLOOKUP($A103,T4_TrustBFI_201314!$A:$AD,19,FALSE)</f>
        <v>1097</v>
      </c>
      <c r="E103" s="77">
        <f>VLOOKUP($A103,T4_TrustBFI_201314!$A:$AD,8,FALSE)+VLOOKUP($A103,T4_TrustBFI_201314!$A:$AD,12,FALSE)+VLOOKUP($A103,T4_TrustBFI_201314!$A:$AD,16,FALSE)+VLOOKUP($A103,T4_TrustBFI_201314!$A:$AD,20,FALSE)</f>
        <v>2083</v>
      </c>
      <c r="F103" s="97">
        <f t="shared" si="8"/>
        <v>0.63836959852896102</v>
      </c>
      <c r="G103" s="98" t="str">
        <f t="shared" si="6"/>
        <v>62.2% - 65.5%</v>
      </c>
      <c r="H103" s="100">
        <f>VLOOKUP($A103,T4_TrustBFI_201314!$A:$AD,23,FALSE)+VLOOKUP($A103,T4_TrustBFI_201314!$A:$AD,25,FALSE)+VLOOKUP($A103,T4_TrustBFI_201314!$A:$AD,27,FALSE)+VLOOKUP($A103,T4_TrustBFI_201314!$A:$AD,29,FALSE)</f>
        <v>83</v>
      </c>
      <c r="I103" s="101">
        <f t="shared" si="7"/>
        <v>2.5436714679742567E-2</v>
      </c>
      <c r="J103" s="151">
        <f t="shared" si="9"/>
        <v>0</v>
      </c>
      <c r="K103" s="151">
        <f t="shared" si="10"/>
        <v>0</v>
      </c>
      <c r="L103" s="151"/>
      <c r="M103" s="151"/>
      <c r="N103" s="27">
        <v>1.7779164067373676E-2</v>
      </c>
      <c r="O103" s="27">
        <v>-0.10968622100954983</v>
      </c>
      <c r="P103" s="27">
        <v>-0.74890829694323147</v>
      </c>
      <c r="Q103" s="27">
        <v>-0.78035470668485674</v>
      </c>
    </row>
    <row r="104" spans="1:17" s="78" customFormat="1" x14ac:dyDescent="0.2">
      <c r="A104" s="77" t="s">
        <v>233</v>
      </c>
      <c r="B104" s="77" t="s">
        <v>1372</v>
      </c>
      <c r="C104" s="93">
        <f>VLOOKUP(A104,T4_TrustBFI_201314!$A:$F,3,FALSE)+VLOOKUP(A104,T4_TrustBFI_201314!$A:$F,4,FALSE)+VLOOKUP(A104,T4_TrustBFI_201314!$A:$F,5,FALSE)+VLOOKUP(A104,T4_TrustBFI_201314!$A:$F,6,FALSE)</f>
        <v>4607</v>
      </c>
      <c r="D104" s="96">
        <f>VLOOKUP($A104,T4_TrustBFI_201314!$A:$AD,7,FALSE)+VLOOKUP($A104,T4_TrustBFI_201314!$A:$AD,11,FALSE)+VLOOKUP($A104,T4_TrustBFI_201314!$A:$AD,15,FALSE)+VLOOKUP($A104,T4_TrustBFI_201314!$A:$AD,19,FALSE)</f>
        <v>1223</v>
      </c>
      <c r="E104" s="77">
        <f>VLOOKUP($A104,T4_TrustBFI_201314!$A:$AD,8,FALSE)+VLOOKUP($A104,T4_TrustBFI_201314!$A:$AD,12,FALSE)+VLOOKUP($A104,T4_TrustBFI_201314!$A:$AD,16,FALSE)+VLOOKUP($A104,T4_TrustBFI_201314!$A:$AD,20,FALSE)</f>
        <v>3329</v>
      </c>
      <c r="F104" s="97">
        <f t="shared" si="8"/>
        <v>0.72259604948990663</v>
      </c>
      <c r="G104" s="98" t="str">
        <f t="shared" si="6"/>
        <v>70.9% - 73.5%</v>
      </c>
      <c r="H104" s="100">
        <f>VLOOKUP($A104,T4_TrustBFI_201314!$A:$AD,23,FALSE)+VLOOKUP($A104,T4_TrustBFI_201314!$A:$AD,25,FALSE)+VLOOKUP($A104,T4_TrustBFI_201314!$A:$AD,27,FALSE)+VLOOKUP($A104,T4_TrustBFI_201314!$A:$AD,29,FALSE)</f>
        <v>55</v>
      </c>
      <c r="I104" s="101">
        <f t="shared" si="7"/>
        <v>1.1938354677664425E-2</v>
      </c>
      <c r="J104" s="151">
        <f t="shared" si="9"/>
        <v>0</v>
      </c>
      <c r="K104" s="151">
        <f t="shared" si="10"/>
        <v>0</v>
      </c>
      <c r="L104" s="151"/>
      <c r="M104" s="151"/>
      <c r="N104" s="27">
        <v>-2.1701388888883955E-4</v>
      </c>
      <c r="O104" s="27">
        <v>-2.166064981949456E-2</v>
      </c>
      <c r="P104" s="27">
        <v>-0.76041666666666663</v>
      </c>
      <c r="Q104" s="27">
        <v>-0.76555531960076451</v>
      </c>
    </row>
    <row r="105" spans="1:17" s="78" customFormat="1" x14ac:dyDescent="0.2">
      <c r="A105" s="77" t="s">
        <v>234</v>
      </c>
      <c r="B105" s="77" t="s">
        <v>1373</v>
      </c>
      <c r="C105" s="93">
        <f>VLOOKUP(A105,T4_TrustBFI_201314!$A:$F,3,FALSE)+VLOOKUP(A105,T4_TrustBFI_201314!$A:$F,4,FALSE)+VLOOKUP(A105,T4_TrustBFI_201314!$A:$F,5,FALSE)+VLOOKUP(A105,T4_TrustBFI_201314!$A:$F,6,FALSE)</f>
        <v>2527</v>
      </c>
      <c r="D105" s="96">
        <f>VLOOKUP($A105,T4_TrustBFI_201314!$A:$AD,7,FALSE)+VLOOKUP($A105,T4_TrustBFI_201314!$A:$AD,11,FALSE)+VLOOKUP($A105,T4_TrustBFI_201314!$A:$AD,15,FALSE)+VLOOKUP($A105,T4_TrustBFI_201314!$A:$AD,19,FALSE)</f>
        <v>407.5</v>
      </c>
      <c r="E105" s="77">
        <f>VLOOKUP($A105,T4_TrustBFI_201314!$A:$AD,8,FALSE)+VLOOKUP($A105,T4_TrustBFI_201314!$A:$AD,12,FALSE)+VLOOKUP($A105,T4_TrustBFI_201314!$A:$AD,16,FALSE)+VLOOKUP($A105,T4_TrustBFI_201314!$A:$AD,20,FALSE)</f>
        <v>1902.5</v>
      </c>
      <c r="F105" s="97"/>
      <c r="G105" s="98" t="str">
        <f t="shared" si="6"/>
        <v/>
      </c>
      <c r="H105" s="100">
        <f>VLOOKUP($A105,T4_TrustBFI_201314!$A:$AD,23,FALSE)+VLOOKUP($A105,T4_TrustBFI_201314!$A:$AD,25,FALSE)+VLOOKUP($A105,T4_TrustBFI_201314!$A:$AD,27,FALSE)+VLOOKUP($A105,T4_TrustBFI_201314!$A:$AD,29,FALSE)</f>
        <v>217</v>
      </c>
      <c r="I105" s="101">
        <f t="shared" ref="I105:I135" si="11">H105/C105</f>
        <v>8.5872576177285317E-2</v>
      </c>
      <c r="J105" s="151">
        <f t="shared" si="9"/>
        <v>0</v>
      </c>
      <c r="K105" s="151">
        <f t="shared" si="10"/>
        <v>1</v>
      </c>
      <c r="L105" s="151"/>
      <c r="M105" s="151"/>
      <c r="N105" s="27">
        <v>8.9693833548943447E-2</v>
      </c>
      <c r="O105" s="27">
        <v>5.9538784067086015E-2</v>
      </c>
      <c r="P105" s="27" t="e">
        <v>#N/A</v>
      </c>
      <c r="Q105" s="27" t="e">
        <v>#N/A</v>
      </c>
    </row>
    <row r="106" spans="1:17" x14ac:dyDescent="0.2">
      <c r="A106" s="77" t="s">
        <v>236</v>
      </c>
      <c r="B106" s="77" t="s">
        <v>237</v>
      </c>
      <c r="C106" s="93">
        <f>VLOOKUP(A106,T4_TrustBFI_201314!$A:$F,3,FALSE)+VLOOKUP(A106,T4_TrustBFI_201314!$A:$F,4,FALSE)+VLOOKUP(A106,T4_TrustBFI_201314!$A:$F,5,FALSE)+VLOOKUP(A106,T4_TrustBFI_201314!$A:$F,6,FALSE)</f>
        <v>5328</v>
      </c>
      <c r="D106" s="96">
        <f>VLOOKUP($A106,T4_TrustBFI_201314!$A:$AD,7,FALSE)+VLOOKUP($A106,T4_TrustBFI_201314!$A:$AD,11,FALSE)+VLOOKUP($A106,T4_TrustBFI_201314!$A:$AD,15,FALSE)+VLOOKUP($A106,T4_TrustBFI_201314!$A:$AD,19,FALSE)</f>
        <v>2073</v>
      </c>
      <c r="E106" s="77">
        <f>VLOOKUP($A106,T4_TrustBFI_201314!$A:$AD,8,FALSE)+VLOOKUP($A106,T4_TrustBFI_201314!$A:$AD,12,FALSE)+VLOOKUP($A106,T4_TrustBFI_201314!$A:$AD,16,FALSE)+VLOOKUP($A106,T4_TrustBFI_201314!$A:$AD,20,FALSE)</f>
        <v>3211</v>
      </c>
      <c r="F106" s="97">
        <f t="shared" si="8"/>
        <v>0.60266516516516522</v>
      </c>
      <c r="G106" s="98" t="str">
        <f t="shared" si="6"/>
        <v>58.9% - 61.6%</v>
      </c>
      <c r="H106" s="100">
        <f>VLOOKUP($A106,T4_TrustBFI_201314!$A:$AD,23,FALSE)+VLOOKUP($A106,T4_TrustBFI_201314!$A:$AD,25,FALSE)+VLOOKUP($A106,T4_TrustBFI_201314!$A:$AD,27,FALSE)+VLOOKUP($A106,T4_TrustBFI_201314!$A:$AD,29,FALSE)</f>
        <v>44</v>
      </c>
      <c r="I106" s="101">
        <f t="shared" si="11"/>
        <v>8.2582582582582578E-3</v>
      </c>
      <c r="J106" s="151">
        <f t="shared" si="9"/>
        <v>0</v>
      </c>
      <c r="K106" s="151">
        <f t="shared" si="10"/>
        <v>0</v>
      </c>
      <c r="N106" s="27">
        <v>5.6625141562853809E-3</v>
      </c>
      <c r="O106" s="27">
        <v>-5.0267379679144408E-2</v>
      </c>
      <c r="P106" s="27">
        <v>-0.75556813892034724</v>
      </c>
      <c r="Q106" s="27">
        <v>-0.76916221033868093</v>
      </c>
    </row>
    <row r="107" spans="1:17" x14ac:dyDescent="0.2">
      <c r="A107" s="77" t="s">
        <v>238</v>
      </c>
      <c r="B107" s="77" t="s">
        <v>239</v>
      </c>
      <c r="C107" s="93">
        <f>VLOOKUP(A107,T4_TrustBFI_201314!$A:$F,3,FALSE)+VLOOKUP(A107,T4_TrustBFI_201314!$A:$F,4,FALSE)+VLOOKUP(A107,T4_TrustBFI_201314!$A:$F,5,FALSE)+VLOOKUP(A107,T4_TrustBFI_201314!$A:$F,6,FALSE)</f>
        <v>1376</v>
      </c>
      <c r="D107" s="96">
        <f>VLOOKUP($A107,T4_TrustBFI_201314!$A:$AD,7,FALSE)+VLOOKUP($A107,T4_TrustBFI_201314!$A:$AD,11,FALSE)+VLOOKUP($A107,T4_TrustBFI_201314!$A:$AD,15,FALSE)+VLOOKUP($A107,T4_TrustBFI_201314!$A:$AD,19,FALSE)</f>
        <v>618</v>
      </c>
      <c r="E107" s="77">
        <f>VLOOKUP($A107,T4_TrustBFI_201314!$A:$AD,8,FALSE)+VLOOKUP($A107,T4_TrustBFI_201314!$A:$AD,12,FALSE)+VLOOKUP($A107,T4_TrustBFI_201314!$A:$AD,16,FALSE)+VLOOKUP($A107,T4_TrustBFI_201314!$A:$AD,20,FALSE)</f>
        <v>758</v>
      </c>
      <c r="F107" s="97">
        <f t="shared" si="8"/>
        <v>0.55087209302325579</v>
      </c>
      <c r="G107" s="98" t="str">
        <f t="shared" si="6"/>
        <v>52.4% - 57.7%</v>
      </c>
      <c r="H107" s="100">
        <f>VLOOKUP($A107,T4_TrustBFI_201314!$A:$AD,23,FALSE)+VLOOKUP($A107,T4_TrustBFI_201314!$A:$AD,25,FALSE)+VLOOKUP($A107,T4_TrustBFI_201314!$A:$AD,27,FALSE)+VLOOKUP($A107,T4_TrustBFI_201314!$A:$AD,29,FALSE)</f>
        <v>0</v>
      </c>
      <c r="I107" s="101">
        <f t="shared" si="11"/>
        <v>0</v>
      </c>
      <c r="J107" s="151">
        <f t="shared" si="9"/>
        <v>0</v>
      </c>
      <c r="K107" s="151">
        <f t="shared" si="10"/>
        <v>0</v>
      </c>
      <c r="N107" s="27">
        <v>-1.5032211882605617E-2</v>
      </c>
      <c r="O107" s="27">
        <v>-0.11964171465131157</v>
      </c>
      <c r="P107" s="27">
        <v>-0.75662133142448107</v>
      </c>
      <c r="Q107" s="27">
        <v>-0.78246960972488799</v>
      </c>
    </row>
    <row r="108" spans="1:17" x14ac:dyDescent="0.2">
      <c r="A108" s="77" t="s">
        <v>240</v>
      </c>
      <c r="B108" s="77" t="s">
        <v>241</v>
      </c>
      <c r="C108" s="93">
        <f>VLOOKUP(A108,T4_TrustBFI_201314!$A:$F,3,FALSE)+VLOOKUP(A108,T4_TrustBFI_201314!$A:$F,4,FALSE)+VLOOKUP(A108,T4_TrustBFI_201314!$A:$F,5,FALSE)+VLOOKUP(A108,T4_TrustBFI_201314!$A:$F,6,FALSE)</f>
        <v>2670</v>
      </c>
      <c r="D108" s="96">
        <f>VLOOKUP($A108,T4_TrustBFI_201314!$A:$AD,7,FALSE)+VLOOKUP($A108,T4_TrustBFI_201314!$A:$AD,11,FALSE)+VLOOKUP($A108,T4_TrustBFI_201314!$A:$AD,15,FALSE)+VLOOKUP($A108,T4_TrustBFI_201314!$A:$AD,19,FALSE)</f>
        <v>479</v>
      </c>
      <c r="E108" s="77">
        <f>VLOOKUP($A108,T4_TrustBFI_201314!$A:$AD,8,FALSE)+VLOOKUP($A108,T4_TrustBFI_201314!$A:$AD,12,FALSE)+VLOOKUP($A108,T4_TrustBFI_201314!$A:$AD,16,FALSE)+VLOOKUP($A108,T4_TrustBFI_201314!$A:$AD,20,FALSE)</f>
        <v>2108</v>
      </c>
      <c r="F108" s="97">
        <f t="shared" si="8"/>
        <v>0.78951310861423218</v>
      </c>
      <c r="G108" s="98" t="str">
        <f t="shared" si="6"/>
        <v>77.4% - 80.5%</v>
      </c>
      <c r="H108" s="100">
        <f>VLOOKUP($A108,T4_TrustBFI_201314!$A:$AD,23,FALSE)+VLOOKUP($A108,T4_TrustBFI_201314!$A:$AD,25,FALSE)+VLOOKUP($A108,T4_TrustBFI_201314!$A:$AD,27,FALSE)+VLOOKUP($A108,T4_TrustBFI_201314!$A:$AD,29,FALSE)</f>
        <v>83</v>
      </c>
      <c r="I108" s="101">
        <f t="shared" si="11"/>
        <v>3.1086142322097377E-2</v>
      </c>
      <c r="J108" s="151">
        <f t="shared" si="9"/>
        <v>0</v>
      </c>
      <c r="K108" s="151">
        <f t="shared" si="10"/>
        <v>0</v>
      </c>
      <c r="N108" s="27">
        <v>5.6588840522358463E-2</v>
      </c>
      <c r="O108" s="27">
        <v>-4.4722719141323752E-2</v>
      </c>
      <c r="P108" s="27">
        <v>-0.74515235457063711</v>
      </c>
      <c r="Q108" s="27">
        <v>-0.76958855098389978</v>
      </c>
    </row>
    <row r="109" spans="1:17" x14ac:dyDescent="0.2">
      <c r="A109" s="77" t="s">
        <v>242</v>
      </c>
      <c r="B109" s="77" t="s">
        <v>1374</v>
      </c>
      <c r="C109" s="93">
        <f>VLOOKUP(A109,T4_TrustBFI_201314!$A:$F,3,FALSE)+VLOOKUP(A109,T4_TrustBFI_201314!$A:$F,4,FALSE)+VLOOKUP(A109,T4_TrustBFI_201314!$A:$F,5,FALSE)+VLOOKUP(A109,T4_TrustBFI_201314!$A:$F,6,FALSE)</f>
        <v>948</v>
      </c>
      <c r="D109" s="96">
        <f>VLOOKUP($A109,T4_TrustBFI_201314!$A:$AD,7,FALSE)+VLOOKUP($A109,T4_TrustBFI_201314!$A:$AD,11,FALSE)+VLOOKUP($A109,T4_TrustBFI_201314!$A:$AD,15,FALSE)+VLOOKUP($A109,T4_TrustBFI_201314!$A:$AD,19,FALSE)</f>
        <v>219</v>
      </c>
      <c r="E109" s="77">
        <f>VLOOKUP($A109,T4_TrustBFI_201314!$A:$AD,8,FALSE)+VLOOKUP($A109,T4_TrustBFI_201314!$A:$AD,12,FALSE)+VLOOKUP($A109,T4_TrustBFI_201314!$A:$AD,16,FALSE)+VLOOKUP($A109,T4_TrustBFI_201314!$A:$AD,20,FALSE)</f>
        <v>616</v>
      </c>
      <c r="F109" s="97"/>
      <c r="G109" s="98" t="str">
        <f t="shared" si="6"/>
        <v/>
      </c>
      <c r="H109" s="100">
        <f>VLOOKUP($A109,T4_TrustBFI_201314!$A:$AD,23,FALSE)+VLOOKUP($A109,T4_TrustBFI_201314!$A:$AD,25,FALSE)+VLOOKUP($A109,T4_TrustBFI_201314!$A:$AD,27,FALSE)+VLOOKUP($A109,T4_TrustBFI_201314!$A:$AD,29,FALSE)</f>
        <v>113</v>
      </c>
      <c r="I109" s="101">
        <f t="shared" si="11"/>
        <v>0.11919831223628692</v>
      </c>
      <c r="J109" s="151">
        <f t="shared" si="9"/>
        <v>1</v>
      </c>
      <c r="K109" s="151">
        <f t="shared" si="10"/>
        <v>1</v>
      </c>
      <c r="N109" s="27">
        <v>-0.7457763475462591</v>
      </c>
      <c r="O109" s="27">
        <v>-0.76036400404448945</v>
      </c>
      <c r="P109" s="27" t="e">
        <v>#N/A</v>
      </c>
      <c r="Q109" s="27" t="e">
        <v>#N/A</v>
      </c>
    </row>
    <row r="110" spans="1:17" x14ac:dyDescent="0.2">
      <c r="A110" s="77" t="s">
        <v>243</v>
      </c>
      <c r="B110" s="77" t="s">
        <v>244</v>
      </c>
      <c r="C110" s="93">
        <f>VLOOKUP(A110,T4_TrustBFI_201314!$A:$F,3,FALSE)+VLOOKUP(A110,T4_TrustBFI_201314!$A:$F,4,FALSE)+VLOOKUP(A110,T4_TrustBFI_201314!$A:$F,5,FALSE)+VLOOKUP(A110,T4_TrustBFI_201314!$A:$F,6,FALSE)</f>
        <v>2764</v>
      </c>
      <c r="D110" s="96">
        <f>VLOOKUP($A110,T4_TrustBFI_201314!$A:$AD,7,FALSE)+VLOOKUP($A110,T4_TrustBFI_201314!$A:$AD,11,FALSE)+VLOOKUP($A110,T4_TrustBFI_201314!$A:$AD,15,FALSE)+VLOOKUP($A110,T4_TrustBFI_201314!$A:$AD,19,FALSE)</f>
        <v>1052</v>
      </c>
      <c r="E110" s="77">
        <f>VLOOKUP($A110,T4_TrustBFI_201314!$A:$AD,8,FALSE)+VLOOKUP($A110,T4_TrustBFI_201314!$A:$AD,12,FALSE)+VLOOKUP($A110,T4_TrustBFI_201314!$A:$AD,16,FALSE)+VLOOKUP($A110,T4_TrustBFI_201314!$A:$AD,20,FALSE)</f>
        <v>1695</v>
      </c>
      <c r="F110" s="97">
        <f t="shared" si="8"/>
        <v>0.61324167872648339</v>
      </c>
      <c r="G110" s="98" t="str">
        <f t="shared" si="6"/>
        <v>59.5% - 63.1%</v>
      </c>
      <c r="H110" s="100">
        <f>VLOOKUP($A110,T4_TrustBFI_201314!$A:$AD,23,FALSE)+VLOOKUP($A110,T4_TrustBFI_201314!$A:$AD,25,FALSE)+VLOOKUP($A110,T4_TrustBFI_201314!$A:$AD,27,FALSE)+VLOOKUP($A110,T4_TrustBFI_201314!$A:$AD,29,FALSE)</f>
        <v>17</v>
      </c>
      <c r="I110" s="101">
        <f t="shared" si="11"/>
        <v>6.1505065123010133E-3</v>
      </c>
      <c r="J110" s="151">
        <f t="shared" si="9"/>
        <v>0</v>
      </c>
      <c r="K110" s="151">
        <f t="shared" si="10"/>
        <v>0</v>
      </c>
      <c r="N110" s="27">
        <v>-7.1860308932169215E-2</v>
      </c>
      <c r="O110" s="27">
        <v>-0.12420785804816226</v>
      </c>
      <c r="P110" s="27">
        <v>-0.77468099395567491</v>
      </c>
      <c r="Q110" s="27">
        <v>-0.78738910012674268</v>
      </c>
    </row>
    <row r="111" spans="1:17" x14ac:dyDescent="0.2">
      <c r="A111" s="77" t="s">
        <v>245</v>
      </c>
      <c r="B111" s="80" t="s">
        <v>246</v>
      </c>
      <c r="C111" s="93">
        <f>VLOOKUP(A111,T4_TrustBFI_201314!$A:$F,3,FALSE)+VLOOKUP(A111,T4_TrustBFI_201314!$A:$F,4,FALSE)+VLOOKUP(A111,T4_TrustBFI_201314!$A:$F,5,FALSE)+VLOOKUP(A111,T4_TrustBFI_201314!$A:$F,6,FALSE)</f>
        <v>4876</v>
      </c>
      <c r="D111" s="96">
        <f>VLOOKUP($A111,T4_TrustBFI_201314!$A:$AD,7,FALSE)+VLOOKUP($A111,T4_TrustBFI_201314!$A:$AD,11,FALSE)+VLOOKUP($A111,T4_TrustBFI_201314!$A:$AD,15,FALSE)+VLOOKUP($A111,T4_TrustBFI_201314!$A:$AD,19,FALSE)</f>
        <v>315</v>
      </c>
      <c r="E111" s="77">
        <f>VLOOKUP($A111,T4_TrustBFI_201314!$A:$AD,8,FALSE)+VLOOKUP($A111,T4_TrustBFI_201314!$A:$AD,12,FALSE)+VLOOKUP($A111,T4_TrustBFI_201314!$A:$AD,16,FALSE)+VLOOKUP($A111,T4_TrustBFI_201314!$A:$AD,20,FALSE)</f>
        <v>4498</v>
      </c>
      <c r="F111" s="97">
        <f t="shared" si="8"/>
        <v>0.92247744052502045</v>
      </c>
      <c r="G111" s="98" t="str">
        <f t="shared" si="6"/>
        <v>91.5% - 93.0%</v>
      </c>
      <c r="H111" s="100">
        <f>VLOOKUP($A111,T4_TrustBFI_201314!$A:$AD,23,FALSE)+VLOOKUP($A111,T4_TrustBFI_201314!$A:$AD,25,FALSE)+VLOOKUP($A111,T4_TrustBFI_201314!$A:$AD,27,FALSE)+VLOOKUP($A111,T4_TrustBFI_201314!$A:$AD,29,FALSE)</f>
        <v>63</v>
      </c>
      <c r="I111" s="101">
        <f t="shared" si="11"/>
        <v>1.2920426579163249E-2</v>
      </c>
      <c r="J111" s="151">
        <f t="shared" si="9"/>
        <v>0</v>
      </c>
      <c r="K111" s="151">
        <f t="shared" si="10"/>
        <v>0</v>
      </c>
      <c r="N111" s="27">
        <v>2.4800336275746071E-2</v>
      </c>
      <c r="O111" s="27">
        <v>-4.8028114017961698E-2</v>
      </c>
      <c r="P111" s="27">
        <v>-0.74169819251786473</v>
      </c>
      <c r="Q111" s="27">
        <v>-0.76005466614603667</v>
      </c>
    </row>
    <row r="112" spans="1:17" x14ac:dyDescent="0.2">
      <c r="A112" s="77" t="s">
        <v>247</v>
      </c>
      <c r="B112" s="77" t="s">
        <v>248</v>
      </c>
      <c r="C112" s="93">
        <f>VLOOKUP(A112,T4_TrustBFI_201314!$A:$F,3,FALSE)+VLOOKUP(A112,T4_TrustBFI_201314!$A:$F,4,FALSE)+VLOOKUP(A112,T4_TrustBFI_201314!$A:$F,5,FALSE)+VLOOKUP(A112,T4_TrustBFI_201314!$A:$F,6,FALSE)</f>
        <v>3561</v>
      </c>
      <c r="D112" s="96">
        <f>VLOOKUP($A112,T4_TrustBFI_201314!$A:$AD,7,FALSE)+VLOOKUP($A112,T4_TrustBFI_201314!$A:$AD,11,FALSE)+VLOOKUP($A112,T4_TrustBFI_201314!$A:$AD,15,FALSE)+VLOOKUP($A112,T4_TrustBFI_201314!$A:$AD,19,FALSE)</f>
        <v>1650</v>
      </c>
      <c r="E112" s="77">
        <f>VLOOKUP($A112,T4_TrustBFI_201314!$A:$AD,8,FALSE)+VLOOKUP($A112,T4_TrustBFI_201314!$A:$AD,12,FALSE)+VLOOKUP($A112,T4_TrustBFI_201314!$A:$AD,16,FALSE)+VLOOKUP($A112,T4_TrustBFI_201314!$A:$AD,20,FALSE)</f>
        <v>1900</v>
      </c>
      <c r="F112" s="97">
        <f t="shared" si="8"/>
        <v>0.53355798932884024</v>
      </c>
      <c r="G112" s="98" t="str">
        <f t="shared" si="6"/>
        <v>51.7% - 55.0%</v>
      </c>
      <c r="H112" s="100">
        <f>VLOOKUP($A112,T4_TrustBFI_201314!$A:$AD,23,FALSE)+VLOOKUP($A112,T4_TrustBFI_201314!$A:$AD,25,FALSE)+VLOOKUP($A112,T4_TrustBFI_201314!$A:$AD,27,FALSE)+VLOOKUP($A112,T4_TrustBFI_201314!$A:$AD,29,FALSE)</f>
        <v>11</v>
      </c>
      <c r="I112" s="101">
        <f t="shared" si="11"/>
        <v>3.0890199382196011E-3</v>
      </c>
      <c r="J112" s="151">
        <f t="shared" si="9"/>
        <v>0</v>
      </c>
      <c r="K112" s="151">
        <f t="shared" si="10"/>
        <v>0</v>
      </c>
      <c r="N112" s="27">
        <v>0.16069100391134294</v>
      </c>
      <c r="O112" s="27">
        <v>-4.530831099195709E-2</v>
      </c>
      <c r="P112" s="27">
        <v>-0.69882659713168183</v>
      </c>
      <c r="Q112" s="27">
        <v>-0.75227882037533511</v>
      </c>
    </row>
    <row r="113" spans="1:17" x14ac:dyDescent="0.2">
      <c r="A113" s="77" t="s">
        <v>249</v>
      </c>
      <c r="B113" s="77" t="s">
        <v>250</v>
      </c>
      <c r="C113" s="93">
        <f>VLOOKUP(A113,T4_TrustBFI_201314!$A:$F,3,FALSE)+VLOOKUP(A113,T4_TrustBFI_201314!$A:$F,4,FALSE)+VLOOKUP(A113,T4_TrustBFI_201314!$A:$F,5,FALSE)+VLOOKUP(A113,T4_TrustBFI_201314!$A:$F,6,FALSE)</f>
        <v>3460</v>
      </c>
      <c r="D113" s="96">
        <f>VLOOKUP($A113,T4_TrustBFI_201314!$A:$AD,7,FALSE)+VLOOKUP($A113,T4_TrustBFI_201314!$A:$AD,11,FALSE)+VLOOKUP($A113,T4_TrustBFI_201314!$A:$AD,15,FALSE)+VLOOKUP($A113,T4_TrustBFI_201314!$A:$AD,19,FALSE)</f>
        <v>897</v>
      </c>
      <c r="E113" s="77">
        <f>VLOOKUP($A113,T4_TrustBFI_201314!$A:$AD,8,FALSE)+VLOOKUP($A113,T4_TrustBFI_201314!$A:$AD,12,FALSE)+VLOOKUP($A113,T4_TrustBFI_201314!$A:$AD,16,FALSE)+VLOOKUP($A113,T4_TrustBFI_201314!$A:$AD,20,FALSE)</f>
        <v>2563</v>
      </c>
      <c r="F113" s="97">
        <f t="shared" si="8"/>
        <v>0.74075144508670521</v>
      </c>
      <c r="G113" s="98" t="str">
        <f t="shared" si="6"/>
        <v>72.6% - 75.5%</v>
      </c>
      <c r="H113" s="100">
        <f>VLOOKUP($A113,T4_TrustBFI_201314!$A:$AD,23,FALSE)+VLOOKUP($A113,T4_TrustBFI_201314!$A:$AD,25,FALSE)+VLOOKUP($A113,T4_TrustBFI_201314!$A:$AD,27,FALSE)+VLOOKUP($A113,T4_TrustBFI_201314!$A:$AD,29,FALSE)</f>
        <v>0</v>
      </c>
      <c r="I113" s="101">
        <f t="shared" si="11"/>
        <v>0</v>
      </c>
      <c r="J113" s="151">
        <f t="shared" si="9"/>
        <v>0</v>
      </c>
      <c r="K113" s="151">
        <f t="shared" si="10"/>
        <v>0</v>
      </c>
      <c r="N113" s="27">
        <v>-1.62069945976685E-2</v>
      </c>
      <c r="O113" s="27">
        <v>-0.15092024539877302</v>
      </c>
      <c r="P113" s="27">
        <v>-0.77395507534830821</v>
      </c>
      <c r="Q113" s="27">
        <v>-0.80490797546012272</v>
      </c>
    </row>
    <row r="114" spans="1:17" x14ac:dyDescent="0.2">
      <c r="A114" s="77" t="s">
        <v>251</v>
      </c>
      <c r="B114" s="77" t="s">
        <v>1375</v>
      </c>
      <c r="C114" s="93"/>
      <c r="D114" s="96"/>
      <c r="F114" s="97"/>
      <c r="G114" s="98"/>
      <c r="H114" s="100"/>
      <c r="I114" s="101"/>
      <c r="J114" s="151" t="e">
        <f t="shared" si="9"/>
        <v>#VALUE!</v>
      </c>
      <c r="K114" s="151">
        <f t="shared" si="10"/>
        <v>0</v>
      </c>
      <c r="N114" s="27" t="e">
        <v>#VALUE!</v>
      </c>
      <c r="O114" s="27" t="e">
        <v>#VALUE!</v>
      </c>
      <c r="P114" s="27" t="e">
        <v>#N/A</v>
      </c>
      <c r="Q114" s="27" t="e">
        <v>#N/A</v>
      </c>
    </row>
    <row r="115" spans="1:17" x14ac:dyDescent="0.2">
      <c r="A115" s="77" t="s">
        <v>252</v>
      </c>
      <c r="B115" s="77" t="s">
        <v>253</v>
      </c>
      <c r="C115" s="93">
        <f>VLOOKUP(A115,T4_TrustBFI_201314!$A:$F,3,FALSE)+VLOOKUP(A115,T4_TrustBFI_201314!$A:$F,4,FALSE)+VLOOKUP(A115,T4_TrustBFI_201314!$A:$F,5,FALSE)+VLOOKUP(A115,T4_TrustBFI_201314!$A:$F,6,FALSE)</f>
        <v>2504</v>
      </c>
      <c r="D115" s="96">
        <f>VLOOKUP($A115,T4_TrustBFI_201314!$A:$AD,7,FALSE)+VLOOKUP($A115,T4_TrustBFI_201314!$A:$AD,11,FALSE)+VLOOKUP($A115,T4_TrustBFI_201314!$A:$AD,15,FALSE)+VLOOKUP($A115,T4_TrustBFI_201314!$A:$AD,19,FALSE)</f>
        <v>969</v>
      </c>
      <c r="E115" s="77">
        <f>VLOOKUP($A115,T4_TrustBFI_201314!$A:$AD,8,FALSE)+VLOOKUP($A115,T4_TrustBFI_201314!$A:$AD,12,FALSE)+VLOOKUP($A115,T4_TrustBFI_201314!$A:$AD,16,FALSE)+VLOOKUP($A115,T4_TrustBFI_201314!$A:$AD,20,FALSE)</f>
        <v>1535</v>
      </c>
      <c r="F115" s="97">
        <f t="shared" si="8"/>
        <v>0.61301916932907352</v>
      </c>
      <c r="G115" s="98" t="str">
        <f t="shared" si="6"/>
        <v>59.4% - 63.2%</v>
      </c>
      <c r="H115" s="100">
        <f>VLOOKUP($A115,T4_TrustBFI_201314!$A:$AD,23,FALSE)+VLOOKUP($A115,T4_TrustBFI_201314!$A:$AD,25,FALSE)+VLOOKUP($A115,T4_TrustBFI_201314!$A:$AD,27,FALSE)+VLOOKUP($A115,T4_TrustBFI_201314!$A:$AD,29,FALSE)</f>
        <v>0</v>
      </c>
      <c r="I115" s="101">
        <f t="shared" si="11"/>
        <v>0</v>
      </c>
      <c r="J115" s="151">
        <f t="shared" si="9"/>
        <v>0</v>
      </c>
      <c r="K115" s="151">
        <f t="shared" si="10"/>
        <v>0</v>
      </c>
      <c r="N115" s="27">
        <v>-3.9140445126630841E-2</v>
      </c>
      <c r="O115" s="27">
        <v>-0.21183506452628265</v>
      </c>
      <c r="P115" s="27">
        <v>-0.80314658480429779</v>
      </c>
      <c r="Q115" s="27">
        <v>-0.83852691218130315</v>
      </c>
    </row>
    <row r="116" spans="1:17" x14ac:dyDescent="0.2">
      <c r="A116" s="77" t="s">
        <v>254</v>
      </c>
      <c r="B116" s="77" t="s">
        <v>1376</v>
      </c>
      <c r="C116" s="93">
        <f>VLOOKUP(A116,T4_TrustBFI_201314!$A:$F,3,FALSE)+VLOOKUP(A116,T4_TrustBFI_201314!$A:$F,4,FALSE)+VLOOKUP(A116,T4_TrustBFI_201314!$A:$F,5,FALSE)+VLOOKUP(A116,T4_TrustBFI_201314!$A:$F,6,FALSE)</f>
        <v>3222</v>
      </c>
      <c r="D116" s="96">
        <f>VLOOKUP($A116,T4_TrustBFI_201314!$A:$AD,7,FALSE)+VLOOKUP($A116,T4_TrustBFI_201314!$A:$AD,11,FALSE)+VLOOKUP($A116,T4_TrustBFI_201314!$A:$AD,15,FALSE)+VLOOKUP($A116,T4_TrustBFI_201314!$A:$AD,19,FALSE)</f>
        <v>539</v>
      </c>
      <c r="E116" s="77">
        <f>VLOOKUP($A116,T4_TrustBFI_201314!$A:$AD,8,FALSE)+VLOOKUP($A116,T4_TrustBFI_201314!$A:$AD,12,FALSE)+VLOOKUP($A116,T4_TrustBFI_201314!$A:$AD,16,FALSE)+VLOOKUP($A116,T4_TrustBFI_201314!$A:$AD,20,FALSE)</f>
        <v>2683</v>
      </c>
      <c r="F116" s="97">
        <f t="shared" si="8"/>
        <v>0.83271260086902543</v>
      </c>
      <c r="G116" s="98" t="str">
        <f t="shared" si="6"/>
        <v>81.9% - 84.5%</v>
      </c>
      <c r="H116" s="100">
        <f>VLOOKUP($A116,T4_TrustBFI_201314!$A:$AD,23,FALSE)+VLOOKUP($A116,T4_TrustBFI_201314!$A:$AD,25,FALSE)+VLOOKUP($A116,T4_TrustBFI_201314!$A:$AD,27,FALSE)+VLOOKUP($A116,T4_TrustBFI_201314!$A:$AD,29,FALSE)</f>
        <v>0</v>
      </c>
      <c r="I116" s="101">
        <f t="shared" si="11"/>
        <v>0</v>
      </c>
      <c r="J116" s="151">
        <f t="shared" si="9"/>
        <v>0</v>
      </c>
      <c r="K116" s="151">
        <f t="shared" si="10"/>
        <v>0</v>
      </c>
      <c r="N116" s="27">
        <v>-8.6153846153845803E-3</v>
      </c>
      <c r="O116" s="27">
        <v>-2.3340406183692042E-2</v>
      </c>
      <c r="P116" s="27">
        <v>-0.73415384615384616</v>
      </c>
      <c r="Q116" s="27">
        <v>-0.73810245528948171</v>
      </c>
    </row>
    <row r="117" spans="1:17" x14ac:dyDescent="0.2">
      <c r="A117" s="77" t="s">
        <v>255</v>
      </c>
      <c r="B117" s="77" t="s">
        <v>256</v>
      </c>
      <c r="C117" s="93">
        <f>VLOOKUP(A117,T4_TrustBFI_201314!$A:$F,3,FALSE)+VLOOKUP(A117,T4_TrustBFI_201314!$A:$F,4,FALSE)+VLOOKUP(A117,T4_TrustBFI_201314!$A:$F,5,FALSE)+VLOOKUP(A117,T4_TrustBFI_201314!$A:$F,6,FALSE)</f>
        <v>4556</v>
      </c>
      <c r="D117" s="96">
        <f>VLOOKUP($A117,T4_TrustBFI_201314!$A:$AD,7,FALSE)+VLOOKUP($A117,T4_TrustBFI_201314!$A:$AD,11,FALSE)+VLOOKUP($A117,T4_TrustBFI_201314!$A:$AD,15,FALSE)+VLOOKUP($A117,T4_TrustBFI_201314!$A:$AD,19,FALSE)</f>
        <v>1836</v>
      </c>
      <c r="E117" s="77">
        <f>VLOOKUP($A117,T4_TrustBFI_201314!$A:$AD,8,FALSE)+VLOOKUP($A117,T4_TrustBFI_201314!$A:$AD,12,FALSE)+VLOOKUP($A117,T4_TrustBFI_201314!$A:$AD,16,FALSE)+VLOOKUP($A117,T4_TrustBFI_201314!$A:$AD,20,FALSE)</f>
        <v>2579</v>
      </c>
      <c r="F117" s="97">
        <f t="shared" si="8"/>
        <v>0.56606672519754175</v>
      </c>
      <c r="G117" s="98" t="str">
        <f t="shared" si="6"/>
        <v>55.2% - 58.0%</v>
      </c>
      <c r="H117" s="100">
        <f>VLOOKUP($A117,T4_TrustBFI_201314!$A:$AD,23,FALSE)+VLOOKUP($A117,T4_TrustBFI_201314!$A:$AD,25,FALSE)+VLOOKUP($A117,T4_TrustBFI_201314!$A:$AD,27,FALSE)+VLOOKUP($A117,T4_TrustBFI_201314!$A:$AD,29,FALSE)</f>
        <v>141</v>
      </c>
      <c r="I117" s="101">
        <f t="shared" si="11"/>
        <v>3.0948200175592626E-2</v>
      </c>
      <c r="J117" s="151">
        <f t="shared" si="9"/>
        <v>0</v>
      </c>
      <c r="K117" s="151">
        <f t="shared" si="10"/>
        <v>0</v>
      </c>
      <c r="N117" s="27">
        <v>-1.9715224534501141E-3</v>
      </c>
      <c r="O117" s="27">
        <v>-0.10754162585700289</v>
      </c>
      <c r="P117" s="27">
        <v>-0.75355969331872941</v>
      </c>
      <c r="Q117" s="27">
        <v>-0.7796278158667973</v>
      </c>
    </row>
    <row r="118" spans="1:17" x14ac:dyDescent="0.2">
      <c r="A118" s="77" t="s">
        <v>257</v>
      </c>
      <c r="B118" s="77" t="s">
        <v>258</v>
      </c>
      <c r="C118" s="93">
        <f>VLOOKUP(A118,T4_TrustBFI_201314!$A:$F,3,FALSE)+VLOOKUP(A118,T4_TrustBFI_201314!$A:$F,4,FALSE)+VLOOKUP(A118,T4_TrustBFI_201314!$A:$F,5,FALSE)+VLOOKUP(A118,T4_TrustBFI_201314!$A:$F,6,FALSE)</f>
        <v>4041</v>
      </c>
      <c r="D118" s="96">
        <f>VLOOKUP($A118,T4_TrustBFI_201314!$A:$AD,7,FALSE)+VLOOKUP($A118,T4_TrustBFI_201314!$A:$AD,11,FALSE)+VLOOKUP($A118,T4_TrustBFI_201314!$A:$AD,15,FALSE)+VLOOKUP($A118,T4_TrustBFI_201314!$A:$AD,19,FALSE)</f>
        <v>660</v>
      </c>
      <c r="E118" s="77">
        <f>VLOOKUP($A118,T4_TrustBFI_201314!$A:$AD,8,FALSE)+VLOOKUP($A118,T4_TrustBFI_201314!$A:$AD,12,FALSE)+VLOOKUP($A118,T4_TrustBFI_201314!$A:$AD,16,FALSE)+VLOOKUP($A118,T4_TrustBFI_201314!$A:$AD,20,FALSE)</f>
        <v>3363</v>
      </c>
      <c r="F118" s="97">
        <f t="shared" si="8"/>
        <v>0.83221974758723083</v>
      </c>
      <c r="G118" s="98" t="str">
        <f t="shared" si="6"/>
        <v>82.0% - 84.3%</v>
      </c>
      <c r="H118" s="100">
        <f>VLOOKUP($A118,T4_TrustBFI_201314!$A:$AD,23,FALSE)+VLOOKUP($A118,T4_TrustBFI_201314!$A:$AD,25,FALSE)+VLOOKUP($A118,T4_TrustBFI_201314!$A:$AD,27,FALSE)+VLOOKUP($A118,T4_TrustBFI_201314!$A:$AD,29,FALSE)</f>
        <v>18</v>
      </c>
      <c r="I118" s="101">
        <f t="shared" si="11"/>
        <v>4.4543429844097994E-3</v>
      </c>
      <c r="J118" s="151">
        <f t="shared" si="9"/>
        <v>0</v>
      </c>
      <c r="K118" s="151">
        <f t="shared" si="10"/>
        <v>0</v>
      </c>
      <c r="N118" s="27">
        <v>-7.4183976261132933E-4</v>
      </c>
      <c r="O118" s="27">
        <v>-1.8698397280233148E-2</v>
      </c>
      <c r="P118" s="27">
        <v>-0.75865479723046492</v>
      </c>
      <c r="Q118" s="27">
        <v>-0.76299174356483723</v>
      </c>
    </row>
    <row r="119" spans="1:17" x14ac:dyDescent="0.2">
      <c r="A119" s="77" t="s">
        <v>259</v>
      </c>
      <c r="B119" s="77" t="s">
        <v>1377</v>
      </c>
      <c r="C119" s="93">
        <f>VLOOKUP(A119,T4_TrustBFI_201314!$A:$F,3,FALSE)+VLOOKUP(A119,T4_TrustBFI_201314!$A:$F,4,FALSE)+VLOOKUP(A119,T4_TrustBFI_201314!$A:$F,5,FALSE)+VLOOKUP(A119,T4_TrustBFI_201314!$A:$F,6,FALSE)</f>
        <v>6871</v>
      </c>
      <c r="D119" s="96">
        <f>VLOOKUP($A119,T4_TrustBFI_201314!$A:$AD,7,FALSE)+VLOOKUP($A119,T4_TrustBFI_201314!$A:$AD,11,FALSE)+VLOOKUP($A119,T4_TrustBFI_201314!$A:$AD,15,FALSE)+VLOOKUP($A119,T4_TrustBFI_201314!$A:$AD,19,FALSE)</f>
        <v>2117</v>
      </c>
      <c r="E119" s="77">
        <f>VLOOKUP($A119,T4_TrustBFI_201314!$A:$AD,8,FALSE)+VLOOKUP($A119,T4_TrustBFI_201314!$A:$AD,12,FALSE)+VLOOKUP($A119,T4_TrustBFI_201314!$A:$AD,16,FALSE)+VLOOKUP($A119,T4_TrustBFI_201314!$A:$AD,20,FALSE)</f>
        <v>4754</v>
      </c>
      <c r="F119" s="97">
        <f t="shared" si="8"/>
        <v>0.69189346528889539</v>
      </c>
      <c r="G119" s="98" t="str">
        <f t="shared" si="6"/>
        <v>68.1% - 70.3%</v>
      </c>
      <c r="H119" s="100">
        <f>VLOOKUP($A119,T4_TrustBFI_201314!$A:$AD,23,FALSE)+VLOOKUP($A119,T4_TrustBFI_201314!$A:$AD,25,FALSE)+VLOOKUP($A119,T4_TrustBFI_201314!$A:$AD,27,FALSE)+VLOOKUP($A119,T4_TrustBFI_201314!$A:$AD,29,FALSE)</f>
        <v>0</v>
      </c>
      <c r="I119" s="101">
        <f t="shared" si="11"/>
        <v>0</v>
      </c>
      <c r="J119" s="151">
        <f t="shared" si="9"/>
        <v>0</v>
      </c>
      <c r="K119" s="151">
        <f t="shared" si="10"/>
        <v>0</v>
      </c>
      <c r="N119" s="27">
        <v>2.8284944627356978E-2</v>
      </c>
      <c r="O119" s="27">
        <v>-5.1097914652672327E-2</v>
      </c>
      <c r="P119" s="27">
        <v>-0.74214307093684528</v>
      </c>
      <c r="Q119" s="27">
        <v>-0.76204944068498826</v>
      </c>
    </row>
    <row r="120" spans="1:17" x14ac:dyDescent="0.2">
      <c r="A120" s="77" t="s">
        <v>260</v>
      </c>
      <c r="B120" s="77" t="s">
        <v>1378</v>
      </c>
      <c r="C120" s="93">
        <f>VLOOKUP(A120,T4_TrustBFI_201314!$A:$F,3,FALSE)+VLOOKUP(A120,T4_TrustBFI_201314!$A:$F,4,FALSE)+VLOOKUP(A120,T4_TrustBFI_201314!$A:$F,5,FALSE)+VLOOKUP(A120,T4_TrustBFI_201314!$A:$F,6,FALSE)</f>
        <v>4116</v>
      </c>
      <c r="D120" s="96">
        <f>VLOOKUP($A120,T4_TrustBFI_201314!$A:$AD,7,FALSE)+VLOOKUP($A120,T4_TrustBFI_201314!$A:$AD,11,FALSE)+VLOOKUP($A120,T4_TrustBFI_201314!$A:$AD,15,FALSE)+VLOOKUP($A120,T4_TrustBFI_201314!$A:$AD,19,FALSE)</f>
        <v>959</v>
      </c>
      <c r="E120" s="77">
        <f>VLOOKUP($A120,T4_TrustBFI_201314!$A:$AD,8,FALSE)+VLOOKUP($A120,T4_TrustBFI_201314!$A:$AD,12,FALSE)+VLOOKUP($A120,T4_TrustBFI_201314!$A:$AD,16,FALSE)+VLOOKUP($A120,T4_TrustBFI_201314!$A:$AD,20,FALSE)</f>
        <v>2885</v>
      </c>
      <c r="F120" s="97"/>
      <c r="G120" s="98" t="str">
        <f t="shared" si="6"/>
        <v/>
      </c>
      <c r="H120" s="100">
        <f>VLOOKUP($A120,T4_TrustBFI_201314!$A:$AD,23,FALSE)+VLOOKUP($A120,T4_TrustBFI_201314!$A:$AD,25,FALSE)+VLOOKUP($A120,T4_TrustBFI_201314!$A:$AD,27,FALSE)+VLOOKUP($A120,T4_TrustBFI_201314!$A:$AD,29,FALSE)</f>
        <v>272</v>
      </c>
      <c r="I120" s="101">
        <f t="shared" si="11"/>
        <v>6.6083576287657916E-2</v>
      </c>
      <c r="J120" s="151">
        <f t="shared" si="9"/>
        <v>0</v>
      </c>
      <c r="K120" s="151">
        <f t="shared" si="10"/>
        <v>1</v>
      </c>
      <c r="N120" s="27">
        <v>5.5384615384615365E-2</v>
      </c>
      <c r="O120" s="27">
        <v>-6.6878258898208975E-2</v>
      </c>
      <c r="P120" s="27" t="e">
        <v>#N/A</v>
      </c>
      <c r="Q120" s="27" t="e">
        <v>#N/A</v>
      </c>
    </row>
    <row r="121" spans="1:17" s="78" customFormat="1" x14ac:dyDescent="0.2">
      <c r="A121" s="77" t="s">
        <v>261</v>
      </c>
      <c r="B121" s="77" t="s">
        <v>1379</v>
      </c>
      <c r="C121" s="93">
        <f>VLOOKUP(A121,T4_TrustBFI_201314!$A:$F,3,FALSE)+VLOOKUP(A121,T4_TrustBFI_201314!$A:$F,4,FALSE)+VLOOKUP(A121,T4_TrustBFI_201314!$A:$F,5,FALSE)+VLOOKUP(A121,T4_TrustBFI_201314!$A:$F,6,FALSE)</f>
        <v>2240</v>
      </c>
      <c r="D121" s="96">
        <f>VLOOKUP($A121,T4_TrustBFI_201314!$A:$AD,7,FALSE)+VLOOKUP($A121,T4_TrustBFI_201314!$A:$AD,11,FALSE)+VLOOKUP($A121,T4_TrustBFI_201314!$A:$AD,15,FALSE)+VLOOKUP($A121,T4_TrustBFI_201314!$A:$AD,19,FALSE)</f>
        <v>713</v>
      </c>
      <c r="E121" s="77">
        <f>VLOOKUP($A121,T4_TrustBFI_201314!$A:$AD,8,FALSE)+VLOOKUP($A121,T4_TrustBFI_201314!$A:$AD,12,FALSE)+VLOOKUP($A121,T4_TrustBFI_201314!$A:$AD,16,FALSE)+VLOOKUP($A121,T4_TrustBFI_201314!$A:$AD,20,FALSE)</f>
        <v>1493</v>
      </c>
      <c r="F121" s="97">
        <f t="shared" si="8"/>
        <v>0.66651785714285716</v>
      </c>
      <c r="G121" s="98" t="str">
        <f t="shared" si="6"/>
        <v>64.7% - 68.6%</v>
      </c>
      <c r="H121" s="100">
        <f>VLOOKUP($A121,T4_TrustBFI_201314!$A:$AD,23,FALSE)+VLOOKUP($A121,T4_TrustBFI_201314!$A:$AD,25,FALSE)+VLOOKUP($A121,T4_TrustBFI_201314!$A:$AD,27,FALSE)+VLOOKUP($A121,T4_TrustBFI_201314!$A:$AD,29,FALSE)</f>
        <v>34</v>
      </c>
      <c r="I121" s="101">
        <f t="shared" si="11"/>
        <v>1.5178571428571428E-2</v>
      </c>
      <c r="J121" s="151">
        <f t="shared" si="9"/>
        <v>0</v>
      </c>
      <c r="K121" s="151">
        <f t="shared" si="10"/>
        <v>0</v>
      </c>
      <c r="L121" s="151"/>
      <c r="M121" s="151"/>
      <c r="N121" s="27">
        <v>-3.3232628398791486E-2</v>
      </c>
      <c r="O121" s="27">
        <v>-6.4718162839248472E-2</v>
      </c>
      <c r="P121" s="27">
        <v>-0.7488131204143289</v>
      </c>
      <c r="Q121" s="27">
        <v>-0.75699373695198324</v>
      </c>
    </row>
    <row r="122" spans="1:17" s="78" customFormat="1" x14ac:dyDescent="0.2">
      <c r="A122" s="77" t="s">
        <v>262</v>
      </c>
      <c r="B122" s="77" t="s">
        <v>263</v>
      </c>
      <c r="C122" s="93">
        <f>VLOOKUP(A122,T4_TrustBFI_201314!$A:$F,3,FALSE)+VLOOKUP(A122,T4_TrustBFI_201314!$A:$F,4,FALSE)+VLOOKUP(A122,T4_TrustBFI_201314!$A:$F,5,FALSE)+VLOOKUP(A122,T4_TrustBFI_201314!$A:$F,6,FALSE)</f>
        <v>2550</v>
      </c>
      <c r="D122" s="96">
        <f>VLOOKUP($A122,T4_TrustBFI_201314!$A:$AD,7,FALSE)+VLOOKUP($A122,T4_TrustBFI_201314!$A:$AD,11,FALSE)+VLOOKUP($A122,T4_TrustBFI_201314!$A:$AD,15,FALSE)+VLOOKUP($A122,T4_TrustBFI_201314!$A:$AD,19,FALSE)</f>
        <v>1016</v>
      </c>
      <c r="E122" s="77">
        <f>VLOOKUP($A122,T4_TrustBFI_201314!$A:$AD,8,FALSE)+VLOOKUP($A122,T4_TrustBFI_201314!$A:$AD,12,FALSE)+VLOOKUP($A122,T4_TrustBFI_201314!$A:$AD,16,FALSE)+VLOOKUP($A122,T4_TrustBFI_201314!$A:$AD,20,FALSE)</f>
        <v>1532</v>
      </c>
      <c r="F122" s="97">
        <f t="shared" si="8"/>
        <v>0.60078431372549024</v>
      </c>
      <c r="G122" s="98" t="str">
        <f t="shared" si="6"/>
        <v>58.2% - 62.0%</v>
      </c>
      <c r="H122" s="100">
        <f>VLOOKUP($A122,T4_TrustBFI_201314!$A:$AD,23,FALSE)+VLOOKUP($A122,T4_TrustBFI_201314!$A:$AD,25,FALSE)+VLOOKUP($A122,T4_TrustBFI_201314!$A:$AD,27,FALSE)+VLOOKUP($A122,T4_TrustBFI_201314!$A:$AD,29,FALSE)</f>
        <v>2</v>
      </c>
      <c r="I122" s="101">
        <f t="shared" si="11"/>
        <v>7.8431372549019605E-4</v>
      </c>
      <c r="J122" s="151">
        <f t="shared" si="9"/>
        <v>0</v>
      </c>
      <c r="K122" s="151">
        <f t="shared" si="10"/>
        <v>0</v>
      </c>
      <c r="L122" s="151"/>
      <c r="M122" s="151"/>
      <c r="N122" s="27">
        <v>-8.7329992841803872E-2</v>
      </c>
      <c r="O122" s="27">
        <v>-0.11273486430062629</v>
      </c>
      <c r="P122" s="27">
        <v>-0.77236936292054403</v>
      </c>
      <c r="Q122" s="27">
        <v>-0.77870563674321502</v>
      </c>
    </row>
    <row r="123" spans="1:17" s="78" customFormat="1" x14ac:dyDescent="0.2">
      <c r="A123" s="77" t="s">
        <v>264</v>
      </c>
      <c r="B123" s="77" t="s">
        <v>1380</v>
      </c>
      <c r="C123" s="93">
        <f>VLOOKUP(A123,T4_TrustBFI_201314!$A:$F,3,FALSE)+VLOOKUP(A123,T4_TrustBFI_201314!$A:$F,4,FALSE)+VLOOKUP(A123,T4_TrustBFI_201314!$A:$F,5,FALSE)+VLOOKUP(A123,T4_TrustBFI_201314!$A:$F,6,FALSE)</f>
        <v>78</v>
      </c>
      <c r="D123" s="96">
        <f>VLOOKUP($A123,T4_TrustBFI_201314!$A:$AD,7,FALSE)+VLOOKUP($A123,T4_TrustBFI_201314!$A:$AD,11,FALSE)+VLOOKUP($A123,T4_TrustBFI_201314!$A:$AD,15,FALSE)+VLOOKUP($A123,T4_TrustBFI_201314!$A:$AD,19,FALSE)</f>
        <v>19</v>
      </c>
      <c r="E123" s="77">
        <f>VLOOKUP($A123,T4_TrustBFI_201314!$A:$AD,8,FALSE)+VLOOKUP($A123,T4_TrustBFI_201314!$A:$AD,12,FALSE)+VLOOKUP($A123,T4_TrustBFI_201314!$A:$AD,16,FALSE)+VLOOKUP($A123,T4_TrustBFI_201314!$A:$AD,20,FALSE)</f>
        <v>58</v>
      </c>
      <c r="F123" s="97"/>
      <c r="G123" s="98" t="str">
        <f t="shared" si="6"/>
        <v/>
      </c>
      <c r="H123" s="100">
        <f>VLOOKUP($A123,T4_TrustBFI_201314!$A:$AD,23,FALSE)+VLOOKUP($A123,T4_TrustBFI_201314!$A:$AD,25,FALSE)+VLOOKUP($A123,T4_TrustBFI_201314!$A:$AD,27,FALSE)+VLOOKUP($A123,T4_TrustBFI_201314!$A:$AD,29,FALSE)</f>
        <v>1</v>
      </c>
      <c r="I123" s="101">
        <f t="shared" si="11"/>
        <v>1.282051282051282E-2</v>
      </c>
      <c r="J123" s="151">
        <f t="shared" si="9"/>
        <v>1</v>
      </c>
      <c r="K123" s="151">
        <f t="shared" si="10"/>
        <v>0</v>
      </c>
      <c r="L123" s="151"/>
      <c r="M123" s="151"/>
      <c r="N123" s="27">
        <v>-0.81159420289855078</v>
      </c>
      <c r="O123" s="27">
        <v>-0.84554455445544552</v>
      </c>
      <c r="P123" s="27" t="e">
        <v>#N/A</v>
      </c>
      <c r="Q123" s="27" t="e">
        <v>#N/A</v>
      </c>
    </row>
    <row r="124" spans="1:17" s="78" customFormat="1" x14ac:dyDescent="0.2">
      <c r="A124" s="77" t="s">
        <v>265</v>
      </c>
      <c r="B124" s="77" t="s">
        <v>266</v>
      </c>
      <c r="C124" s="93">
        <f>VLOOKUP(A124,T4_TrustBFI_201314!$A:$F,3,FALSE)+VLOOKUP(A124,T4_TrustBFI_201314!$A:$F,4,FALSE)+VLOOKUP(A124,T4_TrustBFI_201314!$A:$F,5,FALSE)+VLOOKUP(A124,T4_TrustBFI_201314!$A:$F,6,FALSE)</f>
        <v>4130</v>
      </c>
      <c r="D124" s="96">
        <f>VLOOKUP($A124,T4_TrustBFI_201314!$A:$AD,7,FALSE)+VLOOKUP($A124,T4_TrustBFI_201314!$A:$AD,11,FALSE)+VLOOKUP($A124,T4_TrustBFI_201314!$A:$AD,15,FALSE)+VLOOKUP($A124,T4_TrustBFI_201314!$A:$AD,19,FALSE)</f>
        <v>1452</v>
      </c>
      <c r="E124" s="77">
        <f>VLOOKUP($A124,T4_TrustBFI_201314!$A:$AD,8,FALSE)+VLOOKUP($A124,T4_TrustBFI_201314!$A:$AD,12,FALSE)+VLOOKUP($A124,T4_TrustBFI_201314!$A:$AD,16,FALSE)+VLOOKUP($A124,T4_TrustBFI_201314!$A:$AD,20,FALSE)</f>
        <v>2678</v>
      </c>
      <c r="F124" s="97">
        <f t="shared" si="8"/>
        <v>0.64842615012106541</v>
      </c>
      <c r="G124" s="98" t="str">
        <f t="shared" si="6"/>
        <v>63.4% - 66.3%</v>
      </c>
      <c r="H124" s="100">
        <f>VLOOKUP($A124,T4_TrustBFI_201314!$A:$AD,23,FALSE)+VLOOKUP($A124,T4_TrustBFI_201314!$A:$AD,25,FALSE)+VLOOKUP($A124,T4_TrustBFI_201314!$A:$AD,27,FALSE)+VLOOKUP($A124,T4_TrustBFI_201314!$A:$AD,29,FALSE)</f>
        <v>0</v>
      </c>
      <c r="I124" s="101">
        <f t="shared" si="11"/>
        <v>0</v>
      </c>
      <c r="J124" s="151">
        <f t="shared" si="9"/>
        <v>0</v>
      </c>
      <c r="K124" s="151">
        <f t="shared" si="10"/>
        <v>0</v>
      </c>
      <c r="L124" s="151"/>
      <c r="M124" s="151"/>
      <c r="N124" s="27">
        <v>8.4558823529411686E-2</v>
      </c>
      <c r="O124" s="27">
        <v>1.4243614931237714E-2</v>
      </c>
      <c r="P124" s="27">
        <v>-0.73792016806722693</v>
      </c>
      <c r="Q124" s="27">
        <v>-0.75491159135559927</v>
      </c>
    </row>
    <row r="125" spans="1:17" s="78" customFormat="1" x14ac:dyDescent="0.2">
      <c r="A125" s="77" t="s">
        <v>267</v>
      </c>
      <c r="B125" s="77" t="s">
        <v>1381</v>
      </c>
      <c r="C125" s="93">
        <f>VLOOKUP(A125,T4_TrustBFI_201314!$A:$F,3,FALSE)+VLOOKUP(A125,T4_TrustBFI_201314!$A:$F,4,FALSE)+VLOOKUP(A125,T4_TrustBFI_201314!$A:$F,5,FALSE)+VLOOKUP(A125,T4_TrustBFI_201314!$A:$F,6,FALSE)</f>
        <v>3814</v>
      </c>
      <c r="D125" s="96">
        <f>VLOOKUP($A125,T4_TrustBFI_201314!$A:$AD,7,FALSE)+VLOOKUP($A125,T4_TrustBFI_201314!$A:$AD,11,FALSE)+VLOOKUP($A125,T4_TrustBFI_201314!$A:$AD,15,FALSE)+VLOOKUP($A125,T4_TrustBFI_201314!$A:$AD,19,FALSE)</f>
        <v>368</v>
      </c>
      <c r="E125" s="77">
        <f>VLOOKUP($A125,T4_TrustBFI_201314!$A:$AD,8,FALSE)+VLOOKUP($A125,T4_TrustBFI_201314!$A:$AD,12,FALSE)+VLOOKUP($A125,T4_TrustBFI_201314!$A:$AD,16,FALSE)+VLOOKUP($A125,T4_TrustBFI_201314!$A:$AD,20,FALSE)</f>
        <v>3446</v>
      </c>
      <c r="F125" s="97">
        <f t="shared" si="8"/>
        <v>0.90351337178814894</v>
      </c>
      <c r="G125" s="98" t="str">
        <f t="shared" si="6"/>
        <v>89.4% - 91.2%</v>
      </c>
      <c r="H125" s="100">
        <f>VLOOKUP($A125,T4_TrustBFI_201314!$A:$AD,23,FALSE)+VLOOKUP($A125,T4_TrustBFI_201314!$A:$AD,25,FALSE)+VLOOKUP($A125,T4_TrustBFI_201314!$A:$AD,27,FALSE)+VLOOKUP($A125,T4_TrustBFI_201314!$A:$AD,29,FALSE)</f>
        <v>0</v>
      </c>
      <c r="I125" s="101">
        <f t="shared" si="11"/>
        <v>0</v>
      </c>
      <c r="J125" s="151">
        <f t="shared" si="9"/>
        <v>0</v>
      </c>
      <c r="K125" s="151">
        <f t="shared" si="10"/>
        <v>0</v>
      </c>
      <c r="L125" s="151"/>
      <c r="M125" s="151"/>
      <c r="N125" s="27">
        <v>-8.3833773720874416E-2</v>
      </c>
      <c r="O125" s="27">
        <v>-0.11815028901734104</v>
      </c>
      <c r="P125" s="27">
        <v>-0.77468171991352386</v>
      </c>
      <c r="Q125" s="27">
        <v>-0.78312138728323699</v>
      </c>
    </row>
    <row r="126" spans="1:17" s="78" customFormat="1" x14ac:dyDescent="0.2">
      <c r="A126" s="77" t="s">
        <v>268</v>
      </c>
      <c r="B126" s="77" t="s">
        <v>269</v>
      </c>
      <c r="C126" s="93">
        <f>VLOOKUP(A126,T4_TrustBFI_201314!$A:$F,3,FALSE)+VLOOKUP(A126,T4_TrustBFI_201314!$A:$F,4,FALSE)+VLOOKUP(A126,T4_TrustBFI_201314!$A:$F,5,FALSE)+VLOOKUP(A126,T4_TrustBFI_201314!$A:$F,6,FALSE)</f>
        <v>5600</v>
      </c>
      <c r="D126" s="96">
        <f>VLOOKUP($A126,T4_TrustBFI_201314!$A:$AD,7,FALSE)+VLOOKUP($A126,T4_TrustBFI_201314!$A:$AD,11,FALSE)+VLOOKUP($A126,T4_TrustBFI_201314!$A:$AD,15,FALSE)+VLOOKUP($A126,T4_TrustBFI_201314!$A:$AD,19,FALSE)</f>
        <v>1319</v>
      </c>
      <c r="E126" s="77">
        <f>VLOOKUP($A126,T4_TrustBFI_201314!$A:$AD,8,FALSE)+VLOOKUP($A126,T4_TrustBFI_201314!$A:$AD,12,FALSE)+VLOOKUP($A126,T4_TrustBFI_201314!$A:$AD,16,FALSE)+VLOOKUP($A126,T4_TrustBFI_201314!$A:$AD,20,FALSE)</f>
        <v>4226</v>
      </c>
      <c r="F126" s="97">
        <f t="shared" si="8"/>
        <v>0.75464285714285717</v>
      </c>
      <c r="G126" s="98" t="str">
        <f t="shared" si="6"/>
        <v>74.3% - 76.6%</v>
      </c>
      <c r="H126" s="100">
        <f>VLOOKUP($A126,T4_TrustBFI_201314!$A:$AD,23,FALSE)+VLOOKUP($A126,T4_TrustBFI_201314!$A:$AD,25,FALSE)+VLOOKUP($A126,T4_TrustBFI_201314!$A:$AD,27,FALSE)+VLOOKUP($A126,T4_TrustBFI_201314!$A:$AD,29,FALSE)</f>
        <v>55</v>
      </c>
      <c r="I126" s="101">
        <f t="shared" si="11"/>
        <v>9.8214285714285712E-3</v>
      </c>
      <c r="J126" s="151">
        <f t="shared" si="9"/>
        <v>0</v>
      </c>
      <c r="K126" s="151">
        <f t="shared" si="10"/>
        <v>0</v>
      </c>
      <c r="L126" s="151"/>
      <c r="M126" s="151"/>
      <c r="N126" s="27">
        <v>-6.7754286665556829E-2</v>
      </c>
      <c r="O126" s="27">
        <v>-9.8228663446054743E-2</v>
      </c>
      <c r="P126" s="27">
        <v>-0.77276510737472948</v>
      </c>
      <c r="Q126" s="27">
        <v>-0.78019323671497587</v>
      </c>
    </row>
    <row r="127" spans="1:17" s="78" customFormat="1" x14ac:dyDescent="0.2">
      <c r="A127" s="77" t="s">
        <v>270</v>
      </c>
      <c r="B127" s="77" t="s">
        <v>271</v>
      </c>
      <c r="C127" s="93">
        <f>VLOOKUP(A127,T4_TrustBFI_201314!$A:$F,3,FALSE)+VLOOKUP(A127,T4_TrustBFI_201314!$A:$F,4,FALSE)+VLOOKUP(A127,T4_TrustBFI_201314!$A:$F,5,FALSE)+VLOOKUP(A127,T4_TrustBFI_201314!$A:$F,6,FALSE)</f>
        <v>6092</v>
      </c>
      <c r="D127" s="96">
        <f>VLOOKUP($A127,T4_TrustBFI_201314!$A:$AD,7,FALSE)+VLOOKUP($A127,T4_TrustBFI_201314!$A:$AD,11,FALSE)+VLOOKUP($A127,T4_TrustBFI_201314!$A:$AD,15,FALSE)+VLOOKUP($A127,T4_TrustBFI_201314!$A:$AD,19,FALSE)</f>
        <v>295</v>
      </c>
      <c r="E127" s="77">
        <f>VLOOKUP($A127,T4_TrustBFI_201314!$A:$AD,8,FALSE)+VLOOKUP($A127,T4_TrustBFI_201314!$A:$AD,12,FALSE)+VLOOKUP($A127,T4_TrustBFI_201314!$A:$AD,16,FALSE)+VLOOKUP($A127,T4_TrustBFI_201314!$A:$AD,20,FALSE)</f>
        <v>5301</v>
      </c>
      <c r="F127" s="97"/>
      <c r="G127" s="98" t="str">
        <f t="shared" ref="G127:G147" si="12">IF(ISNUMBER(F127),TEXT(((2*E127)+(1.96^2)-(1.96*((1.96^2)+(4*E127*(100%-F127)))^0.5))/(2*(C127+(1.96^2))),"0.0%")&amp;" - "&amp;TEXT(((2*E127)+(1.96^2)+(1.96*((1.96^2)+(4*E127*(100%-F127)))^0.5))/(2*(C127+(1.96^2))),"0.0%"),"")</f>
        <v/>
      </c>
      <c r="H127" s="100">
        <f>VLOOKUP($A127,T4_TrustBFI_201314!$A:$AD,23,FALSE)+VLOOKUP($A127,T4_TrustBFI_201314!$A:$AD,25,FALSE)+VLOOKUP($A127,T4_TrustBFI_201314!$A:$AD,27,FALSE)+VLOOKUP($A127,T4_TrustBFI_201314!$A:$AD,29,FALSE)</f>
        <v>496</v>
      </c>
      <c r="I127" s="101">
        <f t="shared" si="11"/>
        <v>8.141825344714379E-2</v>
      </c>
      <c r="J127" s="151">
        <f t="shared" si="9"/>
        <v>0</v>
      </c>
      <c r="K127" s="151">
        <f t="shared" si="10"/>
        <v>1</v>
      </c>
      <c r="L127" s="151"/>
      <c r="M127" s="151"/>
      <c r="N127" s="27">
        <v>0.14921712884361438</v>
      </c>
      <c r="O127" s="27">
        <v>5.9662550008697135E-2</v>
      </c>
      <c r="P127" s="27">
        <v>-0.69684965100924356</v>
      </c>
      <c r="Q127" s="27">
        <v>-0.72047312576100198</v>
      </c>
    </row>
    <row r="128" spans="1:17" s="78" customFormat="1" x14ac:dyDescent="0.2">
      <c r="A128" s="77" t="s">
        <v>272</v>
      </c>
      <c r="B128" s="80" t="s">
        <v>1382</v>
      </c>
      <c r="C128" s="93">
        <f>VLOOKUP(A128,T4_TrustBFI_201314!$A:$F,3,FALSE)+VLOOKUP(A128,T4_TrustBFI_201314!$A:$F,4,FALSE)+VLOOKUP(A128,T4_TrustBFI_201314!$A:$F,5,FALSE)+VLOOKUP(A128,T4_TrustBFI_201314!$A:$F,6,FALSE)</f>
        <v>5704</v>
      </c>
      <c r="D128" s="96">
        <f>VLOOKUP($A128,T4_TrustBFI_201314!$A:$AD,7,FALSE)+VLOOKUP($A128,T4_TrustBFI_201314!$A:$AD,11,FALSE)+VLOOKUP($A128,T4_TrustBFI_201314!$A:$AD,15,FALSE)+VLOOKUP($A128,T4_TrustBFI_201314!$A:$AD,19,FALSE)</f>
        <v>3462</v>
      </c>
      <c r="E128" s="77">
        <f>VLOOKUP($A128,T4_TrustBFI_201314!$A:$AD,8,FALSE)+VLOOKUP($A128,T4_TrustBFI_201314!$A:$AD,12,FALSE)+VLOOKUP($A128,T4_TrustBFI_201314!$A:$AD,16,FALSE)+VLOOKUP($A128,T4_TrustBFI_201314!$A:$AD,20,FALSE)</f>
        <v>2242</v>
      </c>
      <c r="F128" s="97">
        <f t="shared" si="8"/>
        <v>0.39305750350631136</v>
      </c>
      <c r="G128" s="98" t="str">
        <f t="shared" si="12"/>
        <v>38.0% - 40.6%</v>
      </c>
      <c r="H128" s="100">
        <f>VLOOKUP($A128,T4_TrustBFI_201314!$A:$AD,23,FALSE)+VLOOKUP($A128,T4_TrustBFI_201314!$A:$AD,25,FALSE)+VLOOKUP($A128,T4_TrustBFI_201314!$A:$AD,27,FALSE)+VLOOKUP($A128,T4_TrustBFI_201314!$A:$AD,29,FALSE)</f>
        <v>0</v>
      </c>
      <c r="I128" s="101">
        <f t="shared" si="11"/>
        <v>0</v>
      </c>
      <c r="J128" s="151">
        <f t="shared" si="9"/>
        <v>0</v>
      </c>
      <c r="K128" s="151">
        <f t="shared" si="10"/>
        <v>0</v>
      </c>
      <c r="L128" s="151"/>
      <c r="M128" s="151"/>
      <c r="N128" s="27">
        <v>-4.5375218150087715E-3</v>
      </c>
      <c r="O128" s="27">
        <v>-4.5355648535564841E-2</v>
      </c>
      <c r="P128" s="27">
        <v>-0.73734729493891793</v>
      </c>
      <c r="Q128" s="27">
        <v>-0.74811715481171548</v>
      </c>
    </row>
    <row r="129" spans="1:17" s="78" customFormat="1" x14ac:dyDescent="0.2">
      <c r="A129" s="77" t="s">
        <v>273</v>
      </c>
      <c r="B129" s="77" t="s">
        <v>274</v>
      </c>
      <c r="C129" s="93">
        <f>VLOOKUP(A129,T4_TrustBFI_201314!$A:$F,3,FALSE)+VLOOKUP(A129,T4_TrustBFI_201314!$A:$F,4,FALSE)+VLOOKUP(A129,T4_TrustBFI_201314!$A:$F,5,FALSE)+VLOOKUP(A129,T4_TrustBFI_201314!$A:$F,6,FALSE)</f>
        <v>4333</v>
      </c>
      <c r="D129" s="96">
        <f>VLOOKUP($A129,T4_TrustBFI_201314!$A:$AD,7,FALSE)+VLOOKUP($A129,T4_TrustBFI_201314!$A:$AD,11,FALSE)+VLOOKUP($A129,T4_TrustBFI_201314!$A:$AD,15,FALSE)+VLOOKUP($A129,T4_TrustBFI_201314!$A:$AD,19,FALSE)</f>
        <v>983</v>
      </c>
      <c r="E129" s="77">
        <f>VLOOKUP($A129,T4_TrustBFI_201314!$A:$AD,8,FALSE)+VLOOKUP($A129,T4_TrustBFI_201314!$A:$AD,12,FALSE)+VLOOKUP($A129,T4_TrustBFI_201314!$A:$AD,16,FALSE)+VLOOKUP($A129,T4_TrustBFI_201314!$A:$AD,20,FALSE)</f>
        <v>3310</v>
      </c>
      <c r="F129" s="97">
        <f t="shared" si="8"/>
        <v>0.76390491576275099</v>
      </c>
      <c r="G129" s="98" t="str">
        <f t="shared" si="12"/>
        <v>75.1% - 77.6%</v>
      </c>
      <c r="H129" s="100">
        <f>VLOOKUP($A129,T4_TrustBFI_201314!$A:$AD,23,FALSE)+VLOOKUP($A129,T4_TrustBFI_201314!$A:$AD,25,FALSE)+VLOOKUP($A129,T4_TrustBFI_201314!$A:$AD,27,FALSE)+VLOOKUP($A129,T4_TrustBFI_201314!$A:$AD,29,FALSE)</f>
        <v>40</v>
      </c>
      <c r="I129" s="101">
        <f t="shared" si="11"/>
        <v>9.2314793445649659E-3</v>
      </c>
      <c r="J129" s="151">
        <f t="shared" si="9"/>
        <v>0</v>
      </c>
      <c r="K129" s="151">
        <f t="shared" si="10"/>
        <v>0</v>
      </c>
      <c r="L129" s="151"/>
      <c r="M129" s="151"/>
      <c r="N129" s="27">
        <v>0.23658675799086759</v>
      </c>
      <c r="O129" s="27">
        <v>-1.1182108626198062E-2</v>
      </c>
      <c r="P129" s="27">
        <v>-0.69863013698630139</v>
      </c>
      <c r="Q129" s="27">
        <v>-0.75901414879050666</v>
      </c>
    </row>
    <row r="130" spans="1:17" s="78" customFormat="1" x14ac:dyDescent="0.2">
      <c r="A130" s="77" t="s">
        <v>275</v>
      </c>
      <c r="B130" s="77" t="s">
        <v>1383</v>
      </c>
      <c r="C130" s="93">
        <f>VLOOKUP(A130,T4_TrustBFI_201314!$A:$F,3,FALSE)+VLOOKUP(A130,T4_TrustBFI_201314!$A:$F,4,FALSE)+VLOOKUP(A130,T4_TrustBFI_201314!$A:$F,5,FALSE)+VLOOKUP(A130,T4_TrustBFI_201314!$A:$F,6,FALSE)</f>
        <v>5776</v>
      </c>
      <c r="D130" s="96">
        <f>VLOOKUP($A130,T4_TrustBFI_201314!$A:$AD,7,FALSE)+VLOOKUP($A130,T4_TrustBFI_201314!$A:$AD,11,FALSE)+VLOOKUP($A130,T4_TrustBFI_201314!$A:$AD,15,FALSE)+VLOOKUP($A130,T4_TrustBFI_201314!$A:$AD,19,FALSE)</f>
        <v>1180</v>
      </c>
      <c r="E130" s="77">
        <f>VLOOKUP($A130,T4_TrustBFI_201314!$A:$AD,8,FALSE)+VLOOKUP($A130,T4_TrustBFI_201314!$A:$AD,12,FALSE)+VLOOKUP($A130,T4_TrustBFI_201314!$A:$AD,16,FALSE)+VLOOKUP($A130,T4_TrustBFI_201314!$A:$AD,20,FALSE)</f>
        <v>4454</v>
      </c>
      <c r="F130" s="97">
        <f t="shared" si="8"/>
        <v>0.77112188365650969</v>
      </c>
      <c r="G130" s="98" t="str">
        <f t="shared" si="12"/>
        <v>76.0% - 78.2%</v>
      </c>
      <c r="H130" s="100">
        <f>VLOOKUP($A130,T4_TrustBFI_201314!$A:$AD,23,FALSE)+VLOOKUP($A130,T4_TrustBFI_201314!$A:$AD,25,FALSE)+VLOOKUP($A130,T4_TrustBFI_201314!$A:$AD,27,FALSE)+VLOOKUP($A130,T4_TrustBFI_201314!$A:$AD,29,FALSE)</f>
        <v>142</v>
      </c>
      <c r="I130" s="101">
        <f t="shared" si="11"/>
        <v>2.458448753462604E-2</v>
      </c>
      <c r="J130" s="151">
        <f t="shared" si="9"/>
        <v>0</v>
      </c>
      <c r="K130" s="151">
        <f t="shared" si="10"/>
        <v>0</v>
      </c>
      <c r="L130" s="151"/>
      <c r="M130" s="151"/>
      <c r="N130" s="27">
        <v>-1.3997951519289842E-2</v>
      </c>
      <c r="O130" s="27">
        <v>-0.16652236652236652</v>
      </c>
      <c r="P130" s="27">
        <v>-0.74496415158757257</v>
      </c>
      <c r="Q130" s="27">
        <v>-0.78441558441558445</v>
      </c>
    </row>
    <row r="131" spans="1:17" s="78" customFormat="1" x14ac:dyDescent="0.2">
      <c r="A131" s="77" t="s">
        <v>276</v>
      </c>
      <c r="B131" s="77" t="s">
        <v>277</v>
      </c>
      <c r="C131" s="93">
        <f>VLOOKUP(A131,T4_TrustBFI_201314!$A:$F,3,FALSE)+VLOOKUP(A131,T4_TrustBFI_201314!$A:$F,4,FALSE)+VLOOKUP(A131,T4_TrustBFI_201314!$A:$F,5,FALSE)+VLOOKUP(A131,T4_TrustBFI_201314!$A:$F,6,FALSE)</f>
        <v>5421</v>
      </c>
      <c r="D131" s="96">
        <f>VLOOKUP($A131,T4_TrustBFI_201314!$A:$AD,7,FALSE)+VLOOKUP($A131,T4_TrustBFI_201314!$A:$AD,11,FALSE)+VLOOKUP($A131,T4_TrustBFI_201314!$A:$AD,15,FALSE)+VLOOKUP($A131,T4_TrustBFI_201314!$A:$AD,19,FALSE)</f>
        <v>781</v>
      </c>
      <c r="E131" s="77">
        <f>VLOOKUP($A131,T4_TrustBFI_201314!$A:$AD,8,FALSE)+VLOOKUP($A131,T4_TrustBFI_201314!$A:$AD,12,FALSE)+VLOOKUP($A131,T4_TrustBFI_201314!$A:$AD,16,FALSE)+VLOOKUP($A131,T4_TrustBFI_201314!$A:$AD,20,FALSE)</f>
        <v>4440</v>
      </c>
      <c r="F131" s="97">
        <f t="shared" si="8"/>
        <v>0.81903707802988379</v>
      </c>
      <c r="G131" s="98" t="str">
        <f t="shared" si="12"/>
        <v>80.9% - 82.9%</v>
      </c>
      <c r="H131" s="100">
        <f>VLOOKUP($A131,T4_TrustBFI_201314!$A:$AD,23,FALSE)+VLOOKUP($A131,T4_TrustBFI_201314!$A:$AD,25,FALSE)+VLOOKUP($A131,T4_TrustBFI_201314!$A:$AD,27,FALSE)+VLOOKUP($A131,T4_TrustBFI_201314!$A:$AD,29,FALSE)</f>
        <v>200</v>
      </c>
      <c r="I131" s="101">
        <f t="shared" si="11"/>
        <v>3.6893562073418186E-2</v>
      </c>
      <c r="J131" s="151">
        <f t="shared" si="9"/>
        <v>0</v>
      </c>
      <c r="K131" s="151">
        <f t="shared" si="10"/>
        <v>0</v>
      </c>
      <c r="L131" s="151"/>
      <c r="M131" s="151"/>
      <c r="N131" s="27">
        <v>1.9559902200489088E-2</v>
      </c>
      <c r="O131" s="27">
        <v>-5.392670157068058E-2</v>
      </c>
      <c r="P131" s="27">
        <v>-0.75625352642467558</v>
      </c>
      <c r="Q131" s="27">
        <v>-0.77382198952879577</v>
      </c>
    </row>
    <row r="132" spans="1:17" s="78" customFormat="1" x14ac:dyDescent="0.2">
      <c r="A132" s="77" t="s">
        <v>278</v>
      </c>
      <c r="B132" s="77" t="s">
        <v>279</v>
      </c>
      <c r="C132" s="93">
        <f>VLOOKUP(A132,T4_TrustBFI_201314!$A:$F,3,FALSE)+VLOOKUP(A132,T4_TrustBFI_201314!$A:$F,4,FALSE)+VLOOKUP(A132,T4_TrustBFI_201314!$A:$F,5,FALSE)+VLOOKUP(A132,T4_TrustBFI_201314!$A:$F,6,FALSE)</f>
        <v>5895</v>
      </c>
      <c r="D132" s="96">
        <f>VLOOKUP($A132,T4_TrustBFI_201314!$A:$AD,7,FALSE)+VLOOKUP($A132,T4_TrustBFI_201314!$A:$AD,11,FALSE)+VLOOKUP($A132,T4_TrustBFI_201314!$A:$AD,15,FALSE)+VLOOKUP($A132,T4_TrustBFI_201314!$A:$AD,19,FALSE)</f>
        <v>1252</v>
      </c>
      <c r="E132" s="77">
        <f>VLOOKUP($A132,T4_TrustBFI_201314!$A:$AD,8,FALSE)+VLOOKUP($A132,T4_TrustBFI_201314!$A:$AD,12,FALSE)+VLOOKUP($A132,T4_TrustBFI_201314!$A:$AD,16,FALSE)+VLOOKUP($A132,T4_TrustBFI_201314!$A:$AD,20,FALSE)</f>
        <v>4643</v>
      </c>
      <c r="F132" s="97">
        <f t="shared" si="8"/>
        <v>0.78761662425784562</v>
      </c>
      <c r="G132" s="98" t="str">
        <f t="shared" si="12"/>
        <v>77.7% - 79.8%</v>
      </c>
      <c r="H132" s="100">
        <f>VLOOKUP($A132,T4_TrustBFI_201314!$A:$AD,23,FALSE)+VLOOKUP($A132,T4_TrustBFI_201314!$A:$AD,25,FALSE)+VLOOKUP($A132,T4_TrustBFI_201314!$A:$AD,27,FALSE)+VLOOKUP($A132,T4_TrustBFI_201314!$A:$AD,29,FALSE)</f>
        <v>0</v>
      </c>
      <c r="I132" s="101">
        <f t="shared" si="11"/>
        <v>0</v>
      </c>
      <c r="J132" s="151">
        <f t="shared" si="9"/>
        <v>0</v>
      </c>
      <c r="K132" s="151">
        <f t="shared" si="10"/>
        <v>0</v>
      </c>
      <c r="L132" s="151"/>
      <c r="M132" s="151"/>
      <c r="N132" s="27">
        <v>5.0053437833986525E-2</v>
      </c>
      <c r="O132" s="27">
        <v>7.3479152426521033E-3</v>
      </c>
      <c r="P132" s="27">
        <v>-0.73049519059494128</v>
      </c>
      <c r="Q132" s="27">
        <v>-0.74145591250854403</v>
      </c>
    </row>
    <row r="133" spans="1:17" s="78" customFormat="1" x14ac:dyDescent="0.2">
      <c r="A133" s="77" t="s">
        <v>280</v>
      </c>
      <c r="B133" s="77" t="s">
        <v>281</v>
      </c>
      <c r="C133" s="93">
        <f>VLOOKUP(A133,T4_TrustBFI_201314!$A:$F,3,FALSE)+VLOOKUP(A133,T4_TrustBFI_201314!$A:$F,4,FALSE)+VLOOKUP(A133,T4_TrustBFI_201314!$A:$F,5,FALSE)+VLOOKUP(A133,T4_TrustBFI_201314!$A:$F,6,FALSE)</f>
        <v>10133</v>
      </c>
      <c r="D133" s="96">
        <f>VLOOKUP($A133,T4_TrustBFI_201314!$A:$AD,7,FALSE)+VLOOKUP($A133,T4_TrustBFI_201314!$A:$AD,11,FALSE)+VLOOKUP($A133,T4_TrustBFI_201314!$A:$AD,15,FALSE)+VLOOKUP($A133,T4_TrustBFI_201314!$A:$AD,19,FALSE)</f>
        <v>3103</v>
      </c>
      <c r="E133" s="77">
        <f>VLOOKUP($A133,T4_TrustBFI_201314!$A:$AD,8,FALSE)+VLOOKUP($A133,T4_TrustBFI_201314!$A:$AD,12,FALSE)+VLOOKUP($A133,T4_TrustBFI_201314!$A:$AD,16,FALSE)+VLOOKUP($A133,T4_TrustBFI_201314!$A:$AD,20,FALSE)</f>
        <v>7027</v>
      </c>
      <c r="F133" s="97">
        <f t="shared" si="8"/>
        <v>0.69347675910391793</v>
      </c>
      <c r="G133" s="98" t="str">
        <f t="shared" si="12"/>
        <v>68.4% - 70.2%</v>
      </c>
      <c r="H133" s="100">
        <f>VLOOKUP($A133,T4_TrustBFI_201314!$A:$AD,23,FALSE)+VLOOKUP($A133,T4_TrustBFI_201314!$A:$AD,25,FALSE)+VLOOKUP($A133,T4_TrustBFI_201314!$A:$AD,27,FALSE)+VLOOKUP($A133,T4_TrustBFI_201314!$A:$AD,29,FALSE)</f>
        <v>3</v>
      </c>
      <c r="I133" s="101">
        <f t="shared" si="11"/>
        <v>2.9606237047271293E-4</v>
      </c>
      <c r="J133" s="151">
        <f t="shared" si="9"/>
        <v>0</v>
      </c>
      <c r="K133" s="151">
        <f t="shared" si="10"/>
        <v>0</v>
      </c>
      <c r="L133" s="151"/>
      <c r="M133" s="151"/>
      <c r="N133" s="27">
        <v>4.163240131578938E-2</v>
      </c>
      <c r="O133" s="27">
        <v>-3.1447142037851261E-2</v>
      </c>
      <c r="P133" s="27">
        <v>-0.73036595394736836</v>
      </c>
      <c r="Q133" s="27">
        <v>-0.74928311986235907</v>
      </c>
    </row>
    <row r="134" spans="1:17" s="78" customFormat="1" x14ac:dyDescent="0.2">
      <c r="A134" s="77" t="s">
        <v>282</v>
      </c>
      <c r="B134" s="77" t="s">
        <v>283</v>
      </c>
      <c r="C134" s="93">
        <f>VLOOKUP(A134,T4_TrustBFI_201314!$A:$F,3,FALSE)+VLOOKUP(A134,T4_TrustBFI_201314!$A:$F,4,FALSE)+VLOOKUP(A134,T4_TrustBFI_201314!$A:$F,5,FALSE)+VLOOKUP(A134,T4_TrustBFI_201314!$A:$F,6,FALSE)</f>
        <v>3254</v>
      </c>
      <c r="D134" s="96">
        <f>VLOOKUP($A134,T4_TrustBFI_201314!$A:$AD,7,FALSE)+VLOOKUP($A134,T4_TrustBFI_201314!$A:$AD,11,FALSE)+VLOOKUP($A134,T4_TrustBFI_201314!$A:$AD,15,FALSE)+VLOOKUP($A134,T4_TrustBFI_201314!$A:$AD,19,FALSE)</f>
        <v>1003</v>
      </c>
      <c r="E134" s="77">
        <f>VLOOKUP($A134,T4_TrustBFI_201314!$A:$AD,8,FALSE)+VLOOKUP($A134,T4_TrustBFI_201314!$A:$AD,12,FALSE)+VLOOKUP($A134,T4_TrustBFI_201314!$A:$AD,16,FALSE)+VLOOKUP($A134,T4_TrustBFI_201314!$A:$AD,20,FALSE)</f>
        <v>2176</v>
      </c>
      <c r="F134" s="97">
        <f t="shared" si="8"/>
        <v>0.66871542716656418</v>
      </c>
      <c r="G134" s="98" t="str">
        <f t="shared" si="12"/>
        <v>65.2% - 68.5%</v>
      </c>
      <c r="H134" s="100">
        <f>VLOOKUP($A134,T4_TrustBFI_201314!$A:$AD,23,FALSE)+VLOOKUP($A134,T4_TrustBFI_201314!$A:$AD,25,FALSE)+VLOOKUP($A134,T4_TrustBFI_201314!$A:$AD,27,FALSE)+VLOOKUP($A134,T4_TrustBFI_201314!$A:$AD,29,FALSE)</f>
        <v>75</v>
      </c>
      <c r="I134" s="101">
        <f t="shared" si="11"/>
        <v>2.3048555623847573E-2</v>
      </c>
      <c r="J134" s="151">
        <f t="shared" si="9"/>
        <v>0</v>
      </c>
      <c r="K134" s="151">
        <f t="shared" si="10"/>
        <v>0</v>
      </c>
      <c r="L134" s="151"/>
      <c r="M134" s="151"/>
      <c r="N134" s="27">
        <v>-2.1941689209498016E-2</v>
      </c>
      <c r="O134" s="27">
        <v>-7.2670276432031944E-2</v>
      </c>
      <c r="P134" s="27">
        <v>-0.77457168620378725</v>
      </c>
      <c r="Q134" s="27">
        <v>-0.78626389284696496</v>
      </c>
    </row>
    <row r="135" spans="1:17" s="78" customFormat="1" x14ac:dyDescent="0.2">
      <c r="A135" s="77" t="s">
        <v>284</v>
      </c>
      <c r="B135" s="77" t="s">
        <v>285</v>
      </c>
      <c r="C135" s="93">
        <f>VLOOKUP(A135,T4_TrustBFI_201314!$A:$F,3,FALSE)+VLOOKUP(A135,T4_TrustBFI_201314!$A:$F,4,FALSE)+VLOOKUP(A135,T4_TrustBFI_201314!$A:$F,5,FALSE)+VLOOKUP(A135,T4_TrustBFI_201314!$A:$F,6,FALSE)</f>
        <v>4641</v>
      </c>
      <c r="D135" s="96">
        <f>VLOOKUP($A135,T4_TrustBFI_201314!$A:$AD,7,FALSE)+VLOOKUP($A135,T4_TrustBFI_201314!$A:$AD,11,FALSE)+VLOOKUP($A135,T4_TrustBFI_201314!$A:$AD,15,FALSE)+VLOOKUP($A135,T4_TrustBFI_201314!$A:$AD,19,FALSE)</f>
        <v>1662</v>
      </c>
      <c r="E135" s="77">
        <f>VLOOKUP($A135,T4_TrustBFI_201314!$A:$AD,8,FALSE)+VLOOKUP($A135,T4_TrustBFI_201314!$A:$AD,12,FALSE)+VLOOKUP($A135,T4_TrustBFI_201314!$A:$AD,16,FALSE)+VLOOKUP($A135,T4_TrustBFI_201314!$A:$AD,20,FALSE)</f>
        <v>2949</v>
      </c>
      <c r="F135" s="97">
        <f t="shared" si="8"/>
        <v>0.63542340012928245</v>
      </c>
      <c r="G135" s="98" t="str">
        <f t="shared" si="12"/>
        <v>62.1% - 64.9%</v>
      </c>
      <c r="H135" s="100">
        <f>VLOOKUP($A135,T4_TrustBFI_201314!$A:$AD,23,FALSE)+VLOOKUP($A135,T4_TrustBFI_201314!$A:$AD,25,FALSE)+VLOOKUP($A135,T4_TrustBFI_201314!$A:$AD,27,FALSE)+VLOOKUP($A135,T4_TrustBFI_201314!$A:$AD,29,FALSE)</f>
        <v>30</v>
      </c>
      <c r="I135" s="101">
        <f t="shared" si="11"/>
        <v>6.4641241111829343E-3</v>
      </c>
      <c r="J135" s="151">
        <f t="shared" si="9"/>
        <v>0</v>
      </c>
      <c r="K135" s="151">
        <f t="shared" si="10"/>
        <v>0</v>
      </c>
      <c r="L135" s="151"/>
      <c r="M135" s="151"/>
      <c r="N135" s="27">
        <v>0.2711585866885784</v>
      </c>
      <c r="O135" s="27">
        <v>1.3982958269608936E-2</v>
      </c>
      <c r="P135" s="27">
        <v>-0.69926047658175849</v>
      </c>
      <c r="Q135" s="27">
        <v>-0.76010487218702205</v>
      </c>
    </row>
    <row r="136" spans="1:17" s="78" customFormat="1" x14ac:dyDescent="0.2">
      <c r="A136" s="77" t="s">
        <v>286</v>
      </c>
      <c r="B136" s="77" t="s">
        <v>287</v>
      </c>
      <c r="C136" s="93">
        <f>VLOOKUP(A136,T4_TrustBFI_201314!$A:$F,3,FALSE)+VLOOKUP(A136,T4_TrustBFI_201314!$A:$F,4,FALSE)+VLOOKUP(A136,T4_TrustBFI_201314!$A:$F,5,FALSE)+VLOOKUP(A136,T4_TrustBFI_201314!$A:$F,6,FALSE)</f>
        <v>3138</v>
      </c>
      <c r="D136" s="96">
        <f>VLOOKUP($A136,T4_TrustBFI_201314!$A:$AD,7,FALSE)+VLOOKUP($A136,T4_TrustBFI_201314!$A:$AD,11,FALSE)+VLOOKUP($A136,T4_TrustBFI_201314!$A:$AD,15,FALSE)+VLOOKUP($A136,T4_TrustBFI_201314!$A:$AD,19,FALSE)</f>
        <v>1165</v>
      </c>
      <c r="E136" s="77">
        <f>VLOOKUP($A136,T4_TrustBFI_201314!$A:$AD,8,FALSE)+VLOOKUP($A136,T4_TrustBFI_201314!$A:$AD,12,FALSE)+VLOOKUP($A136,T4_TrustBFI_201314!$A:$AD,16,FALSE)+VLOOKUP($A136,T4_TrustBFI_201314!$A:$AD,20,FALSE)</f>
        <v>1951</v>
      </c>
      <c r="F136" s="97">
        <f t="shared" si="8"/>
        <v>0.62173358827278524</v>
      </c>
      <c r="G136" s="98" t="str">
        <f t="shared" si="12"/>
        <v>60.5% - 63.9%</v>
      </c>
      <c r="H136" s="100">
        <f>VLOOKUP($A136,T4_TrustBFI_201314!$A:$AD,23,FALSE)+VLOOKUP($A136,T4_TrustBFI_201314!$A:$AD,25,FALSE)+VLOOKUP($A136,T4_TrustBFI_201314!$A:$AD,27,FALSE)+VLOOKUP($A136,T4_TrustBFI_201314!$A:$AD,29,FALSE)</f>
        <v>22</v>
      </c>
      <c r="I136" s="101">
        <f t="shared" ref="I136:I147" si="13">H136/C136</f>
        <v>7.0108349267049078E-3</v>
      </c>
      <c r="J136" s="151">
        <f t="shared" si="9"/>
        <v>0</v>
      </c>
      <c r="K136" s="151">
        <f t="shared" si="10"/>
        <v>0</v>
      </c>
      <c r="L136" s="151"/>
      <c r="M136" s="151"/>
      <c r="N136" s="27">
        <v>3.1877590054185667E-4</v>
      </c>
      <c r="O136" s="27">
        <v>-7.0036389700612101E-2</v>
      </c>
      <c r="P136" s="27">
        <v>-0.76888747210710873</v>
      </c>
      <c r="Q136" s="27">
        <v>-0.78514225064784693</v>
      </c>
    </row>
    <row r="137" spans="1:17" s="78" customFormat="1" x14ac:dyDescent="0.2">
      <c r="A137" s="77" t="s">
        <v>288</v>
      </c>
      <c r="B137" s="77" t="s">
        <v>289</v>
      </c>
      <c r="C137" s="93">
        <f>VLOOKUP(A137,T4_TrustBFI_201314!$A:$F,3,FALSE)+VLOOKUP(A137,T4_TrustBFI_201314!$A:$F,4,FALSE)+VLOOKUP(A137,T4_TrustBFI_201314!$A:$F,5,FALSE)+VLOOKUP(A137,T4_TrustBFI_201314!$A:$F,6,FALSE)</f>
        <v>5685</v>
      </c>
      <c r="D137" s="96">
        <f>VLOOKUP($A137,T4_TrustBFI_201314!$A:$AD,7,FALSE)+VLOOKUP($A137,T4_TrustBFI_201314!$A:$AD,11,FALSE)+VLOOKUP($A137,T4_TrustBFI_201314!$A:$AD,15,FALSE)+VLOOKUP($A137,T4_TrustBFI_201314!$A:$AD,19,FALSE)</f>
        <v>1441</v>
      </c>
      <c r="E137" s="77">
        <f>VLOOKUP($A137,T4_TrustBFI_201314!$A:$AD,8,FALSE)+VLOOKUP($A137,T4_TrustBFI_201314!$A:$AD,12,FALSE)+VLOOKUP($A137,T4_TrustBFI_201314!$A:$AD,16,FALSE)+VLOOKUP($A137,T4_TrustBFI_201314!$A:$AD,20,FALSE)</f>
        <v>4243</v>
      </c>
      <c r="F137" s="97">
        <f t="shared" ref="F137:F147" si="14">E137/C137</f>
        <v>0.74635004397537374</v>
      </c>
      <c r="G137" s="98" t="str">
        <f t="shared" si="12"/>
        <v>73.5% - 75.7%</v>
      </c>
      <c r="H137" s="100">
        <f>VLOOKUP($A137,T4_TrustBFI_201314!$A:$AD,23,FALSE)+VLOOKUP($A137,T4_TrustBFI_201314!$A:$AD,25,FALSE)+VLOOKUP($A137,T4_TrustBFI_201314!$A:$AD,27,FALSE)+VLOOKUP($A137,T4_TrustBFI_201314!$A:$AD,29,FALSE)</f>
        <v>1</v>
      </c>
      <c r="I137" s="101">
        <f t="shared" si="13"/>
        <v>1.7590149516270889E-4</v>
      </c>
      <c r="J137" s="151">
        <f t="shared" si="9"/>
        <v>0</v>
      </c>
      <c r="K137" s="151">
        <f t="shared" si="10"/>
        <v>0</v>
      </c>
      <c r="L137" s="151"/>
      <c r="M137" s="151"/>
      <c r="N137" s="27">
        <v>8.6374928339384649E-2</v>
      </c>
      <c r="O137" s="27">
        <v>1.40919499735781E-3</v>
      </c>
      <c r="P137" s="27">
        <v>-0.73093827632333275</v>
      </c>
      <c r="Q137" s="27">
        <v>-0.75198168046503433</v>
      </c>
    </row>
    <row r="138" spans="1:17" s="78" customFormat="1" x14ac:dyDescent="0.2">
      <c r="A138" s="77" t="s">
        <v>290</v>
      </c>
      <c r="B138" s="77" t="s">
        <v>1384</v>
      </c>
      <c r="C138" s="93">
        <f>VLOOKUP(A138,T4_TrustBFI_201314!$A:$F,3,FALSE)+VLOOKUP(A138,T4_TrustBFI_201314!$A:$F,4,FALSE)+VLOOKUP(A138,T4_TrustBFI_201314!$A:$F,5,FALSE)+VLOOKUP(A138,T4_TrustBFI_201314!$A:$F,6,FALSE)</f>
        <v>4769</v>
      </c>
      <c r="D138" s="96">
        <f>VLOOKUP($A138,T4_TrustBFI_201314!$A:$AD,7,FALSE)+VLOOKUP($A138,T4_TrustBFI_201314!$A:$AD,11,FALSE)+VLOOKUP($A138,T4_TrustBFI_201314!$A:$AD,15,FALSE)+VLOOKUP($A138,T4_TrustBFI_201314!$A:$AD,19,FALSE)</f>
        <v>351</v>
      </c>
      <c r="E138" s="77">
        <f>VLOOKUP($A138,T4_TrustBFI_201314!$A:$AD,8,FALSE)+VLOOKUP($A138,T4_TrustBFI_201314!$A:$AD,12,FALSE)+VLOOKUP($A138,T4_TrustBFI_201314!$A:$AD,16,FALSE)+VLOOKUP($A138,T4_TrustBFI_201314!$A:$AD,20,FALSE)</f>
        <v>4387</v>
      </c>
      <c r="F138" s="97">
        <f t="shared" si="14"/>
        <v>0.91989934996854683</v>
      </c>
      <c r="G138" s="98" t="str">
        <f t="shared" si="12"/>
        <v>91.2% - 92.7%</v>
      </c>
      <c r="H138" s="100">
        <f>VLOOKUP($A138,T4_TrustBFI_201314!$A:$AD,23,FALSE)+VLOOKUP($A138,T4_TrustBFI_201314!$A:$AD,25,FALSE)+VLOOKUP($A138,T4_TrustBFI_201314!$A:$AD,27,FALSE)+VLOOKUP($A138,T4_TrustBFI_201314!$A:$AD,29,FALSE)</f>
        <v>31</v>
      </c>
      <c r="I138" s="101">
        <f t="shared" si="13"/>
        <v>6.500314531348291E-3</v>
      </c>
      <c r="J138" s="151">
        <f t="shared" ref="J138:J147" si="15">IF(N138&lt;-10%,1,IF(O138&gt;20%,1,0))</f>
        <v>0</v>
      </c>
      <c r="K138" s="151">
        <f t="shared" ref="K138:K147" si="16">IF(I138&gt;5%,1,0)</f>
        <v>0</v>
      </c>
      <c r="L138" s="151"/>
      <c r="M138" s="151"/>
      <c r="N138" s="27">
        <v>0.12689035916824198</v>
      </c>
      <c r="O138" s="27">
        <v>2.3170993349066693E-2</v>
      </c>
      <c r="P138" s="27">
        <v>-0.73818525519848777</v>
      </c>
      <c r="Q138" s="27">
        <v>-0.7622827719373525</v>
      </c>
    </row>
    <row r="139" spans="1:17" s="78" customFormat="1" x14ac:dyDescent="0.2">
      <c r="A139" s="77" t="s">
        <v>291</v>
      </c>
      <c r="B139" s="77" t="s">
        <v>292</v>
      </c>
      <c r="C139" s="93">
        <f>VLOOKUP(A139,T4_TrustBFI_201314!$A:$F,3,FALSE)+VLOOKUP(A139,T4_TrustBFI_201314!$A:$F,4,FALSE)+VLOOKUP(A139,T4_TrustBFI_201314!$A:$F,5,FALSE)+VLOOKUP(A139,T4_TrustBFI_201314!$A:$F,6,FALSE)</f>
        <v>2543</v>
      </c>
      <c r="D139" s="96">
        <f>VLOOKUP($A139,T4_TrustBFI_201314!$A:$AD,7,FALSE)+VLOOKUP($A139,T4_TrustBFI_201314!$A:$AD,11,FALSE)+VLOOKUP($A139,T4_TrustBFI_201314!$A:$AD,15,FALSE)+VLOOKUP($A139,T4_TrustBFI_201314!$A:$AD,19,FALSE)</f>
        <v>491</v>
      </c>
      <c r="E139" s="77">
        <f>VLOOKUP($A139,T4_TrustBFI_201314!$A:$AD,8,FALSE)+VLOOKUP($A139,T4_TrustBFI_201314!$A:$AD,12,FALSE)+VLOOKUP($A139,T4_TrustBFI_201314!$A:$AD,16,FALSE)+VLOOKUP($A139,T4_TrustBFI_201314!$A:$AD,20,FALSE)</f>
        <v>2052</v>
      </c>
      <c r="F139" s="97">
        <f t="shared" si="14"/>
        <v>0.80692095949665754</v>
      </c>
      <c r="G139" s="98" t="str">
        <f t="shared" si="12"/>
        <v>79.1% - 82.2%</v>
      </c>
      <c r="H139" s="100">
        <f>VLOOKUP($A139,T4_TrustBFI_201314!$A:$AD,23,FALSE)+VLOOKUP($A139,T4_TrustBFI_201314!$A:$AD,25,FALSE)+VLOOKUP($A139,T4_TrustBFI_201314!$A:$AD,27,FALSE)+VLOOKUP($A139,T4_TrustBFI_201314!$A:$AD,29,FALSE)</f>
        <v>0</v>
      </c>
      <c r="I139" s="101">
        <f t="shared" si="13"/>
        <v>0</v>
      </c>
      <c r="J139" s="151">
        <f t="shared" si="15"/>
        <v>0</v>
      </c>
      <c r="K139" s="151">
        <f t="shared" si="16"/>
        <v>0</v>
      </c>
      <c r="L139" s="151"/>
      <c r="M139" s="151"/>
      <c r="N139" s="27">
        <v>3.5845213849287072E-2</v>
      </c>
      <c r="O139" s="27">
        <v>-5.9889094269870657E-2</v>
      </c>
      <c r="P139" s="27">
        <v>-0.74826883910386965</v>
      </c>
      <c r="Q139" s="27">
        <v>-0.77153419593345651</v>
      </c>
    </row>
    <row r="140" spans="1:17" s="78" customFormat="1" x14ac:dyDescent="0.2">
      <c r="A140" s="77" t="s">
        <v>293</v>
      </c>
      <c r="B140" s="77" t="s">
        <v>294</v>
      </c>
      <c r="C140" s="93">
        <f>VLOOKUP(A140,T4_TrustBFI_201314!$A:$F,3,FALSE)+VLOOKUP(A140,T4_TrustBFI_201314!$A:$F,4,FALSE)+VLOOKUP(A140,T4_TrustBFI_201314!$A:$F,5,FALSE)+VLOOKUP(A140,T4_TrustBFI_201314!$A:$F,6,FALSE)</f>
        <v>5195</v>
      </c>
      <c r="D140" s="96">
        <f>VLOOKUP($A140,T4_TrustBFI_201314!$A:$AD,7,FALSE)+VLOOKUP($A140,T4_TrustBFI_201314!$A:$AD,11,FALSE)+VLOOKUP($A140,T4_TrustBFI_201314!$A:$AD,15,FALSE)+VLOOKUP($A140,T4_TrustBFI_201314!$A:$AD,19,FALSE)</f>
        <v>894</v>
      </c>
      <c r="E140" s="77">
        <f>VLOOKUP($A140,T4_TrustBFI_201314!$A:$AD,8,FALSE)+VLOOKUP($A140,T4_TrustBFI_201314!$A:$AD,12,FALSE)+VLOOKUP($A140,T4_TrustBFI_201314!$A:$AD,16,FALSE)+VLOOKUP($A140,T4_TrustBFI_201314!$A:$AD,20,FALSE)</f>
        <v>4171</v>
      </c>
      <c r="F140" s="97">
        <f t="shared" si="14"/>
        <v>0.80288739172281043</v>
      </c>
      <c r="G140" s="98" t="str">
        <f t="shared" si="12"/>
        <v>79.2% - 81.3%</v>
      </c>
      <c r="H140" s="100">
        <f>VLOOKUP($A140,T4_TrustBFI_201314!$A:$AD,23,FALSE)+VLOOKUP($A140,T4_TrustBFI_201314!$A:$AD,25,FALSE)+VLOOKUP($A140,T4_TrustBFI_201314!$A:$AD,27,FALSE)+VLOOKUP($A140,T4_TrustBFI_201314!$A:$AD,29,FALSE)</f>
        <v>130</v>
      </c>
      <c r="I140" s="101">
        <f t="shared" si="13"/>
        <v>2.5024061597690085E-2</v>
      </c>
      <c r="J140" s="151">
        <f t="shared" si="15"/>
        <v>0</v>
      </c>
      <c r="K140" s="151">
        <f t="shared" si="16"/>
        <v>0</v>
      </c>
      <c r="L140" s="151"/>
      <c r="M140" s="151"/>
      <c r="N140" s="27">
        <v>-1.2357414448669224E-2</v>
      </c>
      <c r="O140" s="27">
        <v>-7.3314306100606519E-2</v>
      </c>
      <c r="P140" s="27">
        <v>-0.75608365019011403</v>
      </c>
      <c r="Q140" s="27">
        <v>-0.77113806635747417</v>
      </c>
    </row>
    <row r="141" spans="1:17" s="78" customFormat="1" x14ac:dyDescent="0.2">
      <c r="A141" s="77" t="s">
        <v>295</v>
      </c>
      <c r="B141" s="77" t="s">
        <v>296</v>
      </c>
      <c r="C141" s="93">
        <f>VLOOKUP(A141,T4_TrustBFI_201314!$A:$F,3,FALSE)+VLOOKUP(A141,T4_TrustBFI_201314!$A:$F,4,FALSE)+VLOOKUP(A141,T4_TrustBFI_201314!$A:$F,5,FALSE)+VLOOKUP(A141,T4_TrustBFI_201314!$A:$F,6,FALSE)</f>
        <v>238</v>
      </c>
      <c r="D141" s="96">
        <f>VLOOKUP($A141,T4_TrustBFI_201314!$A:$AD,7,FALSE)+VLOOKUP($A141,T4_TrustBFI_201314!$A:$AD,11,FALSE)+VLOOKUP($A141,T4_TrustBFI_201314!$A:$AD,15,FALSE)+VLOOKUP($A141,T4_TrustBFI_201314!$A:$AD,19,FALSE)</f>
        <v>38</v>
      </c>
      <c r="E141" s="77">
        <f>VLOOKUP($A141,T4_TrustBFI_201314!$A:$AD,8,FALSE)+VLOOKUP($A141,T4_TrustBFI_201314!$A:$AD,12,FALSE)+VLOOKUP($A141,T4_TrustBFI_201314!$A:$AD,16,FALSE)+VLOOKUP($A141,T4_TrustBFI_201314!$A:$AD,20,FALSE)</f>
        <v>187</v>
      </c>
      <c r="F141" s="97"/>
      <c r="G141" s="98" t="str">
        <f t="shared" si="12"/>
        <v/>
      </c>
      <c r="H141" s="100">
        <f>VLOOKUP($A141,T4_TrustBFI_201314!$A:$AD,23,FALSE)+VLOOKUP($A141,T4_TrustBFI_201314!$A:$AD,25,FALSE)+VLOOKUP($A141,T4_TrustBFI_201314!$A:$AD,27,FALSE)+VLOOKUP($A141,T4_TrustBFI_201314!$A:$AD,29,FALSE)</f>
        <v>13</v>
      </c>
      <c r="I141" s="101">
        <f t="shared" si="13"/>
        <v>5.4621848739495799E-2</v>
      </c>
      <c r="J141" s="151">
        <f t="shared" si="15"/>
        <v>0</v>
      </c>
      <c r="K141" s="151">
        <f t="shared" si="16"/>
        <v>1</v>
      </c>
      <c r="L141" s="151"/>
      <c r="M141" s="151"/>
      <c r="N141" s="27">
        <v>-2.0576131687242816E-2</v>
      </c>
      <c r="O141" s="27">
        <v>-0.15602836879432624</v>
      </c>
      <c r="P141" s="27">
        <v>-0.75308641975308643</v>
      </c>
      <c r="Q141" s="27">
        <v>-0.78723404255319152</v>
      </c>
    </row>
    <row r="142" spans="1:17" s="78" customFormat="1" x14ac:dyDescent="0.2">
      <c r="A142" s="77" t="s">
        <v>297</v>
      </c>
      <c r="B142" s="77" t="s">
        <v>298</v>
      </c>
      <c r="C142" s="93">
        <f>VLOOKUP(A142,T4_TrustBFI_201314!$A:$F,3,FALSE)+VLOOKUP(A142,T4_TrustBFI_201314!$A:$F,4,FALSE)+VLOOKUP(A142,T4_TrustBFI_201314!$A:$F,5,FALSE)+VLOOKUP(A142,T4_TrustBFI_201314!$A:$F,6,FALSE)</f>
        <v>2984</v>
      </c>
      <c r="D142" s="96">
        <f>VLOOKUP($A142,T4_TrustBFI_201314!$A:$AD,7,FALSE)+VLOOKUP($A142,T4_TrustBFI_201314!$A:$AD,11,FALSE)+VLOOKUP($A142,T4_TrustBFI_201314!$A:$AD,15,FALSE)+VLOOKUP($A142,T4_TrustBFI_201314!$A:$AD,19,FALSE)</f>
        <v>1251</v>
      </c>
      <c r="E142" s="77">
        <f>VLOOKUP($A142,T4_TrustBFI_201314!$A:$AD,8,FALSE)+VLOOKUP($A142,T4_TrustBFI_201314!$A:$AD,12,FALSE)+VLOOKUP($A142,T4_TrustBFI_201314!$A:$AD,16,FALSE)+VLOOKUP($A142,T4_TrustBFI_201314!$A:$AD,20,FALSE)</f>
        <v>1680</v>
      </c>
      <c r="F142" s="97"/>
      <c r="G142" s="98" t="str">
        <f t="shared" si="12"/>
        <v/>
      </c>
      <c r="H142" s="100">
        <f>VLOOKUP($A142,T4_TrustBFI_201314!$A:$AD,23,FALSE)+VLOOKUP($A142,T4_TrustBFI_201314!$A:$AD,25,FALSE)+VLOOKUP($A142,T4_TrustBFI_201314!$A:$AD,27,FALSE)+VLOOKUP($A142,T4_TrustBFI_201314!$A:$AD,29,FALSE)</f>
        <v>53</v>
      </c>
      <c r="I142" s="101">
        <f t="shared" si="13"/>
        <v>1.7761394101876677E-2</v>
      </c>
      <c r="J142" s="151">
        <f t="shared" si="15"/>
        <v>1</v>
      </c>
      <c r="K142" s="151">
        <f t="shared" si="16"/>
        <v>0</v>
      </c>
      <c r="L142" s="151"/>
      <c r="M142" s="151"/>
      <c r="N142" s="27">
        <v>-0.11663706335109536</v>
      </c>
      <c r="O142" s="27">
        <v>-0.16203313675933728</v>
      </c>
      <c r="P142" s="27">
        <v>-0.76435760805210184</v>
      </c>
      <c r="Q142" s="27">
        <v>-0.77646728447065427</v>
      </c>
    </row>
    <row r="143" spans="1:17" s="78" customFormat="1" x14ac:dyDescent="0.2">
      <c r="A143" s="77" t="s">
        <v>299</v>
      </c>
      <c r="B143" s="77" t="s">
        <v>300</v>
      </c>
      <c r="C143" s="93">
        <f>VLOOKUP(A143,T4_TrustBFI_201314!$A:$F,3,FALSE)+VLOOKUP(A143,T4_TrustBFI_201314!$A:$F,4,FALSE)+VLOOKUP(A143,T4_TrustBFI_201314!$A:$F,5,FALSE)+VLOOKUP(A143,T4_TrustBFI_201314!$A:$F,6,FALSE)</f>
        <v>5807</v>
      </c>
      <c r="D143" s="96">
        <f>VLOOKUP($A143,T4_TrustBFI_201314!$A:$AD,7,FALSE)+VLOOKUP($A143,T4_TrustBFI_201314!$A:$AD,11,FALSE)+VLOOKUP($A143,T4_TrustBFI_201314!$A:$AD,15,FALSE)+VLOOKUP($A143,T4_TrustBFI_201314!$A:$AD,19,FALSE)</f>
        <v>1975</v>
      </c>
      <c r="E143" s="77">
        <f>VLOOKUP($A143,T4_TrustBFI_201314!$A:$AD,8,FALSE)+VLOOKUP($A143,T4_TrustBFI_201314!$A:$AD,12,FALSE)+VLOOKUP($A143,T4_TrustBFI_201314!$A:$AD,16,FALSE)+VLOOKUP($A143,T4_TrustBFI_201314!$A:$AD,20,FALSE)</f>
        <v>3667</v>
      </c>
      <c r="F143" s="97">
        <f t="shared" si="14"/>
        <v>0.6314792491820217</v>
      </c>
      <c r="G143" s="98" t="str">
        <f t="shared" si="12"/>
        <v>61.9% - 64.4%</v>
      </c>
      <c r="H143" s="100">
        <f>VLOOKUP($A143,T4_TrustBFI_201314!$A:$AD,23,FALSE)+VLOOKUP($A143,T4_TrustBFI_201314!$A:$AD,25,FALSE)+VLOOKUP($A143,T4_TrustBFI_201314!$A:$AD,27,FALSE)+VLOOKUP($A143,T4_TrustBFI_201314!$A:$AD,29,FALSE)</f>
        <v>165</v>
      </c>
      <c r="I143" s="101">
        <f t="shared" si="13"/>
        <v>2.8413983123816083E-2</v>
      </c>
      <c r="J143" s="151">
        <f t="shared" si="15"/>
        <v>0</v>
      </c>
      <c r="K143" s="151">
        <f t="shared" si="16"/>
        <v>0</v>
      </c>
      <c r="L143" s="151"/>
      <c r="M143" s="151"/>
      <c r="N143" s="27">
        <v>2.217919380390776E-2</v>
      </c>
      <c r="O143" s="27">
        <v>-3.9212442091330235E-2</v>
      </c>
      <c r="P143" s="27">
        <v>-0.75321246259461361</v>
      </c>
      <c r="Q143" s="27">
        <v>-0.76803441429516872</v>
      </c>
    </row>
    <row r="144" spans="1:17" s="78" customFormat="1" x14ac:dyDescent="0.2">
      <c r="A144" s="77" t="s">
        <v>301</v>
      </c>
      <c r="B144" s="77" t="s">
        <v>302</v>
      </c>
      <c r="C144" s="93">
        <f>VLOOKUP(A144,T4_TrustBFI_201314!$A:$F,3,FALSE)+VLOOKUP(A144,T4_TrustBFI_201314!$A:$F,4,FALSE)+VLOOKUP(A144,T4_TrustBFI_201314!$A:$F,5,FALSE)+VLOOKUP(A144,T4_TrustBFI_201314!$A:$F,6,FALSE)</f>
        <v>2965</v>
      </c>
      <c r="D144" s="96">
        <f>VLOOKUP($A144,T4_TrustBFI_201314!$A:$AD,7,FALSE)+VLOOKUP($A144,T4_TrustBFI_201314!$A:$AD,11,FALSE)+VLOOKUP($A144,T4_TrustBFI_201314!$A:$AD,15,FALSE)+VLOOKUP($A144,T4_TrustBFI_201314!$A:$AD,19,FALSE)</f>
        <v>1294</v>
      </c>
      <c r="E144" s="77">
        <f>VLOOKUP($A144,T4_TrustBFI_201314!$A:$AD,8,FALSE)+VLOOKUP($A144,T4_TrustBFI_201314!$A:$AD,12,FALSE)+VLOOKUP($A144,T4_TrustBFI_201314!$A:$AD,16,FALSE)+VLOOKUP($A144,T4_TrustBFI_201314!$A:$AD,20,FALSE)</f>
        <v>1650</v>
      </c>
      <c r="F144" s="97">
        <f t="shared" si="14"/>
        <v>0.55649241146711637</v>
      </c>
      <c r="G144" s="98" t="str">
        <f t="shared" si="12"/>
        <v>53.9% - 57.4%</v>
      </c>
      <c r="H144" s="100">
        <f>VLOOKUP($A144,T4_TrustBFI_201314!$A:$AD,23,FALSE)+VLOOKUP($A144,T4_TrustBFI_201314!$A:$AD,25,FALSE)+VLOOKUP($A144,T4_TrustBFI_201314!$A:$AD,27,FALSE)+VLOOKUP($A144,T4_TrustBFI_201314!$A:$AD,29,FALSE)</f>
        <v>21</v>
      </c>
      <c r="I144" s="101">
        <f t="shared" si="13"/>
        <v>7.0826306913996627E-3</v>
      </c>
      <c r="J144" s="151">
        <f t="shared" si="15"/>
        <v>0</v>
      </c>
      <c r="K144" s="151">
        <f t="shared" si="16"/>
        <v>0</v>
      </c>
      <c r="L144" s="151"/>
      <c r="M144" s="151"/>
      <c r="N144" s="27">
        <v>7.7398255813953432E-2</v>
      </c>
      <c r="O144" s="27">
        <v>-5.1806843620083143E-2</v>
      </c>
      <c r="P144" s="27">
        <v>-0.75545058139534882</v>
      </c>
      <c r="Q144" s="27">
        <v>-0.78477774224496322</v>
      </c>
    </row>
    <row r="145" spans="1:17" s="78" customFormat="1" x14ac:dyDescent="0.2">
      <c r="A145" s="77" t="s">
        <v>303</v>
      </c>
      <c r="B145" s="77" t="s">
        <v>304</v>
      </c>
      <c r="C145" s="93">
        <f>VLOOKUP(A145,T4_TrustBFI_201314!$A:$F,3,FALSE)+VLOOKUP(A145,T4_TrustBFI_201314!$A:$F,4,FALSE)+VLOOKUP(A145,T4_TrustBFI_201314!$A:$F,5,FALSE)+VLOOKUP(A145,T4_TrustBFI_201314!$A:$F,6,FALSE)</f>
        <v>1579</v>
      </c>
      <c r="D145" s="96">
        <f>VLOOKUP($A145,T4_TrustBFI_201314!$A:$AD,7,FALSE)+VLOOKUP($A145,T4_TrustBFI_201314!$A:$AD,11,FALSE)+VLOOKUP($A145,T4_TrustBFI_201314!$A:$AD,15,FALSE)+VLOOKUP($A145,T4_TrustBFI_201314!$A:$AD,19,FALSE)</f>
        <v>393</v>
      </c>
      <c r="E145" s="77">
        <f>VLOOKUP($A145,T4_TrustBFI_201314!$A:$AD,8,FALSE)+VLOOKUP($A145,T4_TrustBFI_201314!$A:$AD,12,FALSE)+VLOOKUP($A145,T4_TrustBFI_201314!$A:$AD,16,FALSE)+VLOOKUP($A145,T4_TrustBFI_201314!$A:$AD,20,FALSE)</f>
        <v>1186</v>
      </c>
      <c r="F145" s="97">
        <f t="shared" si="14"/>
        <v>0.75110829639012033</v>
      </c>
      <c r="G145" s="98" t="str">
        <f t="shared" si="12"/>
        <v>72.9% - 77.2%</v>
      </c>
      <c r="H145" s="100">
        <f>VLOOKUP($A145,T4_TrustBFI_201314!$A:$AD,23,FALSE)+VLOOKUP($A145,T4_TrustBFI_201314!$A:$AD,25,FALSE)+VLOOKUP($A145,T4_TrustBFI_201314!$A:$AD,27,FALSE)+VLOOKUP($A145,T4_TrustBFI_201314!$A:$AD,29,FALSE)</f>
        <v>0</v>
      </c>
      <c r="I145" s="101">
        <f t="shared" si="13"/>
        <v>0</v>
      </c>
      <c r="J145" s="151">
        <f t="shared" si="15"/>
        <v>0</v>
      </c>
      <c r="K145" s="151">
        <f t="shared" si="16"/>
        <v>0</v>
      </c>
      <c r="L145" s="151"/>
      <c r="M145" s="151"/>
      <c r="N145" s="27">
        <v>-8.6755349913244628E-2</v>
      </c>
      <c r="O145" s="27">
        <v>-0.16763310490247763</v>
      </c>
      <c r="P145" s="27">
        <v>-0.78137651821862342</v>
      </c>
      <c r="Q145" s="27">
        <v>-0.80073800738007384</v>
      </c>
    </row>
    <row r="146" spans="1:17" s="78" customFormat="1" x14ac:dyDescent="0.2">
      <c r="A146" s="77" t="s">
        <v>305</v>
      </c>
      <c r="B146" s="77" t="s">
        <v>306</v>
      </c>
      <c r="C146" s="93">
        <f>VLOOKUP(A146,T4_TrustBFI_201314!$A:$F,3,FALSE)+VLOOKUP(A146,T4_TrustBFI_201314!$A:$F,4,FALSE)+VLOOKUP(A146,T4_TrustBFI_201314!$A:$F,5,FALSE)+VLOOKUP(A146,T4_TrustBFI_201314!$A:$F,6,FALSE)</f>
        <v>1550</v>
      </c>
      <c r="D146" s="96">
        <f>VLOOKUP($A146,T4_TrustBFI_201314!$A:$AD,7,FALSE)+VLOOKUP($A146,T4_TrustBFI_201314!$A:$AD,11,FALSE)+VLOOKUP($A146,T4_TrustBFI_201314!$A:$AD,15,FALSE)+VLOOKUP($A146,T4_TrustBFI_201314!$A:$AD,19,FALSE)</f>
        <v>286</v>
      </c>
      <c r="E146" s="77">
        <f>VLOOKUP($A146,T4_TrustBFI_201314!$A:$AD,8,FALSE)+VLOOKUP($A146,T4_TrustBFI_201314!$A:$AD,12,FALSE)+VLOOKUP($A146,T4_TrustBFI_201314!$A:$AD,16,FALSE)+VLOOKUP($A146,T4_TrustBFI_201314!$A:$AD,20,FALSE)</f>
        <v>1264</v>
      </c>
      <c r="F146" s="97">
        <f t="shared" si="14"/>
        <v>0.81548387096774189</v>
      </c>
      <c r="G146" s="98" t="str">
        <f t="shared" si="12"/>
        <v>79.5% - 83.4%</v>
      </c>
      <c r="H146" s="100">
        <f>VLOOKUP($A146,T4_TrustBFI_201314!$A:$AD,23,FALSE)+VLOOKUP($A146,T4_TrustBFI_201314!$A:$AD,25,FALSE)+VLOOKUP($A146,T4_TrustBFI_201314!$A:$AD,27,FALSE)+VLOOKUP($A146,T4_TrustBFI_201314!$A:$AD,29,FALSE)</f>
        <v>0</v>
      </c>
      <c r="I146" s="101">
        <f t="shared" si="13"/>
        <v>0</v>
      </c>
      <c r="J146" s="151">
        <f t="shared" si="15"/>
        <v>0</v>
      </c>
      <c r="K146" s="151">
        <f t="shared" si="16"/>
        <v>0</v>
      </c>
      <c r="L146" s="151"/>
      <c r="M146" s="151"/>
      <c r="N146" s="27">
        <v>5.2989130434782705E-2</v>
      </c>
      <c r="O146" s="27">
        <v>2.2427440633245421E-2</v>
      </c>
      <c r="P146" s="27">
        <v>-0.734375</v>
      </c>
      <c r="Q146" s="27">
        <v>-0.7420844327176781</v>
      </c>
    </row>
    <row r="147" spans="1:17" s="78" customFormat="1" x14ac:dyDescent="0.2">
      <c r="A147" s="106" t="s">
        <v>307</v>
      </c>
      <c r="B147" s="106" t="s">
        <v>308</v>
      </c>
      <c r="C147" s="288">
        <f>VLOOKUP(A147,T4_TrustBFI_201314!$A:$F,3,FALSE)+VLOOKUP(A147,T4_TrustBFI_201314!$A:$F,4,FALSE)+VLOOKUP(A147,T4_TrustBFI_201314!$A:$F,5,FALSE)+VLOOKUP(A147,T4_TrustBFI_201314!$A:$F,6,FALSE)</f>
        <v>4906</v>
      </c>
      <c r="D147" s="105">
        <f>VLOOKUP($A147,T4_TrustBFI_201314!$A:$AD,7,FALSE)+VLOOKUP($A147,T4_TrustBFI_201314!$A:$AD,11,FALSE)+VLOOKUP($A147,T4_TrustBFI_201314!$A:$AD,15,FALSE)+VLOOKUP($A147,T4_TrustBFI_201314!$A:$AD,19,FALSE)</f>
        <v>1430</v>
      </c>
      <c r="E147" s="106">
        <f>VLOOKUP($A147,T4_TrustBFI_201314!$A:$AD,8,FALSE)+VLOOKUP($A147,T4_TrustBFI_201314!$A:$AD,12,FALSE)+VLOOKUP($A147,T4_TrustBFI_201314!$A:$AD,16,FALSE)+VLOOKUP($A147,T4_TrustBFI_201314!$A:$AD,20,FALSE)</f>
        <v>3333</v>
      </c>
      <c r="F147" s="107">
        <f t="shared" si="14"/>
        <v>0.679372197309417</v>
      </c>
      <c r="G147" s="108" t="str">
        <f t="shared" si="12"/>
        <v>66.6% - 69.2%</v>
      </c>
      <c r="H147" s="110">
        <f>VLOOKUP($A147,T4_TrustBFI_201314!$A:$AD,23,FALSE)+VLOOKUP($A147,T4_TrustBFI_201314!$A:$AD,25,FALSE)+VLOOKUP($A147,T4_TrustBFI_201314!$A:$AD,27,FALSE)+VLOOKUP($A147,T4_TrustBFI_201314!$A:$AD,29,FALSE)</f>
        <v>143</v>
      </c>
      <c r="I147" s="111">
        <f t="shared" si="13"/>
        <v>2.914798206278027E-2</v>
      </c>
      <c r="J147" s="151">
        <f t="shared" si="15"/>
        <v>0</v>
      </c>
      <c r="K147" s="151">
        <f t="shared" si="16"/>
        <v>0</v>
      </c>
      <c r="L147" s="151"/>
      <c r="M147" s="151"/>
      <c r="N147" s="27">
        <v>6.1525840853158265E-3</v>
      </c>
      <c r="O147" s="27">
        <v>-2.1149241819632847E-2</v>
      </c>
      <c r="P147" s="27">
        <v>-0.75574241181296142</v>
      </c>
      <c r="Q147" s="27">
        <v>-0.76237031125299282</v>
      </c>
    </row>
    <row r="148" spans="1:17" s="78" customFormat="1" x14ac:dyDescent="0.2">
      <c r="A148" s="77"/>
      <c r="B148" s="77"/>
      <c r="C148" s="112"/>
      <c r="D148" s="112"/>
      <c r="E148" s="112"/>
      <c r="F148" s="112"/>
      <c r="G148" s="112"/>
      <c r="H148" s="112"/>
      <c r="I148" s="112"/>
      <c r="J148" s="151"/>
      <c r="K148" s="151"/>
      <c r="L148" s="151"/>
      <c r="M148" s="151"/>
    </row>
    <row r="149" spans="1:17" s="78" customFormat="1" x14ac:dyDescent="0.2">
      <c r="A149" s="57" t="s">
        <v>42</v>
      </c>
      <c r="B149" s="77"/>
      <c r="C149" s="77"/>
      <c r="D149" s="113"/>
      <c r="E149" s="113"/>
      <c r="F149" s="113"/>
      <c r="G149" s="113"/>
      <c r="H149" s="77"/>
      <c r="I149" s="77"/>
      <c r="J149" s="151"/>
      <c r="K149" s="151"/>
      <c r="L149" s="151"/>
      <c r="M149" s="151"/>
    </row>
    <row r="150" spans="1:17" s="78" customFormat="1" x14ac:dyDescent="0.2">
      <c r="A150" s="93"/>
      <c r="B150" s="114" t="s">
        <v>309</v>
      </c>
      <c r="C150" s="77"/>
      <c r="D150" s="113"/>
      <c r="E150" s="113"/>
      <c r="F150" s="113"/>
      <c r="G150" s="113"/>
      <c r="H150" s="77"/>
      <c r="I150" s="77"/>
      <c r="J150" s="151">
        <f>J148+J149</f>
        <v>0</v>
      </c>
      <c r="K150" s="151"/>
      <c r="L150" s="151">
        <f>L148+L149</f>
        <v>0</v>
      </c>
      <c r="M150" s="151"/>
    </row>
    <row r="151" spans="1:17" x14ac:dyDescent="0.2">
      <c r="B151" s="114" t="s">
        <v>310</v>
      </c>
      <c r="D151" s="113"/>
      <c r="E151" s="113"/>
      <c r="F151" s="113"/>
      <c r="G151" s="113"/>
    </row>
    <row r="152" spans="1:17" x14ac:dyDescent="0.2">
      <c r="A152" s="116"/>
      <c r="B152" s="114" t="s">
        <v>311</v>
      </c>
      <c r="D152" s="113"/>
      <c r="E152" s="113"/>
      <c r="F152" s="113"/>
      <c r="G152" s="113"/>
    </row>
    <row r="153" spans="1:17" x14ac:dyDescent="0.2">
      <c r="A153" s="151">
        <v>1</v>
      </c>
      <c r="B153" s="80"/>
      <c r="D153" s="113"/>
      <c r="E153" s="113"/>
      <c r="F153" s="113"/>
      <c r="G153" s="113"/>
    </row>
    <row r="156" spans="1:17" x14ac:dyDescent="0.2">
      <c r="C156" s="94"/>
      <c r="D156" s="94"/>
      <c r="E156" s="94"/>
      <c r="F156" s="94"/>
      <c r="G156" s="94"/>
      <c r="H156" s="94"/>
      <c r="I156" s="94"/>
    </row>
  </sheetData>
  <mergeCells count="3">
    <mergeCell ref="D6:G6"/>
    <mergeCell ref="D7:G7"/>
    <mergeCell ref="H7:I7"/>
  </mergeCells>
  <conditionalFormatting sqref="I9:I147">
    <cfRule type="cellIs" dxfId="134" priority="8" stopIfTrue="1" operator="greaterThan">
      <formula>0.05</formula>
    </cfRule>
    <cfRule type="cellIs" dxfId="133" priority="9" stopIfTrue="1" operator="lessThan">
      <formula>0</formula>
    </cfRule>
  </conditionalFormatting>
  <conditionalFormatting sqref="C9:C147">
    <cfRule type="expression" dxfId="132" priority="10" stopIfTrue="1">
      <formula>J9=1</formula>
    </cfRule>
  </conditionalFormatting>
  <conditionalFormatting sqref="A150">
    <cfRule type="expression" dxfId="131" priority="11" stopIfTrue="1">
      <formula>A153=1</formula>
    </cfRule>
  </conditionalFormatting>
  <conditionalFormatting sqref="N9:N147">
    <cfRule type="cellIs" dxfId="130" priority="4" stopIfTrue="1" operator="lessThan">
      <formula>-0.1</formula>
    </cfRule>
  </conditionalFormatting>
  <conditionalFormatting sqref="O9:O147">
    <cfRule type="cellIs" dxfId="129" priority="3" stopIfTrue="1" operator="greaterThan">
      <formula>0.2</formula>
    </cfRule>
  </conditionalFormatting>
  <conditionalFormatting sqref="P9:P147">
    <cfRule type="cellIs" dxfId="128" priority="2" stopIfTrue="1" operator="lessThan">
      <formula>-0.1</formula>
    </cfRule>
  </conditionalFormatting>
  <conditionalFormatting sqref="Q9:Q147">
    <cfRule type="cellIs" dxfId="127" priority="1" stopIfTrue="1" operator="greaterThan">
      <formula>0.2</formula>
    </cfRule>
  </conditionalFormatting>
  <pageMargins left="0.39370078740157483" right="0.39370078740157483" top="0.39370078740157483" bottom="0.59055118110236227" header="0.51181102362204722" footer="0.51181102362204722"/>
  <pageSetup paperSize="8" scale="75" fitToHeight="2" orientation="portrait" r:id="rId1"/>
  <headerFooter alignWithMargins="0">
    <oddFooter>&amp;L&amp;6&amp;F &amp;A&amp;R&amp;6Standards and Quality Analytical Team (SAT)</oddFooter>
  </headerFooter>
  <ignoredErrors>
    <ignoredError sqref="L148:L150 J99:J101" evalError="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7030A0"/>
  </sheetPr>
  <dimension ref="A1:AN256"/>
  <sheetViews>
    <sheetView showGridLines="0" zoomScale="90" zoomScaleNormal="90" zoomScaleSheetLayoutView="80" workbookViewId="0">
      <pane xSplit="7" ySplit="8" topLeftCell="S9" activePane="bottomRight" state="frozen"/>
      <selection pane="topRight" activeCell="H1" sqref="H1"/>
      <selection pane="bottomLeft" activeCell="A9" sqref="A9"/>
      <selection pane="bottomRight"/>
    </sheetView>
  </sheetViews>
  <sheetFormatPr defaultRowHeight="12.75" x14ac:dyDescent="0.2"/>
  <cols>
    <col min="1" max="1" width="5.28515625" style="77" bestFit="1" customWidth="1"/>
    <col min="2" max="2" width="64.42578125" style="77" bestFit="1" customWidth="1"/>
    <col min="3" max="3" width="5.28515625" style="77" bestFit="1" customWidth="1"/>
    <col min="4" max="7" width="11.7109375" style="77" customWidth="1"/>
    <col min="8" max="9" width="9.140625" style="77"/>
    <col min="10" max="10" width="9.140625" style="175"/>
    <col min="11" max="11" width="13.42578125" style="77" bestFit="1" customWidth="1"/>
    <col min="12" max="13" width="9.140625" style="77"/>
    <col min="14" max="14" width="9.140625" style="175"/>
    <col min="15" max="15" width="13.42578125" style="77" bestFit="1" customWidth="1"/>
    <col min="16" max="17" width="9.140625" style="77"/>
    <col min="18" max="18" width="9.140625" style="175"/>
    <col min="19" max="19" width="13.42578125" style="77" bestFit="1" customWidth="1"/>
    <col min="20" max="20" width="9.28515625" style="77" bestFit="1" customWidth="1"/>
    <col min="21" max="21" width="9.28515625" style="77" customWidth="1"/>
    <col min="22" max="22" width="9.140625" style="175"/>
    <col min="23" max="23" width="13.42578125" style="77" bestFit="1" customWidth="1"/>
    <col min="24" max="24" width="9.140625" style="77"/>
    <col min="25" max="25" width="9.140625" style="175"/>
    <col min="26" max="26" width="9.140625" style="77"/>
    <col min="27" max="27" width="9.28515625" style="175" bestFit="1" customWidth="1"/>
    <col min="28" max="28" width="9.140625" style="77"/>
    <col min="29" max="29" width="9.140625" style="175"/>
    <col min="30" max="30" width="9.140625" style="77"/>
    <col min="31" max="31" width="9.140625" style="175"/>
    <col min="32" max="32" width="11.28515625" style="77" bestFit="1" customWidth="1"/>
    <col min="33" max="36" width="10.7109375" style="151" customWidth="1"/>
    <col min="37" max="16384" width="9.140625" style="77"/>
  </cols>
  <sheetData>
    <row r="1" spans="1:40" ht="18" x14ac:dyDescent="0.25">
      <c r="A1" s="173" t="s">
        <v>1387</v>
      </c>
    </row>
    <row r="3" spans="1:40" x14ac:dyDescent="0.2">
      <c r="A3" s="79" t="s">
        <v>1386</v>
      </c>
      <c r="D3" s="94"/>
    </row>
    <row r="4" spans="1:40" x14ac:dyDescent="0.2">
      <c r="A4" s="80" t="s">
        <v>63</v>
      </c>
    </row>
    <row r="5" spans="1:40" x14ac:dyDescent="0.2">
      <c r="A5" s="106"/>
      <c r="B5" s="106"/>
      <c r="C5" s="106"/>
    </row>
    <row r="6" spans="1:40" x14ac:dyDescent="0.2">
      <c r="D6" s="380" t="s">
        <v>64</v>
      </c>
      <c r="E6" s="381"/>
      <c r="F6" s="381"/>
      <c r="G6" s="382"/>
      <c r="H6" s="380" t="s">
        <v>65</v>
      </c>
      <c r="I6" s="381"/>
      <c r="J6" s="381"/>
      <c r="K6" s="381"/>
      <c r="L6" s="381"/>
      <c r="M6" s="381"/>
      <c r="N6" s="381"/>
      <c r="O6" s="381"/>
      <c r="P6" s="381"/>
      <c r="Q6" s="381"/>
      <c r="R6" s="381"/>
      <c r="S6" s="381"/>
      <c r="T6" s="381"/>
      <c r="U6" s="381"/>
      <c r="V6" s="381"/>
      <c r="W6" s="382"/>
      <c r="X6" s="380" t="s">
        <v>66</v>
      </c>
      <c r="Y6" s="381"/>
      <c r="Z6" s="381"/>
      <c r="AA6" s="381"/>
      <c r="AB6" s="381"/>
      <c r="AC6" s="381"/>
      <c r="AD6" s="381"/>
      <c r="AE6" s="382"/>
      <c r="AF6" s="120"/>
    </row>
    <row r="7" spans="1:40" x14ac:dyDescent="0.2">
      <c r="D7" s="183" t="s">
        <v>67</v>
      </c>
      <c r="E7" s="181" t="s">
        <v>68</v>
      </c>
      <c r="F7" s="181" t="s">
        <v>69</v>
      </c>
      <c r="G7" s="182" t="s">
        <v>70</v>
      </c>
      <c r="H7" s="383" t="s">
        <v>67</v>
      </c>
      <c r="I7" s="378"/>
      <c r="J7" s="378"/>
      <c r="K7" s="378"/>
      <c r="L7" s="378" t="s">
        <v>68</v>
      </c>
      <c r="M7" s="378"/>
      <c r="N7" s="378"/>
      <c r="O7" s="378"/>
      <c r="P7" s="378" t="s">
        <v>69</v>
      </c>
      <c r="Q7" s="378"/>
      <c r="R7" s="378"/>
      <c r="S7" s="378"/>
      <c r="T7" s="378" t="s">
        <v>70</v>
      </c>
      <c r="U7" s="378"/>
      <c r="V7" s="378"/>
      <c r="W7" s="379"/>
      <c r="X7" s="383" t="s">
        <v>67</v>
      </c>
      <c r="Y7" s="378"/>
      <c r="Z7" s="378" t="s">
        <v>68</v>
      </c>
      <c r="AA7" s="378"/>
      <c r="AB7" s="378" t="s">
        <v>69</v>
      </c>
      <c r="AC7" s="378"/>
      <c r="AD7" s="378" t="s">
        <v>70</v>
      </c>
      <c r="AE7" s="379"/>
      <c r="AF7" s="181"/>
    </row>
    <row r="8" spans="1:40" ht="39" thickBot="1" x14ac:dyDescent="0.25">
      <c r="A8" s="81" t="s">
        <v>71</v>
      </c>
      <c r="B8" s="81" t="s">
        <v>72</v>
      </c>
      <c r="C8" s="121" t="s">
        <v>71</v>
      </c>
      <c r="D8" s="82" t="s">
        <v>33</v>
      </c>
      <c r="E8" s="83" t="s">
        <v>33</v>
      </c>
      <c r="F8" s="83" t="s">
        <v>33</v>
      </c>
      <c r="G8" s="84" t="s">
        <v>33</v>
      </c>
      <c r="H8" s="85" t="s">
        <v>73</v>
      </c>
      <c r="I8" s="86" t="s">
        <v>74</v>
      </c>
      <c r="J8" s="186" t="s">
        <v>36</v>
      </c>
      <c r="K8" s="87" t="s">
        <v>58</v>
      </c>
      <c r="L8" s="86" t="s">
        <v>73</v>
      </c>
      <c r="M8" s="86" t="s">
        <v>74</v>
      </c>
      <c r="N8" s="186" t="s">
        <v>36</v>
      </c>
      <c r="O8" s="87" t="s">
        <v>58</v>
      </c>
      <c r="P8" s="86" t="s">
        <v>73</v>
      </c>
      <c r="Q8" s="86" t="s">
        <v>74</v>
      </c>
      <c r="R8" s="186" t="s">
        <v>36</v>
      </c>
      <c r="S8" s="87" t="s">
        <v>58</v>
      </c>
      <c r="T8" s="86" t="s">
        <v>73</v>
      </c>
      <c r="U8" s="86" t="s">
        <v>74</v>
      </c>
      <c r="V8" s="186" t="s">
        <v>36</v>
      </c>
      <c r="W8" s="88" t="s">
        <v>58</v>
      </c>
      <c r="X8" s="89" t="s">
        <v>33</v>
      </c>
      <c r="Y8" s="187" t="s">
        <v>36</v>
      </c>
      <c r="Z8" s="90" t="s">
        <v>33</v>
      </c>
      <c r="AA8" s="187" t="s">
        <v>36</v>
      </c>
      <c r="AB8" s="90" t="s">
        <v>33</v>
      </c>
      <c r="AC8" s="187" t="s">
        <v>36</v>
      </c>
      <c r="AD8" s="90" t="s">
        <v>33</v>
      </c>
      <c r="AE8" s="188" t="s">
        <v>36</v>
      </c>
      <c r="AF8" s="83" t="s">
        <v>457</v>
      </c>
      <c r="AG8" s="151" t="s">
        <v>67</v>
      </c>
      <c r="AH8" s="151" t="s">
        <v>76</v>
      </c>
      <c r="AI8" s="151" t="s">
        <v>458</v>
      </c>
      <c r="AJ8" s="151" t="s">
        <v>1414</v>
      </c>
    </row>
    <row r="9" spans="1:40" s="78" customFormat="1" x14ac:dyDescent="0.2">
      <c r="A9" s="80" t="s">
        <v>1388</v>
      </c>
      <c r="B9" s="80" t="s">
        <v>1389</v>
      </c>
      <c r="C9" s="80"/>
      <c r="D9" s="93">
        <v>149091</v>
      </c>
      <c r="E9" s="94">
        <v>158213</v>
      </c>
      <c r="F9" s="94">
        <v>153514</v>
      </c>
      <c r="G9" s="94">
        <v>153528</v>
      </c>
      <c r="H9" s="93">
        <v>35949.5</v>
      </c>
      <c r="I9" s="189">
        <v>110439.5</v>
      </c>
      <c r="J9" s="97"/>
      <c r="K9" s="98" t="str">
        <f t="shared" ref="K9:K36" si="0">IF(ISNUMBER(J9),TEXT(((2*I9)+(1.96^2)-(1.96*((1.96^2)+(4*I9*(100%-J9)))^0.5))/(2*(D9+(1.96^2))),"0.0%")&amp;" - "&amp;TEXT(((2*I9)+(1.96^2)+(1.96*((1.96^2)+(4*I9*(100%-J9)))^0.5))/(2*(D9+(1.96^2))),"0.0%"),"")</f>
        <v/>
      </c>
      <c r="L9" s="189">
        <v>37780.6</v>
      </c>
      <c r="M9" s="189">
        <v>117376.4</v>
      </c>
      <c r="N9" s="190">
        <f>M9/E9</f>
        <v>0.74188846681372578</v>
      </c>
      <c r="O9" s="98" t="str">
        <f t="shared" ref="O9:O36" si="1">IF(ISNUMBER(N9),TEXT(((2*M9)+(1.96^2)-(1.96*((1.96^2)+(4*M9*(100%-N9)))^0.5))/(2*(E9+(1.96^2))),"0.0%")&amp;" - "&amp;TEXT(((2*M9)+(1.96^2)+(1.96*((1.96^2)+(4*M9*(100%-N9)))^0.5))/(2*(E9+(1.96^2))),"0.0%"),"")</f>
        <v>74.0% - 74.4%</v>
      </c>
      <c r="P9" s="189">
        <v>37494.32</v>
      </c>
      <c r="Q9" s="189">
        <v>113160.68000000001</v>
      </c>
      <c r="R9" s="190">
        <f>Q9/F9</f>
        <v>0.73713589640032839</v>
      </c>
      <c r="S9" s="98" t="str">
        <f t="shared" ref="S9:S36" si="2">IF(ISNUMBER(R9),TEXT(((2*Q9)+(1.96^2)-(1.96*((1.96^2)+(4*Q9*(100%-R9)))^0.5))/(2*(F9+(1.96^2))),"0.0%")&amp;" - "&amp;TEXT(((2*Q9)+(1.96^2)+(1.96*((1.96^2)+(4*Q9*(100%-R9)))^0.5))/(2*(F9+(1.96^2))),"0.0%"),"")</f>
        <v>73.5% - 73.9%</v>
      </c>
      <c r="T9" s="189">
        <v>36042</v>
      </c>
      <c r="U9" s="189">
        <v>113340</v>
      </c>
      <c r="V9" s="190">
        <f>U9/G9</f>
        <v>0.73823667344067534</v>
      </c>
      <c r="W9" s="99" t="str">
        <f t="shared" ref="W9:W36" si="3">IF(ISNUMBER(V9),TEXT(((2*U9)+(1.96^2)-(1.96*((1.96^2)+(4*U9*(100%-V9)))^0.5))/(2*(G9+(1.96^2))),"0.0%")&amp;" - "&amp;TEXT(((2*U9)+(1.96^2)+(1.96*((1.96^2)+(4*U9*(100%-V9)))^0.5))/(2*(G9+(1.96^2))),"0.0%"),"")</f>
        <v>73.6% - 74.0%</v>
      </c>
      <c r="X9" s="191">
        <v>2702</v>
      </c>
      <c r="Y9" s="97">
        <f>X9/D9</f>
        <v>1.8123159681000194E-2</v>
      </c>
      <c r="Z9" s="193">
        <v>3056</v>
      </c>
      <c r="AA9" s="97">
        <f>Z9/E9</f>
        <v>1.9315732588346089E-2</v>
      </c>
      <c r="AB9" s="193">
        <v>2859</v>
      </c>
      <c r="AC9" s="97">
        <f>AB9/F9</f>
        <v>1.8623708586838986E-2</v>
      </c>
      <c r="AD9" s="193">
        <v>4146</v>
      </c>
      <c r="AE9" s="237">
        <f>AD9/G9</f>
        <v>2.7004846021572611E-2</v>
      </c>
      <c r="AF9" s="181"/>
      <c r="AG9" s="151">
        <v>1</v>
      </c>
      <c r="AH9" s="151">
        <v>0</v>
      </c>
      <c r="AI9" s="151">
        <v>0</v>
      </c>
      <c r="AJ9" s="151">
        <v>0</v>
      </c>
      <c r="AK9" s="78">
        <f>IF(Y9&gt;5%,1,0)</f>
        <v>0</v>
      </c>
      <c r="AL9" s="78">
        <f>IF(AA9&gt;5%,1,0)</f>
        <v>0</v>
      </c>
      <c r="AM9" s="78">
        <f>IF(AC9&gt;5%,1,0)</f>
        <v>0</v>
      </c>
      <c r="AN9" s="78">
        <f>IF(AE9&gt;5%,1,0)</f>
        <v>0</v>
      </c>
    </row>
    <row r="10" spans="1:40" s="78" customFormat="1" x14ac:dyDescent="0.2">
      <c r="A10" s="77"/>
      <c r="B10" s="77"/>
      <c r="C10" s="80"/>
      <c r="D10" s="93"/>
      <c r="E10" s="94"/>
      <c r="F10" s="94"/>
      <c r="G10" s="182"/>
      <c r="H10" s="93"/>
      <c r="I10" s="189"/>
      <c r="J10" s="97"/>
      <c r="K10" s="98" t="str">
        <f t="shared" si="0"/>
        <v/>
      </c>
      <c r="L10" s="189"/>
      <c r="M10" s="189"/>
      <c r="N10" s="190"/>
      <c r="O10" s="98" t="str">
        <f t="shared" si="1"/>
        <v/>
      </c>
      <c r="P10" s="189"/>
      <c r="Q10" s="189"/>
      <c r="R10" s="190"/>
      <c r="S10" s="98" t="str">
        <f t="shared" si="2"/>
        <v/>
      </c>
      <c r="T10" s="189"/>
      <c r="U10" s="189"/>
      <c r="V10" s="190"/>
      <c r="W10" s="99" t="str">
        <f t="shared" si="3"/>
        <v/>
      </c>
      <c r="X10" s="191"/>
      <c r="Y10" s="97"/>
      <c r="Z10" s="193"/>
      <c r="AA10" s="97"/>
      <c r="AB10" s="193"/>
      <c r="AC10" s="97"/>
      <c r="AD10" s="193"/>
      <c r="AE10" s="101"/>
      <c r="AF10" s="181"/>
      <c r="AG10" s="151"/>
      <c r="AH10" s="151"/>
      <c r="AI10" s="151"/>
      <c r="AJ10" s="151"/>
      <c r="AK10" s="78">
        <f t="shared" ref="AK10:AK73" si="4">IF(Y10&gt;5%,1,0)</f>
        <v>0</v>
      </c>
      <c r="AL10" s="78">
        <f t="shared" ref="AL10:AL73" si="5">IF(AA10&gt;5%,1,0)</f>
        <v>0</v>
      </c>
      <c r="AM10" s="78">
        <f t="shared" ref="AM10:AM73" si="6">IF(AC10&gt;5%,1,0)</f>
        <v>0</v>
      </c>
      <c r="AN10" s="78">
        <f t="shared" ref="AN10:AN73" si="7">IF(AE10&gt;5%,1,0)</f>
        <v>0</v>
      </c>
    </row>
    <row r="11" spans="1:40" s="78" customFormat="1" x14ac:dyDescent="0.2">
      <c r="A11" s="77" t="s">
        <v>461</v>
      </c>
      <c r="B11" s="77" t="s">
        <v>1131</v>
      </c>
      <c r="C11" s="80"/>
      <c r="D11" s="93">
        <v>3151</v>
      </c>
      <c r="E11" s="94">
        <v>3372</v>
      </c>
      <c r="F11" s="94">
        <v>3184</v>
      </c>
      <c r="G11" s="94">
        <v>3056</v>
      </c>
      <c r="H11" s="93">
        <v>1072</v>
      </c>
      <c r="I11" s="189">
        <v>1995</v>
      </c>
      <c r="J11" s="97">
        <f>I11/D11</f>
        <v>0.63313233894001908</v>
      </c>
      <c r="K11" s="98" t="str">
        <f t="shared" si="0"/>
        <v>61.6% - 65.0%</v>
      </c>
      <c r="L11" s="189">
        <v>1158</v>
      </c>
      <c r="M11" s="189">
        <v>2162</v>
      </c>
      <c r="N11" s="190">
        <f>M11/E11</f>
        <v>0.64116251482799524</v>
      </c>
      <c r="O11" s="98" t="str">
        <f t="shared" si="1"/>
        <v>62.5% - 65.7%</v>
      </c>
      <c r="P11" s="189">
        <v>1074</v>
      </c>
      <c r="Q11" s="189">
        <v>2095</v>
      </c>
      <c r="R11" s="190">
        <f>Q11/F11</f>
        <v>0.65797738693467334</v>
      </c>
      <c r="S11" s="98" t="str">
        <f t="shared" si="2"/>
        <v>64.1% - 67.4%</v>
      </c>
      <c r="T11" s="189">
        <v>1021</v>
      </c>
      <c r="U11" s="189">
        <v>2026</v>
      </c>
      <c r="V11" s="190"/>
      <c r="W11" s="99" t="str">
        <f t="shared" si="3"/>
        <v/>
      </c>
      <c r="X11" s="191">
        <v>84</v>
      </c>
      <c r="Y11" s="97">
        <f>X11/D11</f>
        <v>2.6658203744842908E-2</v>
      </c>
      <c r="Z11" s="193">
        <v>52</v>
      </c>
      <c r="AA11" s="97">
        <f>Z11/E11</f>
        <v>1.542111506524318E-2</v>
      </c>
      <c r="AB11" s="193">
        <v>15</v>
      </c>
      <c r="AC11" s="97">
        <f>AB11/F11</f>
        <v>4.7110552763819091E-3</v>
      </c>
      <c r="AD11" s="193">
        <v>9</v>
      </c>
      <c r="AE11" s="101">
        <f>AD11/G11</f>
        <v>2.9450261780104713E-3</v>
      </c>
      <c r="AF11" s="181"/>
      <c r="AG11" s="151">
        <v>0</v>
      </c>
      <c r="AH11" s="151">
        <v>0</v>
      </c>
      <c r="AI11" s="151">
        <v>0</v>
      </c>
      <c r="AJ11" s="151">
        <v>1</v>
      </c>
      <c r="AK11" s="78">
        <f t="shared" si="4"/>
        <v>0</v>
      </c>
      <c r="AL11" s="78">
        <f t="shared" si="5"/>
        <v>0</v>
      </c>
      <c r="AM11" s="78">
        <f t="shared" si="6"/>
        <v>0</v>
      </c>
      <c r="AN11" s="78">
        <f t="shared" si="7"/>
        <v>0</v>
      </c>
    </row>
    <row r="12" spans="1:40" s="78" customFormat="1" x14ac:dyDescent="0.2">
      <c r="A12" s="77" t="s">
        <v>480</v>
      </c>
      <c r="B12" s="77" t="s">
        <v>1129</v>
      </c>
      <c r="C12" s="80"/>
      <c r="D12" s="93">
        <v>3331</v>
      </c>
      <c r="E12" s="94">
        <v>3405</v>
      </c>
      <c r="F12" s="94">
        <v>3395</v>
      </c>
      <c r="G12" s="94">
        <v>3225</v>
      </c>
      <c r="H12" s="93">
        <v>1494</v>
      </c>
      <c r="I12" s="189">
        <v>1827</v>
      </c>
      <c r="J12" s="97">
        <f t="shared" ref="J12:J74" si="8">I12/D12</f>
        <v>0.54848393875712997</v>
      </c>
      <c r="K12" s="98" t="str">
        <f t="shared" si="0"/>
        <v>53.2% - 56.5%</v>
      </c>
      <c r="L12" s="189">
        <v>1470</v>
      </c>
      <c r="M12" s="189">
        <v>1927</v>
      </c>
      <c r="N12" s="190">
        <f t="shared" ref="N12:N17" si="9">M12/E12</f>
        <v>0.56593245227606459</v>
      </c>
      <c r="O12" s="98" t="str">
        <f t="shared" si="1"/>
        <v>54.9% - 58.2%</v>
      </c>
      <c r="P12" s="189">
        <v>1455</v>
      </c>
      <c r="Q12" s="189">
        <v>1920</v>
      </c>
      <c r="R12" s="190">
        <f t="shared" ref="R12:R34" si="10">Q12/F12</f>
        <v>0.56553755522827687</v>
      </c>
      <c r="S12" s="98" t="str">
        <f t="shared" si="2"/>
        <v>54.9% - 58.2%</v>
      </c>
      <c r="T12" s="189">
        <v>1454</v>
      </c>
      <c r="U12" s="189">
        <v>1769</v>
      </c>
      <c r="V12" s="190">
        <f t="shared" ref="V12:V34" si="11">U12/G12</f>
        <v>0.54852713178294576</v>
      </c>
      <c r="W12" s="99" t="str">
        <f t="shared" si="3"/>
        <v>53.1% - 56.6%</v>
      </c>
      <c r="X12" s="191">
        <v>10</v>
      </c>
      <c r="Y12" s="97">
        <f t="shared" ref="Y12:Y35" si="12">X12/D12</f>
        <v>3.0021014710297209E-3</v>
      </c>
      <c r="Z12" s="193">
        <v>8</v>
      </c>
      <c r="AA12" s="97">
        <f t="shared" ref="AA12:AA35" si="13">Z12/E12</f>
        <v>2.3494860499265785E-3</v>
      </c>
      <c r="AB12" s="193">
        <v>20</v>
      </c>
      <c r="AC12" s="97">
        <f t="shared" ref="AC12:AC35" si="14">AB12/F12</f>
        <v>5.8910162002945507E-3</v>
      </c>
      <c r="AD12" s="193">
        <v>2</v>
      </c>
      <c r="AE12" s="101">
        <f t="shared" ref="AE12:AE35" si="15">AD12/G12</f>
        <v>6.2015503875968996E-4</v>
      </c>
      <c r="AF12" s="181"/>
      <c r="AG12" s="151">
        <v>0</v>
      </c>
      <c r="AH12" s="151">
        <v>0</v>
      </c>
      <c r="AI12" s="151">
        <v>0</v>
      </c>
      <c r="AJ12" s="151">
        <v>0</v>
      </c>
      <c r="AK12" s="78">
        <f t="shared" si="4"/>
        <v>0</v>
      </c>
      <c r="AL12" s="78">
        <f t="shared" si="5"/>
        <v>0</v>
      </c>
      <c r="AM12" s="78">
        <f t="shared" si="6"/>
        <v>0</v>
      </c>
      <c r="AN12" s="78">
        <f t="shared" si="7"/>
        <v>0</v>
      </c>
    </row>
    <row r="13" spans="1:40" s="78" customFormat="1" x14ac:dyDescent="0.2">
      <c r="A13" s="77" t="s">
        <v>496</v>
      </c>
      <c r="B13" s="77" t="s">
        <v>497</v>
      </c>
      <c r="C13" s="80"/>
      <c r="D13" s="93">
        <v>9027</v>
      </c>
      <c r="E13" s="94">
        <v>9774</v>
      </c>
      <c r="F13" s="94">
        <v>9446</v>
      </c>
      <c r="G13" s="94">
        <v>8836</v>
      </c>
      <c r="H13" s="93">
        <v>3032</v>
      </c>
      <c r="I13" s="189">
        <v>5952</v>
      </c>
      <c r="J13" s="97">
        <f t="shared" si="8"/>
        <v>0.65935526753074114</v>
      </c>
      <c r="K13" s="98" t="str">
        <f t="shared" si="0"/>
        <v>65.0% - 66.9%</v>
      </c>
      <c r="L13" s="189">
        <v>3239</v>
      </c>
      <c r="M13" s="189">
        <v>6488</v>
      </c>
      <c r="N13" s="190">
        <f t="shared" si="9"/>
        <v>0.66380192347043177</v>
      </c>
      <c r="O13" s="98" t="str">
        <f t="shared" si="1"/>
        <v>65.4% - 67.3%</v>
      </c>
      <c r="P13" s="189">
        <v>3076</v>
      </c>
      <c r="Q13" s="189">
        <v>6323</v>
      </c>
      <c r="R13" s="190">
        <f t="shared" si="10"/>
        <v>0.66938386618674572</v>
      </c>
      <c r="S13" s="98" t="str">
        <f t="shared" si="2"/>
        <v>66.0% - 67.9%</v>
      </c>
      <c r="T13" s="189">
        <v>2969</v>
      </c>
      <c r="U13" s="189">
        <v>5829</v>
      </c>
      <c r="V13" s="190">
        <f t="shared" si="11"/>
        <v>0.65968764146672698</v>
      </c>
      <c r="W13" s="99" t="str">
        <f t="shared" si="3"/>
        <v>65.0% - 66.9%</v>
      </c>
      <c r="X13" s="191">
        <v>43</v>
      </c>
      <c r="Y13" s="97">
        <f t="shared" si="12"/>
        <v>4.7634873158302867E-3</v>
      </c>
      <c r="Z13" s="193">
        <v>47</v>
      </c>
      <c r="AA13" s="97">
        <f t="shared" si="13"/>
        <v>4.808676079394311E-3</v>
      </c>
      <c r="AB13" s="193">
        <v>47</v>
      </c>
      <c r="AC13" s="97">
        <f t="shared" si="14"/>
        <v>4.9756510692356556E-3</v>
      </c>
      <c r="AD13" s="193">
        <v>38</v>
      </c>
      <c r="AE13" s="101">
        <f t="shared" si="15"/>
        <v>4.3005885015844269E-3</v>
      </c>
      <c r="AF13" s="181"/>
      <c r="AG13" s="151">
        <v>0</v>
      </c>
      <c r="AH13" s="151">
        <v>0</v>
      </c>
      <c r="AI13" s="151">
        <v>0</v>
      </c>
      <c r="AJ13" s="151">
        <v>0</v>
      </c>
      <c r="AK13" s="78">
        <f t="shared" si="4"/>
        <v>0</v>
      </c>
      <c r="AL13" s="78">
        <f t="shared" si="5"/>
        <v>0</v>
      </c>
      <c r="AM13" s="78">
        <f t="shared" si="6"/>
        <v>0</v>
      </c>
      <c r="AN13" s="78">
        <f t="shared" si="7"/>
        <v>0</v>
      </c>
    </row>
    <row r="14" spans="1:40" s="78" customFormat="1" x14ac:dyDescent="0.2">
      <c r="A14" s="77" t="s">
        <v>534</v>
      </c>
      <c r="B14" s="77" t="s">
        <v>535</v>
      </c>
      <c r="C14" s="80"/>
      <c r="D14" s="93">
        <v>3966</v>
      </c>
      <c r="E14" s="94">
        <v>4252</v>
      </c>
      <c r="F14" s="94">
        <v>4169</v>
      </c>
      <c r="G14" s="94">
        <v>4002</v>
      </c>
      <c r="H14" s="93">
        <v>1191</v>
      </c>
      <c r="I14" s="189">
        <v>2767</v>
      </c>
      <c r="J14" s="97">
        <f t="shared" si="8"/>
        <v>0.69768028240040347</v>
      </c>
      <c r="K14" s="98" t="str">
        <f t="shared" si="0"/>
        <v>68.3% - 71.2%</v>
      </c>
      <c r="L14" s="189">
        <v>1307</v>
      </c>
      <c r="M14" s="189">
        <v>2926</v>
      </c>
      <c r="N14" s="190">
        <f t="shared" si="9"/>
        <v>0.68814675446848539</v>
      </c>
      <c r="O14" s="98" t="str">
        <f t="shared" si="1"/>
        <v>67.4% - 70.2%</v>
      </c>
      <c r="P14" s="189">
        <v>1360</v>
      </c>
      <c r="Q14" s="189">
        <v>2788</v>
      </c>
      <c r="R14" s="190">
        <f t="shared" si="10"/>
        <v>0.66874550251858955</v>
      </c>
      <c r="S14" s="98" t="str">
        <f t="shared" si="2"/>
        <v>65.4% - 68.3%</v>
      </c>
      <c r="T14" s="189">
        <v>1210</v>
      </c>
      <c r="U14" s="189">
        <v>2780</v>
      </c>
      <c r="V14" s="190">
        <f t="shared" si="11"/>
        <v>0.69465267366316841</v>
      </c>
      <c r="W14" s="99" t="str">
        <f t="shared" si="3"/>
        <v>68.0% - 70.9%</v>
      </c>
      <c r="X14" s="191">
        <v>8</v>
      </c>
      <c r="Y14" s="97">
        <f t="shared" si="12"/>
        <v>2.017145738779627E-3</v>
      </c>
      <c r="Z14" s="193">
        <v>19</v>
      </c>
      <c r="AA14" s="97">
        <f t="shared" si="13"/>
        <v>4.4684854186265287E-3</v>
      </c>
      <c r="AB14" s="193">
        <v>21</v>
      </c>
      <c r="AC14" s="97">
        <f t="shared" si="14"/>
        <v>5.0371791796593908E-3</v>
      </c>
      <c r="AD14" s="193">
        <v>12</v>
      </c>
      <c r="AE14" s="101">
        <f t="shared" si="15"/>
        <v>2.9985007496251873E-3</v>
      </c>
      <c r="AF14" s="181"/>
      <c r="AG14" s="151">
        <v>0</v>
      </c>
      <c r="AH14" s="151">
        <v>0</v>
      </c>
      <c r="AI14" s="151">
        <v>0</v>
      </c>
      <c r="AJ14" s="151">
        <v>0</v>
      </c>
      <c r="AK14" s="78">
        <f t="shared" si="4"/>
        <v>0</v>
      </c>
      <c r="AL14" s="78">
        <f t="shared" si="5"/>
        <v>0</v>
      </c>
      <c r="AM14" s="78">
        <f t="shared" si="6"/>
        <v>0</v>
      </c>
      <c r="AN14" s="78">
        <f t="shared" si="7"/>
        <v>0</v>
      </c>
    </row>
    <row r="15" spans="1:40" s="78" customFormat="1" x14ac:dyDescent="0.2">
      <c r="A15" s="77" t="s">
        <v>560</v>
      </c>
      <c r="B15" s="77" t="s">
        <v>561</v>
      </c>
      <c r="C15" s="80"/>
      <c r="D15" s="93">
        <v>3257</v>
      </c>
      <c r="E15" s="94">
        <v>3705</v>
      </c>
      <c r="F15" s="94">
        <v>3487</v>
      </c>
      <c r="G15" s="94">
        <v>3220</v>
      </c>
      <c r="H15" s="93">
        <v>1540</v>
      </c>
      <c r="I15" s="189">
        <v>1712</v>
      </c>
      <c r="J15" s="97">
        <f t="shared" si="8"/>
        <v>0.52563708934602393</v>
      </c>
      <c r="K15" s="98" t="str">
        <f t="shared" si="0"/>
        <v>50.8% - 54.3%</v>
      </c>
      <c r="L15" s="189">
        <v>1751</v>
      </c>
      <c r="M15" s="189">
        <v>1949</v>
      </c>
      <c r="N15" s="190">
        <f t="shared" si="9"/>
        <v>0.5260458839406208</v>
      </c>
      <c r="O15" s="98" t="str">
        <f t="shared" si="1"/>
        <v>51.0% - 54.2%</v>
      </c>
      <c r="P15" s="189">
        <v>1620</v>
      </c>
      <c r="Q15" s="189">
        <v>1861</v>
      </c>
      <c r="R15" s="190">
        <f t="shared" si="10"/>
        <v>0.53369658732434755</v>
      </c>
      <c r="S15" s="98" t="str">
        <f t="shared" si="2"/>
        <v>51.7% - 55.0%</v>
      </c>
      <c r="T15" s="189">
        <v>1438</v>
      </c>
      <c r="U15" s="189">
        <v>1773</v>
      </c>
      <c r="V15" s="190">
        <f t="shared" si="11"/>
        <v>0.55062111801242231</v>
      </c>
      <c r="W15" s="99" t="str">
        <f t="shared" si="3"/>
        <v>53.3% - 56.8%</v>
      </c>
      <c r="X15" s="191">
        <v>5</v>
      </c>
      <c r="Y15" s="97">
        <f t="shared" si="12"/>
        <v>1.5351550506601166E-3</v>
      </c>
      <c r="Z15" s="193">
        <v>5</v>
      </c>
      <c r="AA15" s="97">
        <f t="shared" si="13"/>
        <v>1.3495276653171389E-3</v>
      </c>
      <c r="AB15" s="193">
        <v>6</v>
      </c>
      <c r="AC15" s="97">
        <f t="shared" si="14"/>
        <v>1.7206767995411529E-3</v>
      </c>
      <c r="AD15" s="193">
        <v>9</v>
      </c>
      <c r="AE15" s="101">
        <f t="shared" si="15"/>
        <v>2.7950310559006213E-3</v>
      </c>
      <c r="AF15" s="181"/>
      <c r="AG15" s="151">
        <v>0</v>
      </c>
      <c r="AH15" s="151">
        <v>0</v>
      </c>
      <c r="AI15" s="151">
        <v>0</v>
      </c>
      <c r="AJ15" s="151">
        <v>0</v>
      </c>
      <c r="AK15" s="78">
        <f t="shared" si="4"/>
        <v>0</v>
      </c>
      <c r="AL15" s="78">
        <f t="shared" si="5"/>
        <v>0</v>
      </c>
      <c r="AM15" s="78">
        <f t="shared" si="6"/>
        <v>0</v>
      </c>
      <c r="AN15" s="78">
        <f t="shared" si="7"/>
        <v>0</v>
      </c>
    </row>
    <row r="16" spans="1:40" s="78" customFormat="1" x14ac:dyDescent="0.2">
      <c r="A16" s="77" t="s">
        <v>580</v>
      </c>
      <c r="B16" s="77" t="s">
        <v>1163</v>
      </c>
      <c r="C16" s="80"/>
      <c r="D16" s="93">
        <v>4754</v>
      </c>
      <c r="E16" s="94">
        <v>5177</v>
      </c>
      <c r="F16" s="94">
        <v>4983</v>
      </c>
      <c r="G16" s="94">
        <v>4747</v>
      </c>
      <c r="H16" s="93">
        <v>1640</v>
      </c>
      <c r="I16" s="189">
        <v>3108</v>
      </c>
      <c r="J16" s="97">
        <f t="shared" si="8"/>
        <v>0.65376525031552379</v>
      </c>
      <c r="K16" s="98" t="str">
        <f t="shared" si="0"/>
        <v>64.0% - 66.7%</v>
      </c>
      <c r="L16" s="189">
        <v>1798</v>
      </c>
      <c r="M16" s="189">
        <v>3369</v>
      </c>
      <c r="N16" s="190">
        <f t="shared" si="9"/>
        <v>0.65076299014873484</v>
      </c>
      <c r="O16" s="98" t="str">
        <f t="shared" si="1"/>
        <v>63.8% - 66.4%</v>
      </c>
      <c r="P16" s="189">
        <v>1720.19</v>
      </c>
      <c r="Q16" s="189">
        <v>3245.81</v>
      </c>
      <c r="R16" s="190">
        <f t="shared" si="10"/>
        <v>0.651376680714429</v>
      </c>
      <c r="S16" s="98" t="str">
        <f t="shared" si="2"/>
        <v>63.8% - 66.4%</v>
      </c>
      <c r="T16" s="189">
        <v>1654</v>
      </c>
      <c r="U16" s="189">
        <v>3078</v>
      </c>
      <c r="V16" s="190">
        <f t="shared" si="11"/>
        <v>0.64840952180324418</v>
      </c>
      <c r="W16" s="99" t="str">
        <f t="shared" si="3"/>
        <v>63.5% - 66.2%</v>
      </c>
      <c r="X16" s="191">
        <v>6</v>
      </c>
      <c r="Y16" s="97">
        <f t="shared" si="12"/>
        <v>1.2620950778291964E-3</v>
      </c>
      <c r="Z16" s="193">
        <v>10</v>
      </c>
      <c r="AA16" s="97">
        <f t="shared" si="13"/>
        <v>1.9316206297083252E-3</v>
      </c>
      <c r="AB16" s="193">
        <v>17</v>
      </c>
      <c r="AC16" s="97">
        <f t="shared" si="14"/>
        <v>3.4115994380895043E-3</v>
      </c>
      <c r="AD16" s="193">
        <v>15</v>
      </c>
      <c r="AE16" s="101">
        <f t="shared" si="15"/>
        <v>3.1598904571308196E-3</v>
      </c>
      <c r="AF16" s="181"/>
      <c r="AG16" s="151">
        <v>0</v>
      </c>
      <c r="AH16" s="151">
        <v>0</v>
      </c>
      <c r="AI16" s="151">
        <v>0</v>
      </c>
      <c r="AJ16" s="151">
        <v>0</v>
      </c>
      <c r="AK16" s="78">
        <f t="shared" si="4"/>
        <v>0</v>
      </c>
      <c r="AL16" s="78">
        <f t="shared" si="5"/>
        <v>0</v>
      </c>
      <c r="AM16" s="78">
        <f t="shared" si="6"/>
        <v>0</v>
      </c>
      <c r="AN16" s="78">
        <f t="shared" si="7"/>
        <v>0</v>
      </c>
    </row>
    <row r="17" spans="1:40" s="78" customFormat="1" x14ac:dyDescent="0.2">
      <c r="A17" s="77" t="s">
        <v>605</v>
      </c>
      <c r="B17" s="77" t="s">
        <v>1158</v>
      </c>
      <c r="C17" s="80"/>
      <c r="D17" s="93">
        <v>4165</v>
      </c>
      <c r="E17" s="94">
        <v>4534</v>
      </c>
      <c r="F17" s="94">
        <v>4272</v>
      </c>
      <c r="G17" s="94">
        <v>4065</v>
      </c>
      <c r="H17" s="93">
        <v>1267</v>
      </c>
      <c r="I17" s="189">
        <v>2818</v>
      </c>
      <c r="J17" s="97">
        <f t="shared" si="8"/>
        <v>0.67659063625450178</v>
      </c>
      <c r="K17" s="98" t="str">
        <f t="shared" si="0"/>
        <v>66.2% - 69.1%</v>
      </c>
      <c r="L17" s="189">
        <v>1355</v>
      </c>
      <c r="M17" s="189">
        <v>3118</v>
      </c>
      <c r="N17" s="190">
        <f t="shared" si="9"/>
        <v>0.68769298632554032</v>
      </c>
      <c r="O17" s="98" t="str">
        <f t="shared" si="1"/>
        <v>67.4% - 70.1%</v>
      </c>
      <c r="P17" s="189">
        <v>1257</v>
      </c>
      <c r="Q17" s="189">
        <v>2958</v>
      </c>
      <c r="R17" s="190">
        <f t="shared" si="10"/>
        <v>0.69241573033707871</v>
      </c>
      <c r="S17" s="98" t="str">
        <f t="shared" si="2"/>
        <v>67.8% - 70.6%</v>
      </c>
      <c r="T17" s="189">
        <v>1167</v>
      </c>
      <c r="U17" s="189">
        <v>2869</v>
      </c>
      <c r="V17" s="190"/>
      <c r="W17" s="99" t="str">
        <f t="shared" si="3"/>
        <v/>
      </c>
      <c r="X17" s="191">
        <v>80</v>
      </c>
      <c r="Y17" s="97">
        <f t="shared" si="12"/>
        <v>1.920768307322929E-2</v>
      </c>
      <c r="Z17" s="193">
        <v>61</v>
      </c>
      <c r="AA17" s="97">
        <f t="shared" si="13"/>
        <v>1.3453903837670931E-2</v>
      </c>
      <c r="AB17" s="193">
        <v>57</v>
      </c>
      <c r="AC17" s="97">
        <f t="shared" si="14"/>
        <v>1.3342696629213483E-2</v>
      </c>
      <c r="AD17" s="193">
        <v>29</v>
      </c>
      <c r="AE17" s="101">
        <f t="shared" si="15"/>
        <v>7.1340713407134068E-3</v>
      </c>
      <c r="AF17" s="181"/>
      <c r="AG17" s="151">
        <v>0</v>
      </c>
      <c r="AH17" s="151">
        <v>0</v>
      </c>
      <c r="AI17" s="151">
        <v>0</v>
      </c>
      <c r="AJ17" s="151">
        <v>1</v>
      </c>
      <c r="AK17" s="78">
        <f t="shared" si="4"/>
        <v>0</v>
      </c>
      <c r="AL17" s="78">
        <f t="shared" si="5"/>
        <v>0</v>
      </c>
      <c r="AM17" s="78">
        <f t="shared" si="6"/>
        <v>0</v>
      </c>
      <c r="AN17" s="78">
        <f t="shared" si="7"/>
        <v>0</v>
      </c>
    </row>
    <row r="18" spans="1:40" s="78" customFormat="1" x14ac:dyDescent="0.2">
      <c r="A18" s="77" t="s">
        <v>630</v>
      </c>
      <c r="B18" s="77" t="s">
        <v>1136</v>
      </c>
      <c r="C18" s="80"/>
      <c r="D18" s="93">
        <v>4185</v>
      </c>
      <c r="E18" s="94">
        <v>4364</v>
      </c>
      <c r="F18" s="94">
        <v>4230</v>
      </c>
      <c r="G18" s="94">
        <v>4133</v>
      </c>
      <c r="H18" s="93">
        <v>879</v>
      </c>
      <c r="I18" s="189">
        <v>3014</v>
      </c>
      <c r="J18" s="97"/>
      <c r="K18" s="98" t="str">
        <f t="shared" si="0"/>
        <v/>
      </c>
      <c r="L18" s="189">
        <v>968</v>
      </c>
      <c r="M18" s="189">
        <v>3047</v>
      </c>
      <c r="N18" s="190"/>
      <c r="O18" s="98" t="str">
        <f t="shared" si="1"/>
        <v/>
      </c>
      <c r="P18" s="189">
        <v>864</v>
      </c>
      <c r="Q18" s="189">
        <v>2999</v>
      </c>
      <c r="R18" s="190"/>
      <c r="S18" s="98" t="str">
        <f t="shared" si="2"/>
        <v/>
      </c>
      <c r="T18" s="189">
        <v>849</v>
      </c>
      <c r="U18" s="189">
        <v>2942</v>
      </c>
      <c r="V18" s="190"/>
      <c r="W18" s="99" t="str">
        <f t="shared" si="3"/>
        <v/>
      </c>
      <c r="X18" s="191">
        <v>292</v>
      </c>
      <c r="Y18" s="97">
        <f t="shared" si="12"/>
        <v>6.9772998805256864E-2</v>
      </c>
      <c r="Z18" s="193">
        <v>349</v>
      </c>
      <c r="AA18" s="97">
        <f t="shared" si="13"/>
        <v>7.9972502291475706E-2</v>
      </c>
      <c r="AB18" s="193">
        <v>367</v>
      </c>
      <c r="AC18" s="97">
        <f t="shared" si="14"/>
        <v>8.6761229314420804E-2</v>
      </c>
      <c r="AD18" s="193">
        <v>342</v>
      </c>
      <c r="AE18" s="101">
        <f t="shared" si="15"/>
        <v>8.2748608758770867E-2</v>
      </c>
      <c r="AF18" s="181"/>
      <c r="AG18" s="151">
        <v>0</v>
      </c>
      <c r="AH18" s="151">
        <v>0</v>
      </c>
      <c r="AI18" s="151">
        <v>0</v>
      </c>
      <c r="AJ18" s="151">
        <v>0</v>
      </c>
      <c r="AK18" s="78">
        <f t="shared" si="4"/>
        <v>1</v>
      </c>
      <c r="AL18" s="78">
        <f t="shared" si="5"/>
        <v>1</v>
      </c>
      <c r="AM18" s="78">
        <f t="shared" si="6"/>
        <v>1</v>
      </c>
      <c r="AN18" s="78">
        <f t="shared" si="7"/>
        <v>1</v>
      </c>
    </row>
    <row r="19" spans="1:40" s="78" customFormat="1" x14ac:dyDescent="0.2">
      <c r="A19" s="77" t="s">
        <v>646</v>
      </c>
      <c r="B19" s="77" t="s">
        <v>647</v>
      </c>
      <c r="C19" s="80"/>
      <c r="D19" s="93">
        <v>7265</v>
      </c>
      <c r="E19" s="94">
        <v>7836</v>
      </c>
      <c r="F19" s="94">
        <v>7550</v>
      </c>
      <c r="G19" s="94">
        <v>7180</v>
      </c>
      <c r="H19" s="93">
        <v>2071</v>
      </c>
      <c r="I19" s="189">
        <v>5164</v>
      </c>
      <c r="J19" s="97">
        <f t="shared" si="8"/>
        <v>0.71080523055746736</v>
      </c>
      <c r="K19" s="98" t="str">
        <f t="shared" si="0"/>
        <v>70.0% - 72.1%</v>
      </c>
      <c r="L19" s="189">
        <v>2212</v>
      </c>
      <c r="M19" s="189">
        <v>5574</v>
      </c>
      <c r="N19" s="190">
        <f t="shared" ref="N19:N34" si="16">M19/E19</f>
        <v>0.71133231240428785</v>
      </c>
      <c r="O19" s="98" t="str">
        <f t="shared" si="1"/>
        <v>70.1% - 72.1%</v>
      </c>
      <c r="P19" s="189">
        <v>2118</v>
      </c>
      <c r="Q19" s="189">
        <v>5418</v>
      </c>
      <c r="R19" s="190">
        <f t="shared" si="10"/>
        <v>0.71761589403973514</v>
      </c>
      <c r="S19" s="98" t="str">
        <f t="shared" si="2"/>
        <v>70.7% - 72.8%</v>
      </c>
      <c r="T19" s="189">
        <v>1994</v>
      </c>
      <c r="U19" s="189">
        <v>5169</v>
      </c>
      <c r="V19" s="190">
        <f t="shared" si="11"/>
        <v>0.71991643454039</v>
      </c>
      <c r="W19" s="99" t="str">
        <f t="shared" si="3"/>
        <v>70.9% - 73.0%</v>
      </c>
      <c r="X19" s="191">
        <v>30</v>
      </c>
      <c r="Y19" s="97">
        <f t="shared" si="12"/>
        <v>4.1293874741913286E-3</v>
      </c>
      <c r="Z19" s="193">
        <v>50</v>
      </c>
      <c r="AA19" s="97">
        <f t="shared" si="13"/>
        <v>6.3808065339458911E-3</v>
      </c>
      <c r="AB19" s="193">
        <v>14</v>
      </c>
      <c r="AC19" s="97">
        <f t="shared" si="14"/>
        <v>1.8543046357615894E-3</v>
      </c>
      <c r="AD19" s="193">
        <v>17</v>
      </c>
      <c r="AE19" s="101">
        <f t="shared" si="15"/>
        <v>2.3676880222841226E-3</v>
      </c>
      <c r="AF19" s="181"/>
      <c r="AG19" s="151">
        <v>0</v>
      </c>
      <c r="AH19" s="151">
        <v>0</v>
      </c>
      <c r="AI19" s="151">
        <v>0</v>
      </c>
      <c r="AJ19" s="151">
        <v>0</v>
      </c>
      <c r="AK19" s="78">
        <f t="shared" si="4"/>
        <v>0</v>
      </c>
      <c r="AL19" s="78">
        <f t="shared" si="5"/>
        <v>0</v>
      </c>
      <c r="AM19" s="78">
        <f t="shared" si="6"/>
        <v>0</v>
      </c>
      <c r="AN19" s="78">
        <f t="shared" si="7"/>
        <v>0</v>
      </c>
    </row>
    <row r="20" spans="1:40" s="78" customFormat="1" x14ac:dyDescent="0.2">
      <c r="A20" s="77" t="s">
        <v>678</v>
      </c>
      <c r="B20" s="77" t="s">
        <v>1133</v>
      </c>
      <c r="C20" s="80"/>
      <c r="D20" s="93">
        <v>4382</v>
      </c>
      <c r="E20" s="94">
        <v>4595</v>
      </c>
      <c r="F20" s="94">
        <v>4639</v>
      </c>
      <c r="G20" s="94">
        <v>4244</v>
      </c>
      <c r="H20" s="93">
        <v>1320</v>
      </c>
      <c r="I20" s="189">
        <v>3027</v>
      </c>
      <c r="J20" s="97">
        <f t="shared" si="8"/>
        <v>0.69078046554084893</v>
      </c>
      <c r="K20" s="98" t="str">
        <f t="shared" si="0"/>
        <v>67.7% - 70.4%</v>
      </c>
      <c r="L20" s="189">
        <v>1220</v>
      </c>
      <c r="M20" s="189">
        <v>3314</v>
      </c>
      <c r="N20" s="190">
        <f t="shared" si="16"/>
        <v>0.72121871599564746</v>
      </c>
      <c r="O20" s="98" t="str">
        <f t="shared" si="1"/>
        <v>70.8% - 73.4%</v>
      </c>
      <c r="P20" s="189">
        <v>1213</v>
      </c>
      <c r="Q20" s="189">
        <v>3348</v>
      </c>
      <c r="R20" s="190">
        <f t="shared" si="10"/>
        <v>0.72170726449665878</v>
      </c>
      <c r="S20" s="98" t="str">
        <f t="shared" si="2"/>
        <v>70.9% - 73.4%</v>
      </c>
      <c r="T20" s="189">
        <v>1109</v>
      </c>
      <c r="U20" s="189">
        <v>3042</v>
      </c>
      <c r="V20" s="190">
        <f t="shared" si="11"/>
        <v>0.7167766258246937</v>
      </c>
      <c r="W20" s="99" t="str">
        <f t="shared" si="3"/>
        <v>70.3% - 73.0%</v>
      </c>
      <c r="X20" s="191">
        <v>35</v>
      </c>
      <c r="Y20" s="97">
        <f t="shared" si="12"/>
        <v>7.9872204472843447E-3</v>
      </c>
      <c r="Z20" s="193">
        <v>61</v>
      </c>
      <c r="AA20" s="97">
        <f t="shared" si="13"/>
        <v>1.3275299238302504E-2</v>
      </c>
      <c r="AB20" s="193">
        <v>78</v>
      </c>
      <c r="AC20" s="97">
        <f t="shared" si="14"/>
        <v>1.6813968527699934E-2</v>
      </c>
      <c r="AD20" s="193">
        <v>93</v>
      </c>
      <c r="AE20" s="101">
        <f t="shared" si="15"/>
        <v>2.1913289349670122E-2</v>
      </c>
      <c r="AF20" s="181"/>
      <c r="AG20" s="151">
        <v>0</v>
      </c>
      <c r="AH20" s="151">
        <v>0</v>
      </c>
      <c r="AI20" s="151">
        <v>0</v>
      </c>
      <c r="AJ20" s="151">
        <v>0</v>
      </c>
      <c r="AK20" s="78">
        <f t="shared" si="4"/>
        <v>0</v>
      </c>
      <c r="AL20" s="78">
        <f t="shared" si="5"/>
        <v>0</v>
      </c>
      <c r="AM20" s="78">
        <f t="shared" si="6"/>
        <v>0</v>
      </c>
      <c r="AN20" s="78">
        <f t="shared" si="7"/>
        <v>0</v>
      </c>
    </row>
    <row r="21" spans="1:40" s="78" customFormat="1" x14ac:dyDescent="0.2">
      <c r="A21" s="77" t="s">
        <v>700</v>
      </c>
      <c r="B21" s="77" t="s">
        <v>1139</v>
      </c>
      <c r="C21" s="80"/>
      <c r="D21" s="93">
        <v>7268</v>
      </c>
      <c r="E21" s="94">
        <v>7817</v>
      </c>
      <c r="F21" s="94">
        <v>7395</v>
      </c>
      <c r="G21" s="94">
        <v>7177</v>
      </c>
      <c r="H21" s="93">
        <v>2315</v>
      </c>
      <c r="I21" s="189">
        <v>4886</v>
      </c>
      <c r="J21" s="97"/>
      <c r="K21" s="98" t="str">
        <f t="shared" si="0"/>
        <v/>
      </c>
      <c r="L21" s="189">
        <v>2439</v>
      </c>
      <c r="M21" s="189">
        <v>5314</v>
      </c>
      <c r="N21" s="190"/>
      <c r="O21" s="98" t="str">
        <f t="shared" si="1"/>
        <v/>
      </c>
      <c r="P21" s="189">
        <v>2281</v>
      </c>
      <c r="Q21" s="189">
        <v>5048</v>
      </c>
      <c r="R21" s="190"/>
      <c r="S21" s="98" t="str">
        <f t="shared" si="2"/>
        <v/>
      </c>
      <c r="T21" s="189">
        <v>2312</v>
      </c>
      <c r="U21" s="189">
        <v>4771</v>
      </c>
      <c r="V21" s="190"/>
      <c r="W21" s="99" t="str">
        <f t="shared" si="3"/>
        <v/>
      </c>
      <c r="X21" s="191">
        <v>67</v>
      </c>
      <c r="Y21" s="97">
        <f t="shared" si="12"/>
        <v>9.2184920198128788E-3</v>
      </c>
      <c r="Z21" s="193">
        <v>64</v>
      </c>
      <c r="AA21" s="97">
        <f t="shared" si="13"/>
        <v>8.1872841243443781E-3</v>
      </c>
      <c r="AB21" s="193">
        <v>66</v>
      </c>
      <c r="AC21" s="97">
        <f t="shared" si="14"/>
        <v>8.9249492900608518E-3</v>
      </c>
      <c r="AD21" s="193">
        <v>94</v>
      </c>
      <c r="AE21" s="101">
        <f t="shared" si="15"/>
        <v>1.3097394454507454E-2</v>
      </c>
      <c r="AF21" s="181"/>
      <c r="AG21" s="151">
        <v>1</v>
      </c>
      <c r="AH21" s="151">
        <v>1</v>
      </c>
      <c r="AI21" s="151">
        <v>1</v>
      </c>
      <c r="AJ21" s="151">
        <v>1</v>
      </c>
      <c r="AK21" s="78">
        <f t="shared" si="4"/>
        <v>0</v>
      </c>
      <c r="AL21" s="78">
        <f t="shared" si="5"/>
        <v>0</v>
      </c>
      <c r="AM21" s="78">
        <f t="shared" si="6"/>
        <v>0</v>
      </c>
      <c r="AN21" s="78">
        <f t="shared" si="7"/>
        <v>0</v>
      </c>
    </row>
    <row r="22" spans="1:40" s="78" customFormat="1" x14ac:dyDescent="0.2">
      <c r="A22" s="77" t="s">
        <v>722</v>
      </c>
      <c r="B22" s="77" t="s">
        <v>1148</v>
      </c>
      <c r="C22" s="80"/>
      <c r="D22" s="93">
        <v>5362</v>
      </c>
      <c r="E22" s="94">
        <v>5651</v>
      </c>
      <c r="F22" s="94">
        <v>5589</v>
      </c>
      <c r="G22" s="94">
        <v>5376</v>
      </c>
      <c r="H22" s="93">
        <v>1369</v>
      </c>
      <c r="I22" s="189">
        <v>3776</v>
      </c>
      <c r="J22" s="97">
        <f t="shared" si="8"/>
        <v>0.70421484520701227</v>
      </c>
      <c r="K22" s="98" t="str">
        <f t="shared" si="0"/>
        <v>69.2% - 71.6%</v>
      </c>
      <c r="L22" s="189">
        <v>1351</v>
      </c>
      <c r="M22" s="189">
        <v>4068</v>
      </c>
      <c r="N22" s="190">
        <f t="shared" si="16"/>
        <v>0.71987258892231465</v>
      </c>
      <c r="O22" s="98" t="str">
        <f t="shared" si="1"/>
        <v>70.8% - 73.1%</v>
      </c>
      <c r="P22" s="189">
        <v>1354</v>
      </c>
      <c r="Q22" s="189">
        <v>3993</v>
      </c>
      <c r="R22" s="190">
        <f t="shared" si="10"/>
        <v>0.71443907675791729</v>
      </c>
      <c r="S22" s="98" t="str">
        <f t="shared" si="2"/>
        <v>70.2% - 72.6%</v>
      </c>
      <c r="T22" s="189">
        <v>1260</v>
      </c>
      <c r="U22" s="189">
        <v>3864</v>
      </c>
      <c r="V22" s="190">
        <f t="shared" si="11"/>
        <v>0.71875</v>
      </c>
      <c r="W22" s="99" t="str">
        <f t="shared" si="3"/>
        <v>70.7% - 73.1%</v>
      </c>
      <c r="X22" s="191">
        <v>217</v>
      </c>
      <c r="Y22" s="97">
        <f t="shared" si="12"/>
        <v>4.0469973890339427E-2</v>
      </c>
      <c r="Z22" s="193">
        <v>232</v>
      </c>
      <c r="AA22" s="97">
        <f t="shared" si="13"/>
        <v>4.1054680587506637E-2</v>
      </c>
      <c r="AB22" s="193">
        <v>242</v>
      </c>
      <c r="AC22" s="97">
        <f t="shared" si="14"/>
        <v>4.3299337985328326E-2</v>
      </c>
      <c r="AD22" s="193">
        <v>252</v>
      </c>
      <c r="AE22" s="101">
        <f t="shared" si="15"/>
        <v>4.6875E-2</v>
      </c>
      <c r="AF22" s="181"/>
      <c r="AG22" s="151">
        <v>0</v>
      </c>
      <c r="AH22" s="151">
        <v>0</v>
      </c>
      <c r="AI22" s="151">
        <v>0</v>
      </c>
      <c r="AJ22" s="151">
        <v>0</v>
      </c>
      <c r="AK22" s="78">
        <f t="shared" si="4"/>
        <v>0</v>
      </c>
      <c r="AL22" s="78">
        <f t="shared" si="5"/>
        <v>0</v>
      </c>
      <c r="AM22" s="78">
        <f t="shared" si="6"/>
        <v>0</v>
      </c>
      <c r="AN22" s="78">
        <f t="shared" si="7"/>
        <v>0</v>
      </c>
    </row>
    <row r="23" spans="1:40" s="78" customFormat="1" x14ac:dyDescent="0.2">
      <c r="A23" s="77" t="s">
        <v>753</v>
      </c>
      <c r="B23" s="77" t="s">
        <v>754</v>
      </c>
      <c r="C23" s="80"/>
      <c r="D23" s="93">
        <v>6449</v>
      </c>
      <c r="E23" s="94">
        <v>6957</v>
      </c>
      <c r="F23" s="94">
        <v>6600</v>
      </c>
      <c r="G23" s="94">
        <v>6473</v>
      </c>
      <c r="H23" s="93">
        <v>1357</v>
      </c>
      <c r="I23" s="189">
        <v>5045</v>
      </c>
      <c r="J23" s="97">
        <f t="shared" si="8"/>
        <v>0.78229182819041709</v>
      </c>
      <c r="K23" s="98" t="str">
        <f t="shared" si="0"/>
        <v>77.2% - 79.2%</v>
      </c>
      <c r="L23" s="189">
        <v>1404</v>
      </c>
      <c r="M23" s="189">
        <v>5521</v>
      </c>
      <c r="N23" s="190">
        <f t="shared" si="16"/>
        <v>0.79358919074313639</v>
      </c>
      <c r="O23" s="98" t="str">
        <f t="shared" si="1"/>
        <v>78.4% - 80.3%</v>
      </c>
      <c r="P23" s="189">
        <v>1325.19</v>
      </c>
      <c r="Q23" s="189">
        <v>5252.8099999999995</v>
      </c>
      <c r="R23" s="190">
        <f t="shared" si="10"/>
        <v>0.79588030303030299</v>
      </c>
      <c r="S23" s="98" t="str">
        <f t="shared" si="2"/>
        <v>78.6% - 80.5%</v>
      </c>
      <c r="T23" s="189">
        <v>1311</v>
      </c>
      <c r="U23" s="189">
        <v>5088</v>
      </c>
      <c r="V23" s="190">
        <f t="shared" si="11"/>
        <v>0.7860342963077398</v>
      </c>
      <c r="W23" s="99" t="str">
        <f t="shared" si="3"/>
        <v>77.6% - 79.6%</v>
      </c>
      <c r="X23" s="191">
        <v>47</v>
      </c>
      <c r="Y23" s="97">
        <f t="shared" si="12"/>
        <v>7.2879516204062645E-3</v>
      </c>
      <c r="Z23" s="193">
        <v>32</v>
      </c>
      <c r="AA23" s="97">
        <f t="shared" si="13"/>
        <v>4.5996837717406924E-3</v>
      </c>
      <c r="AB23" s="193">
        <v>22</v>
      </c>
      <c r="AC23" s="97">
        <f t="shared" si="14"/>
        <v>3.3333333333333335E-3</v>
      </c>
      <c r="AD23" s="193">
        <v>74</v>
      </c>
      <c r="AE23" s="101">
        <f t="shared" si="15"/>
        <v>1.1432102579947473E-2</v>
      </c>
      <c r="AF23" s="181"/>
      <c r="AG23" s="151">
        <v>0</v>
      </c>
      <c r="AH23" s="151">
        <v>0</v>
      </c>
      <c r="AI23" s="151">
        <v>0</v>
      </c>
      <c r="AJ23" s="151">
        <v>0</v>
      </c>
      <c r="AK23" s="78">
        <f t="shared" si="4"/>
        <v>0</v>
      </c>
      <c r="AL23" s="78">
        <f t="shared" si="5"/>
        <v>0</v>
      </c>
      <c r="AM23" s="78">
        <f t="shared" si="6"/>
        <v>0</v>
      </c>
      <c r="AN23" s="78">
        <f t="shared" si="7"/>
        <v>0</v>
      </c>
    </row>
    <row r="24" spans="1:40" s="78" customFormat="1" x14ac:dyDescent="0.2">
      <c r="A24" s="77" t="s">
        <v>779</v>
      </c>
      <c r="B24" s="77" t="s">
        <v>780</v>
      </c>
      <c r="C24" s="80"/>
      <c r="D24" s="93">
        <v>3991</v>
      </c>
      <c r="E24" s="94">
        <v>4255</v>
      </c>
      <c r="F24" s="94">
        <v>3947</v>
      </c>
      <c r="G24" s="94">
        <v>4917</v>
      </c>
      <c r="H24" s="93">
        <v>960</v>
      </c>
      <c r="I24" s="189">
        <v>2936</v>
      </c>
      <c r="J24" s="97"/>
      <c r="K24" s="98" t="str">
        <f t="shared" si="0"/>
        <v/>
      </c>
      <c r="L24" s="189">
        <v>1017</v>
      </c>
      <c r="M24" s="189">
        <v>3175</v>
      </c>
      <c r="N24" s="190"/>
      <c r="O24" s="98" t="str">
        <f t="shared" si="1"/>
        <v/>
      </c>
      <c r="P24" s="189">
        <v>1020</v>
      </c>
      <c r="Q24" s="189">
        <v>2853</v>
      </c>
      <c r="R24" s="190"/>
      <c r="S24" s="98" t="str">
        <f t="shared" si="2"/>
        <v/>
      </c>
      <c r="T24" s="189">
        <v>1116</v>
      </c>
      <c r="U24" s="189">
        <v>3559</v>
      </c>
      <c r="V24" s="190">
        <f t="shared" si="11"/>
        <v>0.7238153345535896</v>
      </c>
      <c r="W24" s="99" t="str">
        <f t="shared" si="3"/>
        <v>71.1% - 73.6%</v>
      </c>
      <c r="X24" s="191">
        <v>95</v>
      </c>
      <c r="Y24" s="97">
        <f t="shared" si="12"/>
        <v>2.3803558005512402E-2</v>
      </c>
      <c r="Z24" s="193">
        <v>63</v>
      </c>
      <c r="AA24" s="97">
        <f t="shared" si="13"/>
        <v>1.4806110458284371E-2</v>
      </c>
      <c r="AB24" s="193">
        <v>74</v>
      </c>
      <c r="AC24" s="97">
        <f t="shared" si="14"/>
        <v>1.8748416518875096E-2</v>
      </c>
      <c r="AD24" s="193">
        <v>242</v>
      </c>
      <c r="AE24" s="101">
        <f t="shared" si="15"/>
        <v>4.9217002237136466E-2</v>
      </c>
      <c r="AF24" s="181"/>
      <c r="AG24" s="151">
        <v>1</v>
      </c>
      <c r="AH24" s="151">
        <v>1</v>
      </c>
      <c r="AI24" s="151">
        <v>1</v>
      </c>
      <c r="AJ24" s="151">
        <v>0</v>
      </c>
      <c r="AK24" s="78">
        <f t="shared" si="4"/>
        <v>0</v>
      </c>
      <c r="AL24" s="78">
        <f t="shared" si="5"/>
        <v>0</v>
      </c>
      <c r="AM24" s="78">
        <f t="shared" si="6"/>
        <v>0</v>
      </c>
      <c r="AN24" s="78">
        <f t="shared" si="7"/>
        <v>0</v>
      </c>
    </row>
    <row r="25" spans="1:40" s="78" customFormat="1" x14ac:dyDescent="0.2">
      <c r="A25" s="77" t="s">
        <v>802</v>
      </c>
      <c r="B25" s="77" t="s">
        <v>1146</v>
      </c>
      <c r="C25" s="80"/>
      <c r="D25" s="93">
        <v>8585</v>
      </c>
      <c r="E25" s="94">
        <v>9193</v>
      </c>
      <c r="F25" s="94">
        <v>8806</v>
      </c>
      <c r="G25" s="94">
        <v>8385</v>
      </c>
      <c r="H25" s="93">
        <v>1776</v>
      </c>
      <c r="I25" s="189">
        <v>6336</v>
      </c>
      <c r="J25" s="97"/>
      <c r="K25" s="98" t="str">
        <f t="shared" si="0"/>
        <v/>
      </c>
      <c r="L25" s="189">
        <v>1891.5999999999997</v>
      </c>
      <c r="M25" s="189">
        <v>6776.4</v>
      </c>
      <c r="N25" s="190"/>
      <c r="O25" s="98" t="str">
        <f t="shared" si="1"/>
        <v/>
      </c>
      <c r="P25" s="189">
        <v>1926.9900000000002</v>
      </c>
      <c r="Q25" s="189">
        <v>6488.01</v>
      </c>
      <c r="R25" s="190">
        <f t="shared" si="10"/>
        <v>0.73677151941857821</v>
      </c>
      <c r="S25" s="98" t="str">
        <f t="shared" si="2"/>
        <v>72.7% - 74.6%</v>
      </c>
      <c r="T25" s="189">
        <v>1766</v>
      </c>
      <c r="U25" s="189">
        <v>6273</v>
      </c>
      <c r="V25" s="190">
        <f t="shared" si="11"/>
        <v>0.74812164579606444</v>
      </c>
      <c r="W25" s="99" t="str">
        <f t="shared" si="3"/>
        <v>73.9% - 75.7%</v>
      </c>
      <c r="X25" s="191">
        <v>473</v>
      </c>
      <c r="Y25" s="97">
        <f t="shared" si="12"/>
        <v>5.5096097845078629E-2</v>
      </c>
      <c r="Z25" s="193">
        <v>525.00000000000023</v>
      </c>
      <c r="AA25" s="97">
        <f t="shared" si="13"/>
        <v>5.710866963994346E-2</v>
      </c>
      <c r="AB25" s="193">
        <v>391</v>
      </c>
      <c r="AC25" s="97">
        <f t="shared" si="14"/>
        <v>4.4401544401544403E-2</v>
      </c>
      <c r="AD25" s="193">
        <v>346</v>
      </c>
      <c r="AE25" s="101">
        <f t="shared" si="15"/>
        <v>4.126416219439475E-2</v>
      </c>
      <c r="AF25" s="181"/>
      <c r="AG25" s="151">
        <v>0</v>
      </c>
      <c r="AH25" s="151">
        <v>0</v>
      </c>
      <c r="AI25" s="151">
        <v>0</v>
      </c>
      <c r="AJ25" s="151">
        <v>0</v>
      </c>
      <c r="AK25" s="78">
        <f t="shared" si="4"/>
        <v>1</v>
      </c>
      <c r="AL25" s="78">
        <f t="shared" si="5"/>
        <v>1</v>
      </c>
      <c r="AM25" s="78">
        <f t="shared" si="6"/>
        <v>0</v>
      </c>
      <c r="AN25" s="78">
        <f t="shared" si="7"/>
        <v>0</v>
      </c>
    </row>
    <row r="26" spans="1:40" s="78" customFormat="1" x14ac:dyDescent="0.2">
      <c r="A26" s="77" t="s">
        <v>824</v>
      </c>
      <c r="B26" s="77" t="s">
        <v>1187</v>
      </c>
      <c r="C26" s="80"/>
      <c r="D26" s="93">
        <v>4713</v>
      </c>
      <c r="E26" s="94">
        <v>4933</v>
      </c>
      <c r="F26" s="94">
        <v>4827</v>
      </c>
      <c r="G26" s="94">
        <v>4728</v>
      </c>
      <c r="H26" s="93">
        <v>1263</v>
      </c>
      <c r="I26" s="189">
        <v>3409</v>
      </c>
      <c r="J26" s="97">
        <f t="shared" si="8"/>
        <v>0.72331848079779337</v>
      </c>
      <c r="K26" s="98" t="str">
        <f t="shared" si="0"/>
        <v>71.0% - 73.6%</v>
      </c>
      <c r="L26" s="189">
        <v>1366</v>
      </c>
      <c r="M26" s="189">
        <v>3517</v>
      </c>
      <c r="N26" s="190">
        <f t="shared" si="16"/>
        <v>0.71295357794445569</v>
      </c>
      <c r="O26" s="98" t="str">
        <f t="shared" si="1"/>
        <v>70.0% - 72.5%</v>
      </c>
      <c r="P26" s="189">
        <v>1298</v>
      </c>
      <c r="Q26" s="189">
        <v>3495</v>
      </c>
      <c r="R26" s="190">
        <f t="shared" si="10"/>
        <v>0.7240522063393412</v>
      </c>
      <c r="S26" s="98" t="str">
        <f t="shared" si="2"/>
        <v>71.1% - 73.6%</v>
      </c>
      <c r="T26" s="189">
        <v>1278</v>
      </c>
      <c r="U26" s="189">
        <v>3408</v>
      </c>
      <c r="V26" s="190">
        <f t="shared" si="11"/>
        <v>0.7208121827411168</v>
      </c>
      <c r="W26" s="99" t="str">
        <f t="shared" si="3"/>
        <v>70.8% - 73.3%</v>
      </c>
      <c r="X26" s="191">
        <v>41</v>
      </c>
      <c r="Y26" s="97">
        <f t="shared" si="12"/>
        <v>8.6993422448546579E-3</v>
      </c>
      <c r="Z26" s="193">
        <v>50</v>
      </c>
      <c r="AA26" s="97">
        <f t="shared" si="13"/>
        <v>1.0135819987837016E-2</v>
      </c>
      <c r="AB26" s="193">
        <v>34</v>
      </c>
      <c r="AC26" s="97">
        <f t="shared" si="14"/>
        <v>7.0437124507975969E-3</v>
      </c>
      <c r="AD26" s="193">
        <v>42</v>
      </c>
      <c r="AE26" s="101">
        <f t="shared" si="15"/>
        <v>8.8832487309644676E-3</v>
      </c>
      <c r="AF26" s="181"/>
      <c r="AG26" s="151">
        <v>0</v>
      </c>
      <c r="AH26" s="151">
        <v>0</v>
      </c>
      <c r="AI26" s="151">
        <v>0</v>
      </c>
      <c r="AJ26" s="151">
        <v>0</v>
      </c>
      <c r="AK26" s="78">
        <f t="shared" si="4"/>
        <v>0</v>
      </c>
      <c r="AL26" s="78">
        <f t="shared" si="5"/>
        <v>0</v>
      </c>
      <c r="AM26" s="78">
        <f t="shared" si="6"/>
        <v>0</v>
      </c>
      <c r="AN26" s="78">
        <f t="shared" si="7"/>
        <v>0</v>
      </c>
    </row>
    <row r="27" spans="1:40" s="78" customFormat="1" x14ac:dyDescent="0.2">
      <c r="A27" s="77" t="s">
        <v>846</v>
      </c>
      <c r="B27" s="77" t="s">
        <v>1151</v>
      </c>
      <c r="C27" s="80"/>
      <c r="D27" s="93">
        <v>4121</v>
      </c>
      <c r="E27" s="94">
        <v>4192</v>
      </c>
      <c r="F27" s="94">
        <v>4195</v>
      </c>
      <c r="G27" s="94">
        <v>4138</v>
      </c>
      <c r="H27" s="93">
        <v>1616</v>
      </c>
      <c r="I27" s="189">
        <v>2499</v>
      </c>
      <c r="J27" s="97">
        <f t="shared" si="8"/>
        <v>0.60640621208444556</v>
      </c>
      <c r="K27" s="98" t="str">
        <f t="shared" si="0"/>
        <v>59.1% - 62.1%</v>
      </c>
      <c r="L27" s="189">
        <v>1583</v>
      </c>
      <c r="M27" s="189">
        <v>2584</v>
      </c>
      <c r="N27" s="190">
        <f t="shared" si="16"/>
        <v>0.61641221374045807</v>
      </c>
      <c r="O27" s="98" t="str">
        <f t="shared" si="1"/>
        <v>60.2% - 63.1%</v>
      </c>
      <c r="P27" s="189">
        <v>1612</v>
      </c>
      <c r="Q27" s="189">
        <v>2560</v>
      </c>
      <c r="R27" s="190">
        <f t="shared" si="10"/>
        <v>0.61025029797377828</v>
      </c>
      <c r="S27" s="98" t="str">
        <f t="shared" si="2"/>
        <v>59.5% - 62.5%</v>
      </c>
      <c r="T27" s="189">
        <v>1668</v>
      </c>
      <c r="U27" s="189">
        <v>2456</v>
      </c>
      <c r="V27" s="190">
        <f t="shared" si="11"/>
        <v>0.59352344127597878</v>
      </c>
      <c r="W27" s="99" t="str">
        <f t="shared" si="3"/>
        <v>57.8% - 60.8%</v>
      </c>
      <c r="X27" s="191">
        <v>6</v>
      </c>
      <c r="Y27" s="97">
        <f t="shared" si="12"/>
        <v>1.4559572919194371E-3</v>
      </c>
      <c r="Z27" s="193">
        <v>25</v>
      </c>
      <c r="AA27" s="97">
        <f t="shared" si="13"/>
        <v>5.9637404580152676E-3</v>
      </c>
      <c r="AB27" s="193">
        <v>23</v>
      </c>
      <c r="AC27" s="97">
        <f t="shared" si="14"/>
        <v>5.4827175208581646E-3</v>
      </c>
      <c r="AD27" s="193">
        <v>14</v>
      </c>
      <c r="AE27" s="101">
        <f t="shared" si="15"/>
        <v>3.3832769453842437E-3</v>
      </c>
      <c r="AF27" s="181"/>
      <c r="AG27" s="151">
        <v>0</v>
      </c>
      <c r="AH27" s="151">
        <v>0</v>
      </c>
      <c r="AI27" s="151">
        <v>0</v>
      </c>
      <c r="AJ27" s="151">
        <v>0</v>
      </c>
      <c r="AK27" s="78">
        <f t="shared" si="4"/>
        <v>0</v>
      </c>
      <c r="AL27" s="78">
        <f t="shared" si="5"/>
        <v>0</v>
      </c>
      <c r="AM27" s="78">
        <f t="shared" si="6"/>
        <v>0</v>
      </c>
      <c r="AN27" s="78">
        <f t="shared" si="7"/>
        <v>0</v>
      </c>
    </row>
    <row r="28" spans="1:40" s="78" customFormat="1" x14ac:dyDescent="0.2">
      <c r="A28" s="77" t="s">
        <v>871</v>
      </c>
      <c r="B28" s="77" t="s">
        <v>1165</v>
      </c>
      <c r="C28" s="80"/>
      <c r="D28" s="93">
        <v>3892</v>
      </c>
      <c r="E28" s="94">
        <v>4138</v>
      </c>
      <c r="F28" s="94">
        <v>3964</v>
      </c>
      <c r="G28" s="94">
        <v>3838</v>
      </c>
      <c r="H28" s="93">
        <v>781</v>
      </c>
      <c r="I28" s="189">
        <v>3087</v>
      </c>
      <c r="J28" s="97">
        <f t="shared" si="8"/>
        <v>0.79316546762589923</v>
      </c>
      <c r="K28" s="98" t="str">
        <f t="shared" si="0"/>
        <v>78.0% - 80.6%</v>
      </c>
      <c r="L28" s="189">
        <v>781</v>
      </c>
      <c r="M28" s="189">
        <v>3338</v>
      </c>
      <c r="N28" s="190">
        <f t="shared" si="16"/>
        <v>0.80666988883518609</v>
      </c>
      <c r="O28" s="98" t="str">
        <f t="shared" si="1"/>
        <v>79.4% - 81.8%</v>
      </c>
      <c r="P28" s="189">
        <v>726</v>
      </c>
      <c r="Q28" s="189">
        <v>3232</v>
      </c>
      <c r="R28" s="190">
        <f t="shared" si="10"/>
        <v>0.81533804238143293</v>
      </c>
      <c r="S28" s="98" t="str">
        <f t="shared" si="2"/>
        <v>80.3% - 82.7%</v>
      </c>
      <c r="T28" s="189">
        <v>778</v>
      </c>
      <c r="U28" s="189">
        <v>3048</v>
      </c>
      <c r="V28" s="190">
        <f t="shared" si="11"/>
        <v>0.79416362688900466</v>
      </c>
      <c r="W28" s="99" t="str">
        <f t="shared" si="3"/>
        <v>78.1% - 80.7%</v>
      </c>
      <c r="X28" s="191">
        <v>24</v>
      </c>
      <c r="Y28" s="97">
        <f t="shared" si="12"/>
        <v>6.1664953751284684E-3</v>
      </c>
      <c r="Z28" s="193">
        <v>19</v>
      </c>
      <c r="AA28" s="97">
        <f t="shared" si="13"/>
        <v>4.5915901401643302E-3</v>
      </c>
      <c r="AB28" s="193">
        <v>6</v>
      </c>
      <c r="AC28" s="97">
        <f t="shared" si="14"/>
        <v>1.5136226034308778E-3</v>
      </c>
      <c r="AD28" s="193">
        <v>12</v>
      </c>
      <c r="AE28" s="101">
        <f t="shared" si="15"/>
        <v>3.126628452318916E-3</v>
      </c>
      <c r="AF28" s="181"/>
      <c r="AG28" s="151">
        <v>0</v>
      </c>
      <c r="AH28" s="151">
        <v>0</v>
      </c>
      <c r="AI28" s="151">
        <v>0</v>
      </c>
      <c r="AJ28" s="151">
        <v>0</v>
      </c>
      <c r="AK28" s="78">
        <f t="shared" si="4"/>
        <v>0</v>
      </c>
      <c r="AL28" s="78">
        <f t="shared" si="5"/>
        <v>0</v>
      </c>
      <c r="AM28" s="78">
        <f t="shared" si="6"/>
        <v>0</v>
      </c>
      <c r="AN28" s="78">
        <f t="shared" si="7"/>
        <v>0</v>
      </c>
    </row>
    <row r="29" spans="1:40" s="78" customFormat="1" x14ac:dyDescent="0.2">
      <c r="A29" s="77" t="s">
        <v>884</v>
      </c>
      <c r="B29" s="77" t="s">
        <v>1200</v>
      </c>
      <c r="C29" s="80"/>
      <c r="D29" s="93">
        <v>4175</v>
      </c>
      <c r="E29" s="94">
        <v>4360</v>
      </c>
      <c r="F29" s="94">
        <v>4160</v>
      </c>
      <c r="G29" s="94">
        <v>4113</v>
      </c>
      <c r="H29" s="93">
        <v>653</v>
      </c>
      <c r="I29" s="189">
        <v>3416</v>
      </c>
      <c r="J29" s="97">
        <f t="shared" si="8"/>
        <v>0.81820359281437127</v>
      </c>
      <c r="K29" s="98" t="str">
        <f t="shared" si="0"/>
        <v>80.6% - 83.0%</v>
      </c>
      <c r="L29" s="189">
        <v>718</v>
      </c>
      <c r="M29" s="189">
        <v>3515</v>
      </c>
      <c r="N29" s="190">
        <f t="shared" si="16"/>
        <v>0.80619266055045868</v>
      </c>
      <c r="O29" s="98" t="str">
        <f t="shared" si="1"/>
        <v>79.4% - 81.8%</v>
      </c>
      <c r="P29" s="189">
        <v>644</v>
      </c>
      <c r="Q29" s="189">
        <v>3390</v>
      </c>
      <c r="R29" s="190">
        <f t="shared" si="10"/>
        <v>0.81490384615384615</v>
      </c>
      <c r="S29" s="98" t="str">
        <f t="shared" si="2"/>
        <v>80.3% - 82.6%</v>
      </c>
      <c r="T29" s="189">
        <v>658</v>
      </c>
      <c r="U29" s="189">
        <v>3346</v>
      </c>
      <c r="V29" s="190">
        <f t="shared" si="11"/>
        <v>0.81351811329929491</v>
      </c>
      <c r="W29" s="99" t="str">
        <f t="shared" si="3"/>
        <v>80.1% - 82.5%</v>
      </c>
      <c r="X29" s="191">
        <v>106</v>
      </c>
      <c r="Y29" s="97">
        <f t="shared" si="12"/>
        <v>2.5389221556886228E-2</v>
      </c>
      <c r="Z29" s="193">
        <v>127</v>
      </c>
      <c r="AA29" s="97">
        <f t="shared" si="13"/>
        <v>2.9128440366972479E-2</v>
      </c>
      <c r="AB29" s="193">
        <v>126</v>
      </c>
      <c r="AC29" s="97">
        <f t="shared" si="14"/>
        <v>3.0288461538461538E-2</v>
      </c>
      <c r="AD29" s="193">
        <v>109</v>
      </c>
      <c r="AE29" s="101">
        <f t="shared" si="15"/>
        <v>2.6501337223437879E-2</v>
      </c>
      <c r="AF29" s="181"/>
      <c r="AG29" s="151">
        <v>0</v>
      </c>
      <c r="AH29" s="151">
        <v>0</v>
      </c>
      <c r="AI29" s="151">
        <v>0</v>
      </c>
      <c r="AJ29" s="151">
        <v>0</v>
      </c>
      <c r="AK29" s="78">
        <f t="shared" si="4"/>
        <v>0</v>
      </c>
      <c r="AL29" s="78">
        <f t="shared" si="5"/>
        <v>0</v>
      </c>
      <c r="AM29" s="78">
        <f t="shared" si="6"/>
        <v>0</v>
      </c>
      <c r="AN29" s="78">
        <f t="shared" si="7"/>
        <v>0</v>
      </c>
    </row>
    <row r="30" spans="1:40" s="78" customFormat="1" x14ac:dyDescent="0.2">
      <c r="A30" s="77" t="s">
        <v>897</v>
      </c>
      <c r="B30" s="77" t="s">
        <v>1210</v>
      </c>
      <c r="C30" s="80"/>
      <c r="D30" s="93">
        <v>4197</v>
      </c>
      <c r="E30" s="94">
        <v>4358</v>
      </c>
      <c r="F30" s="94">
        <v>4246</v>
      </c>
      <c r="G30" s="94">
        <v>4232</v>
      </c>
      <c r="H30" s="93">
        <v>899.5</v>
      </c>
      <c r="I30" s="189">
        <v>3173.5</v>
      </c>
      <c r="J30" s="97">
        <f t="shared" si="8"/>
        <v>0.75613533476292594</v>
      </c>
      <c r="K30" s="98" t="str">
        <f t="shared" si="0"/>
        <v>74.3% - 76.9%</v>
      </c>
      <c r="L30" s="189">
        <v>838</v>
      </c>
      <c r="M30" s="189">
        <v>3242</v>
      </c>
      <c r="N30" s="190"/>
      <c r="O30" s="98" t="str">
        <f t="shared" si="1"/>
        <v/>
      </c>
      <c r="P30" s="189">
        <v>992</v>
      </c>
      <c r="Q30" s="189">
        <v>3103</v>
      </c>
      <c r="R30" s="190">
        <f t="shared" si="10"/>
        <v>0.7308054639660857</v>
      </c>
      <c r="S30" s="98" t="str">
        <f t="shared" si="2"/>
        <v>71.7% - 74.4%</v>
      </c>
      <c r="T30" s="189">
        <v>977</v>
      </c>
      <c r="U30" s="189">
        <v>3101</v>
      </c>
      <c r="V30" s="190">
        <f t="shared" si="11"/>
        <v>0.73275047258979209</v>
      </c>
      <c r="W30" s="99" t="str">
        <f t="shared" si="3"/>
        <v>71.9% - 74.6%</v>
      </c>
      <c r="X30" s="191">
        <v>124</v>
      </c>
      <c r="Y30" s="97">
        <f t="shared" si="12"/>
        <v>2.9544913033118896E-2</v>
      </c>
      <c r="Z30" s="193">
        <v>278</v>
      </c>
      <c r="AA30" s="97">
        <f t="shared" si="13"/>
        <v>6.3790729692519504E-2</v>
      </c>
      <c r="AB30" s="193">
        <v>151</v>
      </c>
      <c r="AC30" s="97">
        <f t="shared" si="14"/>
        <v>3.5562882713141779E-2</v>
      </c>
      <c r="AD30" s="193">
        <v>154</v>
      </c>
      <c r="AE30" s="101">
        <f t="shared" si="15"/>
        <v>3.6389413988657845E-2</v>
      </c>
      <c r="AF30" s="181"/>
      <c r="AG30" s="151">
        <v>0</v>
      </c>
      <c r="AH30" s="151">
        <v>0</v>
      </c>
      <c r="AI30" s="151">
        <v>0</v>
      </c>
      <c r="AJ30" s="151">
        <v>0</v>
      </c>
      <c r="AK30" s="78">
        <f t="shared" si="4"/>
        <v>0</v>
      </c>
      <c r="AL30" s="78">
        <f t="shared" si="5"/>
        <v>1</v>
      </c>
      <c r="AM30" s="78">
        <f t="shared" si="6"/>
        <v>0</v>
      </c>
      <c r="AN30" s="78">
        <f t="shared" si="7"/>
        <v>0</v>
      </c>
    </row>
    <row r="31" spans="1:40" s="78" customFormat="1" x14ac:dyDescent="0.2">
      <c r="A31" s="77" t="s">
        <v>907</v>
      </c>
      <c r="B31" s="77" t="s">
        <v>1208</v>
      </c>
      <c r="C31" s="80"/>
      <c r="D31" s="93">
        <v>4966</v>
      </c>
      <c r="E31" s="94">
        <v>5200</v>
      </c>
      <c r="F31" s="94">
        <v>4972</v>
      </c>
      <c r="G31" s="94">
        <v>4894</v>
      </c>
      <c r="H31" s="93">
        <v>1316</v>
      </c>
      <c r="I31" s="189">
        <v>3528</v>
      </c>
      <c r="J31" s="97">
        <f t="shared" si="8"/>
        <v>0.71043093032621829</v>
      </c>
      <c r="K31" s="98" t="str">
        <f t="shared" si="0"/>
        <v>69.8% - 72.3%</v>
      </c>
      <c r="L31" s="189">
        <v>1377</v>
      </c>
      <c r="M31" s="189">
        <v>3712</v>
      </c>
      <c r="N31" s="190">
        <f t="shared" si="16"/>
        <v>0.7138461538461538</v>
      </c>
      <c r="O31" s="98" t="str">
        <f t="shared" si="1"/>
        <v>70.1% - 72.6%</v>
      </c>
      <c r="P31" s="189">
        <v>1341</v>
      </c>
      <c r="Q31" s="189">
        <v>3526</v>
      </c>
      <c r="R31" s="190">
        <f t="shared" si="10"/>
        <v>0.70917135961383748</v>
      </c>
      <c r="S31" s="98" t="str">
        <f t="shared" si="2"/>
        <v>69.6% - 72.2%</v>
      </c>
      <c r="T31" s="189">
        <v>1333</v>
      </c>
      <c r="U31" s="189">
        <v>3429</v>
      </c>
      <c r="V31" s="190">
        <f t="shared" si="11"/>
        <v>0.70065386187167966</v>
      </c>
      <c r="W31" s="99" t="str">
        <f t="shared" si="3"/>
        <v>68.8% - 71.3%</v>
      </c>
      <c r="X31" s="191">
        <v>122</v>
      </c>
      <c r="Y31" s="97">
        <f t="shared" si="12"/>
        <v>2.4567055980668547E-2</v>
      </c>
      <c r="Z31" s="193">
        <v>111</v>
      </c>
      <c r="AA31" s="97">
        <f t="shared" si="13"/>
        <v>2.1346153846153845E-2</v>
      </c>
      <c r="AB31" s="193">
        <v>105</v>
      </c>
      <c r="AC31" s="97">
        <f t="shared" si="14"/>
        <v>2.1118262268704748E-2</v>
      </c>
      <c r="AD31" s="193">
        <v>132</v>
      </c>
      <c r="AE31" s="101">
        <f t="shared" si="15"/>
        <v>2.6971802206783815E-2</v>
      </c>
      <c r="AF31" s="181"/>
      <c r="AG31" s="151">
        <v>0</v>
      </c>
      <c r="AH31" s="151">
        <v>0</v>
      </c>
      <c r="AI31" s="151">
        <v>0</v>
      </c>
      <c r="AJ31" s="151">
        <v>0</v>
      </c>
      <c r="AK31" s="78">
        <f t="shared" si="4"/>
        <v>0</v>
      </c>
      <c r="AL31" s="78">
        <f t="shared" si="5"/>
        <v>0</v>
      </c>
      <c r="AM31" s="78">
        <f t="shared" si="6"/>
        <v>0</v>
      </c>
      <c r="AN31" s="78">
        <f t="shared" si="7"/>
        <v>0</v>
      </c>
    </row>
    <row r="32" spans="1:40" s="78" customFormat="1" x14ac:dyDescent="0.2">
      <c r="A32" s="77" t="s">
        <v>932</v>
      </c>
      <c r="B32" s="77" t="s">
        <v>1170</v>
      </c>
      <c r="C32" s="80"/>
      <c r="D32" s="93">
        <v>6280</v>
      </c>
      <c r="E32" s="94">
        <v>6417</v>
      </c>
      <c r="F32" s="94">
        <v>6236</v>
      </c>
      <c r="G32" s="94">
        <v>5948</v>
      </c>
      <c r="H32" s="93">
        <v>999</v>
      </c>
      <c r="I32" s="189">
        <v>5226</v>
      </c>
      <c r="J32" s="97"/>
      <c r="K32" s="98" t="str">
        <f t="shared" si="0"/>
        <v/>
      </c>
      <c r="L32" s="189">
        <v>1018</v>
      </c>
      <c r="M32" s="189">
        <v>5329</v>
      </c>
      <c r="N32" s="190"/>
      <c r="O32" s="98" t="str">
        <f t="shared" si="1"/>
        <v/>
      </c>
      <c r="P32" s="189">
        <v>1000</v>
      </c>
      <c r="Q32" s="189">
        <v>5171</v>
      </c>
      <c r="R32" s="190"/>
      <c r="S32" s="98" t="str">
        <f t="shared" si="2"/>
        <v/>
      </c>
      <c r="T32" s="189">
        <v>938</v>
      </c>
      <c r="U32" s="189">
        <v>4934</v>
      </c>
      <c r="V32" s="190"/>
      <c r="W32" s="99" t="str">
        <f t="shared" si="3"/>
        <v/>
      </c>
      <c r="X32" s="191">
        <v>55</v>
      </c>
      <c r="Y32" s="97">
        <f t="shared" si="12"/>
        <v>8.7579617834394902E-3</v>
      </c>
      <c r="Z32" s="193">
        <v>70</v>
      </c>
      <c r="AA32" s="97">
        <f t="shared" si="13"/>
        <v>1.0908524232507402E-2</v>
      </c>
      <c r="AB32" s="193">
        <v>65</v>
      </c>
      <c r="AC32" s="97">
        <f t="shared" si="14"/>
        <v>1.0423348300192431E-2</v>
      </c>
      <c r="AD32" s="193">
        <v>76</v>
      </c>
      <c r="AE32" s="101">
        <f t="shared" si="15"/>
        <v>1.2777404169468728E-2</v>
      </c>
      <c r="AF32" s="181"/>
      <c r="AG32" s="151">
        <v>1</v>
      </c>
      <c r="AH32" s="151">
        <v>1</v>
      </c>
      <c r="AI32" s="151">
        <v>1</v>
      </c>
      <c r="AJ32" s="151">
        <v>1</v>
      </c>
      <c r="AK32" s="78">
        <f t="shared" si="4"/>
        <v>0</v>
      </c>
      <c r="AL32" s="78">
        <f t="shared" si="5"/>
        <v>0</v>
      </c>
      <c r="AM32" s="78">
        <f t="shared" si="6"/>
        <v>0</v>
      </c>
      <c r="AN32" s="78">
        <f t="shared" si="7"/>
        <v>0</v>
      </c>
    </row>
    <row r="33" spans="1:40" s="78" customFormat="1" x14ac:dyDescent="0.2">
      <c r="A33" s="77" t="s">
        <v>969</v>
      </c>
      <c r="B33" s="77" t="s">
        <v>970</v>
      </c>
      <c r="C33" s="80"/>
      <c r="D33" s="93">
        <v>6089</v>
      </c>
      <c r="E33" s="94">
        <v>6340</v>
      </c>
      <c r="F33" s="94">
        <v>6162</v>
      </c>
      <c r="G33" s="94">
        <v>6069</v>
      </c>
      <c r="H33" s="93">
        <v>1102</v>
      </c>
      <c r="I33" s="189">
        <v>4821</v>
      </c>
      <c r="J33" s="97">
        <f t="shared" si="8"/>
        <v>0.79175562489735585</v>
      </c>
      <c r="K33" s="98" t="str">
        <f t="shared" si="0"/>
        <v>78.1% - 80.2%</v>
      </c>
      <c r="L33" s="189">
        <v>1203</v>
      </c>
      <c r="M33" s="189">
        <v>4983</v>
      </c>
      <c r="N33" s="190">
        <f t="shared" si="16"/>
        <v>0.78596214511041007</v>
      </c>
      <c r="O33" s="98" t="str">
        <f t="shared" si="1"/>
        <v>77.6% - 79.6%</v>
      </c>
      <c r="P33" s="189">
        <v>1161.19</v>
      </c>
      <c r="Q33" s="189">
        <v>4923.8099999999995</v>
      </c>
      <c r="R33" s="190">
        <f t="shared" si="10"/>
        <v>0.79906037000973706</v>
      </c>
      <c r="S33" s="98" t="str">
        <f t="shared" si="2"/>
        <v>78.9% - 80.9%</v>
      </c>
      <c r="T33" s="189">
        <v>1132</v>
      </c>
      <c r="U33" s="189">
        <v>4853</v>
      </c>
      <c r="V33" s="190">
        <f t="shared" si="11"/>
        <v>0.79963750205964734</v>
      </c>
      <c r="W33" s="99" t="str">
        <f t="shared" si="3"/>
        <v>78.9% - 81.0%</v>
      </c>
      <c r="X33" s="191">
        <v>166</v>
      </c>
      <c r="Y33" s="97">
        <f t="shared" si="12"/>
        <v>2.7262276235835114E-2</v>
      </c>
      <c r="Z33" s="193">
        <v>154</v>
      </c>
      <c r="AA33" s="97">
        <f t="shared" si="13"/>
        <v>2.4290220820189275E-2</v>
      </c>
      <c r="AB33" s="193">
        <v>77</v>
      </c>
      <c r="AC33" s="97">
        <f t="shared" si="14"/>
        <v>1.2495942875689711E-2</v>
      </c>
      <c r="AD33" s="193">
        <v>84</v>
      </c>
      <c r="AE33" s="101">
        <f t="shared" si="15"/>
        <v>1.384083044982699E-2</v>
      </c>
      <c r="AF33" s="181"/>
      <c r="AG33" s="151">
        <v>0</v>
      </c>
      <c r="AH33" s="151">
        <v>0</v>
      </c>
      <c r="AI33" s="151">
        <v>0</v>
      </c>
      <c r="AJ33" s="151">
        <v>0</v>
      </c>
      <c r="AK33" s="78">
        <f t="shared" si="4"/>
        <v>0</v>
      </c>
      <c r="AL33" s="78">
        <f t="shared" si="5"/>
        <v>0</v>
      </c>
      <c r="AM33" s="78">
        <f t="shared" si="6"/>
        <v>0</v>
      </c>
      <c r="AN33" s="78">
        <f t="shared" si="7"/>
        <v>0</v>
      </c>
    </row>
    <row r="34" spans="1:40" s="78" customFormat="1" x14ac:dyDescent="0.2">
      <c r="A34" s="77" t="s">
        <v>1001</v>
      </c>
      <c r="B34" s="77" t="s">
        <v>1002</v>
      </c>
      <c r="C34" s="80"/>
      <c r="D34" s="93">
        <v>6947</v>
      </c>
      <c r="E34" s="94">
        <v>7303</v>
      </c>
      <c r="F34" s="94">
        <v>7202</v>
      </c>
      <c r="G34" s="94">
        <v>7032</v>
      </c>
      <c r="H34" s="93">
        <v>1353</v>
      </c>
      <c r="I34" s="189">
        <v>5394</v>
      </c>
      <c r="J34" s="97">
        <f t="shared" si="8"/>
        <v>0.77645026630200087</v>
      </c>
      <c r="K34" s="98" t="str">
        <f t="shared" si="0"/>
        <v>76.7% - 78.6%</v>
      </c>
      <c r="L34" s="189">
        <v>1501</v>
      </c>
      <c r="M34" s="189">
        <v>5594</v>
      </c>
      <c r="N34" s="190">
        <f t="shared" si="16"/>
        <v>0.76598658085718196</v>
      </c>
      <c r="O34" s="98" t="str">
        <f t="shared" si="1"/>
        <v>75.6% - 77.6%</v>
      </c>
      <c r="P34" s="189">
        <v>1490</v>
      </c>
      <c r="Q34" s="189">
        <v>5498</v>
      </c>
      <c r="R34" s="190">
        <f t="shared" si="10"/>
        <v>0.76339905581782841</v>
      </c>
      <c r="S34" s="98" t="str">
        <f t="shared" si="2"/>
        <v>75.3% - 77.3%</v>
      </c>
      <c r="T34" s="189">
        <v>1515</v>
      </c>
      <c r="U34" s="189">
        <v>5336</v>
      </c>
      <c r="V34" s="190">
        <f t="shared" si="11"/>
        <v>0.75881683731513083</v>
      </c>
      <c r="W34" s="99" t="str">
        <f t="shared" si="3"/>
        <v>74.9% - 76.9%</v>
      </c>
      <c r="X34" s="191">
        <v>200</v>
      </c>
      <c r="Y34" s="97">
        <f t="shared" si="12"/>
        <v>2.8789405498776451E-2</v>
      </c>
      <c r="Z34" s="193">
        <v>208</v>
      </c>
      <c r="AA34" s="97">
        <f t="shared" si="13"/>
        <v>2.8481445981103658E-2</v>
      </c>
      <c r="AB34" s="193">
        <v>214</v>
      </c>
      <c r="AC34" s="97">
        <f t="shared" si="14"/>
        <v>2.9713968342127188E-2</v>
      </c>
      <c r="AD34" s="193">
        <v>181</v>
      </c>
      <c r="AE34" s="101">
        <f t="shared" si="15"/>
        <v>2.573947667804323E-2</v>
      </c>
      <c r="AF34" s="181"/>
      <c r="AG34" s="151">
        <v>0</v>
      </c>
      <c r="AH34" s="151">
        <v>0</v>
      </c>
      <c r="AI34" s="151">
        <v>0</v>
      </c>
      <c r="AJ34" s="151">
        <v>0</v>
      </c>
      <c r="AK34" s="78">
        <f t="shared" si="4"/>
        <v>0</v>
      </c>
      <c r="AL34" s="78">
        <f t="shared" si="5"/>
        <v>0</v>
      </c>
      <c r="AM34" s="78">
        <f t="shared" si="6"/>
        <v>0</v>
      </c>
      <c r="AN34" s="78">
        <f t="shared" si="7"/>
        <v>0</v>
      </c>
    </row>
    <row r="35" spans="1:40" s="78" customFormat="1" x14ac:dyDescent="0.2">
      <c r="A35" s="77" t="s">
        <v>1030</v>
      </c>
      <c r="B35" s="77" t="s">
        <v>1031</v>
      </c>
      <c r="C35" s="80"/>
      <c r="D35" s="93">
        <v>24383</v>
      </c>
      <c r="E35" s="94">
        <v>25845</v>
      </c>
      <c r="F35" s="94">
        <v>25652</v>
      </c>
      <c r="G35" s="94">
        <v>29276</v>
      </c>
      <c r="H35" s="93">
        <v>2659</v>
      </c>
      <c r="I35" s="189">
        <v>21360</v>
      </c>
      <c r="J35" s="97"/>
      <c r="K35" s="98" t="str">
        <f t="shared" si="0"/>
        <v/>
      </c>
      <c r="L35" s="189">
        <v>2772</v>
      </c>
      <c r="M35" s="189">
        <v>22641</v>
      </c>
      <c r="N35" s="190"/>
      <c r="O35" s="98" t="str">
        <f t="shared" si="1"/>
        <v/>
      </c>
      <c r="P35" s="189">
        <v>3529</v>
      </c>
      <c r="Q35" s="189">
        <v>21504</v>
      </c>
      <c r="R35" s="190"/>
      <c r="S35" s="98" t="str">
        <f t="shared" si="2"/>
        <v/>
      </c>
      <c r="T35" s="189">
        <v>3100</v>
      </c>
      <c r="U35" s="189">
        <v>24413</v>
      </c>
      <c r="V35" s="190"/>
      <c r="W35" s="99" t="str">
        <f t="shared" si="3"/>
        <v/>
      </c>
      <c r="X35" s="191">
        <v>364</v>
      </c>
      <c r="Y35" s="97">
        <f t="shared" si="12"/>
        <v>1.4928433744822212E-2</v>
      </c>
      <c r="Z35" s="193">
        <v>432</v>
      </c>
      <c r="AA35" s="97">
        <f t="shared" si="13"/>
        <v>1.6715031921067904E-2</v>
      </c>
      <c r="AB35" s="193">
        <v>619</v>
      </c>
      <c r="AC35" s="97">
        <f t="shared" si="14"/>
        <v>2.4130672072353032E-2</v>
      </c>
      <c r="AD35" s="193">
        <v>1763</v>
      </c>
      <c r="AE35" s="101">
        <f t="shared" si="15"/>
        <v>6.0219975406476292E-2</v>
      </c>
      <c r="AF35" s="181"/>
      <c r="AG35" s="151">
        <v>1</v>
      </c>
      <c r="AH35" s="151">
        <v>1</v>
      </c>
      <c r="AI35" s="151">
        <v>1</v>
      </c>
      <c r="AJ35" s="151">
        <v>0</v>
      </c>
      <c r="AK35" s="78">
        <f t="shared" si="4"/>
        <v>0</v>
      </c>
      <c r="AL35" s="78">
        <f t="shared" si="5"/>
        <v>0</v>
      </c>
      <c r="AM35" s="78">
        <f t="shared" si="6"/>
        <v>0</v>
      </c>
      <c r="AN35" s="78">
        <f t="shared" si="7"/>
        <v>1</v>
      </c>
    </row>
    <row r="36" spans="1:40" s="78" customFormat="1" x14ac:dyDescent="0.2">
      <c r="A36" s="77"/>
      <c r="B36" s="77"/>
      <c r="C36" s="80"/>
      <c r="D36" s="93"/>
      <c r="E36" s="94"/>
      <c r="F36" s="94"/>
      <c r="G36" s="182"/>
      <c r="H36" s="195"/>
      <c r="I36" s="189"/>
      <c r="J36" s="97"/>
      <c r="K36" s="98" t="str">
        <f t="shared" si="0"/>
        <v/>
      </c>
      <c r="L36" s="189"/>
      <c r="M36" s="189"/>
      <c r="N36" s="190"/>
      <c r="O36" s="98" t="str">
        <f t="shared" si="1"/>
        <v/>
      </c>
      <c r="P36" s="189"/>
      <c r="Q36" s="189"/>
      <c r="R36" s="190"/>
      <c r="S36" s="98" t="str">
        <f t="shared" si="2"/>
        <v/>
      </c>
      <c r="T36" s="189"/>
      <c r="U36" s="189"/>
      <c r="V36" s="190"/>
      <c r="W36" s="99" t="str">
        <f t="shared" si="3"/>
        <v/>
      </c>
      <c r="X36" s="191"/>
      <c r="Y36" s="192"/>
      <c r="Z36" s="193"/>
      <c r="AA36" s="192"/>
      <c r="AB36" s="193"/>
      <c r="AC36" s="192"/>
      <c r="AD36" s="193"/>
      <c r="AE36" s="194"/>
      <c r="AF36" s="181"/>
      <c r="AG36" s="151"/>
      <c r="AH36" s="151"/>
      <c r="AI36" s="151"/>
      <c r="AJ36" s="151"/>
      <c r="AK36" s="78">
        <f t="shared" si="4"/>
        <v>0</v>
      </c>
      <c r="AL36" s="78">
        <f t="shared" si="5"/>
        <v>0</v>
      </c>
      <c r="AM36" s="78">
        <f t="shared" si="6"/>
        <v>0</v>
      </c>
      <c r="AN36" s="78">
        <f t="shared" si="7"/>
        <v>0</v>
      </c>
    </row>
    <row r="37" spans="1:40" s="78" customFormat="1" x14ac:dyDescent="0.2">
      <c r="A37" s="77" t="s">
        <v>459</v>
      </c>
      <c r="B37" s="77" t="s">
        <v>460</v>
      </c>
      <c r="C37" s="77" t="s">
        <v>461</v>
      </c>
      <c r="D37" s="93">
        <v>494</v>
      </c>
      <c r="E37" s="94">
        <v>496</v>
      </c>
      <c r="F37" s="94">
        <v>503</v>
      </c>
      <c r="G37" s="95">
        <v>459</v>
      </c>
      <c r="H37" s="93">
        <v>110</v>
      </c>
      <c r="I37" s="94">
        <v>339</v>
      </c>
      <c r="J37" s="97"/>
      <c r="K37" s="98" t="str">
        <f>IF(ISNUMBER(J37),TEXT(((2*I37)+(1.96^2)-(1.96*((1.96^2)+(4*I37*(100%-J37)))^0.5))/(2*(D37+(1.96^2))),"0.0%")&amp;" - "&amp;TEXT(((2*I37)+(1.96^2)+(1.96*((1.96^2)+(4*I37*(100%-J37)))^0.5))/(2*(D37+(1.96^2))),"0.0%"),"")</f>
        <v/>
      </c>
      <c r="L37" s="94">
        <v>108</v>
      </c>
      <c r="M37" s="94">
        <v>358</v>
      </c>
      <c r="N37" s="97"/>
      <c r="O37" s="98" t="str">
        <f>IF(ISNUMBER(N37),TEXT(((2*M37)+(1.96^2)-(1.96*((1.96^2)+(4*M37*(100%-N37)))^0.5))/(2*(E37+(1.96^2))),"0.0%")&amp;" - "&amp;TEXT(((2*M37)+(1.96^2)+(1.96*((1.96^2)+(4*M37*(100%-N37)))^0.5))/(2*(E37+(1.96^2))),"0.0%"),"")</f>
        <v/>
      </c>
      <c r="P37" s="94">
        <v>124</v>
      </c>
      <c r="Q37" s="94">
        <v>370</v>
      </c>
      <c r="R37" s="97">
        <f>Q37/F37</f>
        <v>0.73558648111332003</v>
      </c>
      <c r="S37" s="98" t="str">
        <f>IF(ISNUMBER(R37),TEXT(((2*Q37)+(1.96^2)-(1.96*((1.96^2)+(4*Q37*(100%-R37)))^0.5))/(2*(F37+(1.96^2))),"0.0%")&amp;" - "&amp;TEXT(((2*Q37)+(1.96^2)+(1.96*((1.96^2)+(4*Q37*(100%-R37)))^0.5))/(2*(F37+(1.96^2))),"0.0%"),"")</f>
        <v>69.5% - 77.2%</v>
      </c>
      <c r="T37" s="94">
        <v>98</v>
      </c>
      <c r="U37" s="94">
        <v>356</v>
      </c>
      <c r="V37" s="97">
        <f>U37/G37</f>
        <v>0.77559912854030499</v>
      </c>
      <c r="W37" s="99" t="str">
        <f>IF(ISNUMBER(V37),TEXT(((2*U37)+(1.96^2)-(1.96*((1.96^2)+(4*U37*(100%-V37)))^0.5))/(2*(G37+(1.96^2))),"0.0%")&amp;" - "&amp;TEXT(((2*U37)+(1.96^2)+(1.96*((1.96^2)+(4*U37*(100%-V37)))^0.5))/(2*(G37+(1.96^2))),"0.0%"),"")</f>
        <v>73.5% - 81.1%</v>
      </c>
      <c r="X37" s="100">
        <v>45</v>
      </c>
      <c r="Y37" s="97">
        <f>X37/D37</f>
        <v>9.1093117408906882E-2</v>
      </c>
      <c r="Z37" s="77">
        <v>30</v>
      </c>
      <c r="AA37" s="97">
        <f>Z37/E37</f>
        <v>6.0483870967741937E-2</v>
      </c>
      <c r="AB37" s="77">
        <v>9</v>
      </c>
      <c r="AC37" s="97">
        <f>AB37/F37</f>
        <v>1.7892644135188866E-2</v>
      </c>
      <c r="AD37" s="77">
        <v>5</v>
      </c>
      <c r="AE37" s="101">
        <f>AD37/G37</f>
        <v>1.0893246187363835E-2</v>
      </c>
      <c r="AF37" s="122" t="s">
        <v>462</v>
      </c>
      <c r="AG37" s="151">
        <v>0</v>
      </c>
      <c r="AH37" s="151">
        <v>0</v>
      </c>
      <c r="AI37" s="151">
        <v>0</v>
      </c>
      <c r="AJ37" s="151">
        <v>0</v>
      </c>
      <c r="AK37" s="78">
        <f t="shared" si="4"/>
        <v>1</v>
      </c>
      <c r="AL37" s="78">
        <f t="shared" si="5"/>
        <v>1</v>
      </c>
      <c r="AM37" s="78">
        <f t="shared" si="6"/>
        <v>0</v>
      </c>
      <c r="AN37" s="78">
        <f t="shared" si="7"/>
        <v>0</v>
      </c>
    </row>
    <row r="38" spans="1:40" s="78" customFormat="1" x14ac:dyDescent="0.2">
      <c r="A38" s="77" t="s">
        <v>463</v>
      </c>
      <c r="B38" s="77" t="s">
        <v>464</v>
      </c>
      <c r="C38" s="77" t="s">
        <v>461</v>
      </c>
      <c r="D38" s="93">
        <v>382</v>
      </c>
      <c r="E38" s="94">
        <v>461</v>
      </c>
      <c r="F38" s="94">
        <v>456</v>
      </c>
      <c r="G38" s="95">
        <v>455</v>
      </c>
      <c r="H38" s="93">
        <v>126</v>
      </c>
      <c r="I38" s="94">
        <v>255</v>
      </c>
      <c r="J38" s="97"/>
      <c r="K38" s="98" t="str">
        <f t="shared" ref="K38:K101" si="17">IF(ISNUMBER(J38),TEXT(((2*I38)+(1.96^2)-(1.96*((1.96^2)+(4*I38*(100%-J38)))^0.5))/(2*(D38+(1.96^2))),"0.0%")&amp;" - "&amp;TEXT(((2*I38)+(1.96^2)+(1.96*((1.96^2)+(4*I38*(100%-J38)))^0.5))/(2*(D38+(1.96^2))),"0.0%"),"")</f>
        <v/>
      </c>
      <c r="L38" s="94">
        <v>155</v>
      </c>
      <c r="M38" s="94">
        <v>305</v>
      </c>
      <c r="N38" s="97">
        <f t="shared" ref="N38:N101" si="18">M38/E38</f>
        <v>0.66160520607375273</v>
      </c>
      <c r="O38" s="98" t="str">
        <f t="shared" ref="O38:O101" si="19">IF(ISNUMBER(N38),TEXT(((2*M38)+(1.96^2)-(1.96*((1.96^2)+(4*M38*(100%-N38)))^0.5))/(2*(E38+(1.96^2))),"0.0%")&amp;" - "&amp;TEXT(((2*M38)+(1.96^2)+(1.96*((1.96^2)+(4*M38*(100%-N38)))^0.5))/(2*(E38+(1.96^2))),"0.0%"),"")</f>
        <v>61.7% - 70.3%</v>
      </c>
      <c r="P38" s="94">
        <v>153</v>
      </c>
      <c r="Q38" s="94">
        <v>303</v>
      </c>
      <c r="R38" s="97">
        <f t="shared" ref="R38:R41" si="20">Q38/F38</f>
        <v>0.66447368421052633</v>
      </c>
      <c r="S38" s="98" t="str">
        <f t="shared" ref="S38:S101" si="21">IF(ISNUMBER(R38),TEXT(((2*Q38)+(1.96^2)-(1.96*((1.96^2)+(4*Q38*(100%-R38)))^0.5))/(2*(F38+(1.96^2))),"0.0%")&amp;" - "&amp;TEXT(((2*Q38)+(1.96^2)+(1.96*((1.96^2)+(4*Q38*(100%-R38)))^0.5))/(2*(F38+(1.96^2))),"0.0%"),"")</f>
        <v>62.0% - 70.6%</v>
      </c>
      <c r="T38" s="94">
        <v>151</v>
      </c>
      <c r="U38" s="94">
        <v>303</v>
      </c>
      <c r="V38" s="97">
        <f t="shared" ref="V38:V100" si="22">U38/G38</f>
        <v>0.6659340659340659</v>
      </c>
      <c r="W38" s="99" t="str">
        <f t="shared" ref="W38:W101" si="23">IF(ISNUMBER(V38),TEXT(((2*U38)+(1.96^2)-(1.96*((1.96^2)+(4*U38*(100%-V38)))^0.5))/(2*(G38+(1.96^2))),"0.0%")&amp;" - "&amp;TEXT(((2*U38)+(1.96^2)+(1.96*((1.96^2)+(4*U38*(100%-V38)))^0.5))/(2*(G38+(1.96^2))),"0.0%"),"")</f>
        <v>62.1% - 70.8%</v>
      </c>
      <c r="X38" s="100">
        <v>1</v>
      </c>
      <c r="Y38" s="97">
        <f t="shared" ref="Y38:Y101" si="24">X38/D38</f>
        <v>2.617801047120419E-3</v>
      </c>
      <c r="Z38" s="77">
        <v>1</v>
      </c>
      <c r="AA38" s="97">
        <f t="shared" ref="AA38:AA101" si="25">Z38/E38</f>
        <v>2.1691973969631237E-3</v>
      </c>
      <c r="AB38" s="77">
        <v>0</v>
      </c>
      <c r="AC38" s="97">
        <f t="shared" ref="AC38:AC101" si="26">AB38/F38</f>
        <v>0</v>
      </c>
      <c r="AD38" s="77">
        <v>1</v>
      </c>
      <c r="AE38" s="101">
        <f t="shared" ref="AE38:AE101" si="27">AD38/G38</f>
        <v>2.1978021978021978E-3</v>
      </c>
      <c r="AF38" s="122" t="s">
        <v>465</v>
      </c>
      <c r="AG38" s="151">
        <v>1</v>
      </c>
      <c r="AH38" s="151">
        <v>0</v>
      </c>
      <c r="AI38" s="151">
        <v>0</v>
      </c>
      <c r="AJ38" s="151">
        <v>0</v>
      </c>
      <c r="AK38" s="78">
        <f t="shared" si="4"/>
        <v>0</v>
      </c>
      <c r="AL38" s="78">
        <f t="shared" si="5"/>
        <v>0</v>
      </c>
      <c r="AM38" s="78">
        <f t="shared" si="6"/>
        <v>0</v>
      </c>
      <c r="AN38" s="78">
        <f t="shared" si="7"/>
        <v>0</v>
      </c>
    </row>
    <row r="39" spans="1:40" s="78" customFormat="1" x14ac:dyDescent="0.2">
      <c r="A39" s="77" t="s">
        <v>466</v>
      </c>
      <c r="B39" s="77" t="s">
        <v>467</v>
      </c>
      <c r="C39" s="77" t="s">
        <v>461</v>
      </c>
      <c r="D39" s="93">
        <v>289</v>
      </c>
      <c r="E39" s="94">
        <v>284</v>
      </c>
      <c r="F39" s="94">
        <v>280</v>
      </c>
      <c r="G39" s="95">
        <v>273</v>
      </c>
      <c r="H39" s="93">
        <v>111</v>
      </c>
      <c r="I39" s="94">
        <v>178</v>
      </c>
      <c r="J39" s="97">
        <f t="shared" si="8"/>
        <v>0.61591695501730104</v>
      </c>
      <c r="K39" s="98" t="str">
        <f t="shared" si="17"/>
        <v>55.9% - 67.0%</v>
      </c>
      <c r="L39" s="94">
        <v>115</v>
      </c>
      <c r="M39" s="94">
        <v>169</v>
      </c>
      <c r="N39" s="97">
        <f t="shared" si="18"/>
        <v>0.59507042253521125</v>
      </c>
      <c r="O39" s="98" t="str">
        <f t="shared" si="19"/>
        <v>53.7% - 65.1%</v>
      </c>
      <c r="P39" s="94">
        <v>111</v>
      </c>
      <c r="Q39" s="94">
        <v>169</v>
      </c>
      <c r="R39" s="97">
        <f t="shared" si="20"/>
        <v>0.60357142857142854</v>
      </c>
      <c r="S39" s="98" t="str">
        <f t="shared" si="21"/>
        <v>54.5% - 65.9%</v>
      </c>
      <c r="T39" s="94">
        <v>107</v>
      </c>
      <c r="U39" s="94">
        <v>166</v>
      </c>
      <c r="V39" s="97">
        <f t="shared" si="22"/>
        <v>0.60805860805860801</v>
      </c>
      <c r="W39" s="99" t="str">
        <f t="shared" si="23"/>
        <v>54.9% - 66.4%</v>
      </c>
      <c r="X39" s="100">
        <v>0</v>
      </c>
      <c r="Y39" s="97">
        <f t="shared" si="24"/>
        <v>0</v>
      </c>
      <c r="Z39" s="77">
        <v>0</v>
      </c>
      <c r="AA39" s="97">
        <f t="shared" si="25"/>
        <v>0</v>
      </c>
      <c r="AB39" s="77">
        <v>0</v>
      </c>
      <c r="AC39" s="97">
        <f t="shared" si="26"/>
        <v>0</v>
      </c>
      <c r="AD39" s="77">
        <v>0</v>
      </c>
      <c r="AE39" s="101">
        <f t="shared" si="27"/>
        <v>0</v>
      </c>
      <c r="AF39" s="122" t="s">
        <v>468</v>
      </c>
      <c r="AG39" s="151">
        <v>0</v>
      </c>
      <c r="AH39" s="151">
        <v>0</v>
      </c>
      <c r="AI39" s="151">
        <v>0</v>
      </c>
      <c r="AJ39" s="151">
        <v>0</v>
      </c>
      <c r="AK39" s="78">
        <f t="shared" si="4"/>
        <v>0</v>
      </c>
      <c r="AL39" s="78">
        <f t="shared" si="5"/>
        <v>0</v>
      </c>
      <c r="AM39" s="78">
        <f t="shared" si="6"/>
        <v>0</v>
      </c>
      <c r="AN39" s="78">
        <f t="shared" si="7"/>
        <v>0</v>
      </c>
    </row>
    <row r="40" spans="1:40" s="78" customFormat="1" x14ac:dyDescent="0.2">
      <c r="A40" s="77" t="s">
        <v>469</v>
      </c>
      <c r="B40" s="77" t="s">
        <v>470</v>
      </c>
      <c r="C40" s="77" t="s">
        <v>461</v>
      </c>
      <c r="D40" s="93">
        <v>571</v>
      </c>
      <c r="E40" s="94">
        <v>636</v>
      </c>
      <c r="F40" s="94">
        <v>565</v>
      </c>
      <c r="G40" s="95">
        <v>575</v>
      </c>
      <c r="H40" s="93">
        <v>207</v>
      </c>
      <c r="I40" s="94">
        <v>359</v>
      </c>
      <c r="J40" s="97">
        <f t="shared" si="8"/>
        <v>0.62872154115586687</v>
      </c>
      <c r="K40" s="98" t="str">
        <f t="shared" si="17"/>
        <v>58.8% - 66.7%</v>
      </c>
      <c r="L40" s="94">
        <v>200</v>
      </c>
      <c r="M40" s="94">
        <v>432</v>
      </c>
      <c r="N40" s="97">
        <f t="shared" si="18"/>
        <v>0.67924528301886788</v>
      </c>
      <c r="O40" s="98" t="str">
        <f t="shared" si="19"/>
        <v>64.2% - 71.4%</v>
      </c>
      <c r="P40" s="94">
        <v>182</v>
      </c>
      <c r="Q40" s="94">
        <v>380</v>
      </c>
      <c r="R40" s="97">
        <f t="shared" si="20"/>
        <v>0.67256637168141598</v>
      </c>
      <c r="S40" s="98" t="str">
        <f t="shared" si="21"/>
        <v>63.3% - 71.0%</v>
      </c>
      <c r="T40" s="94">
        <v>176</v>
      </c>
      <c r="U40" s="94">
        <v>396</v>
      </c>
      <c r="V40" s="97">
        <f t="shared" si="22"/>
        <v>0.68869565217391304</v>
      </c>
      <c r="W40" s="99" t="str">
        <f t="shared" si="23"/>
        <v>65.0% - 72.5%</v>
      </c>
      <c r="X40" s="100">
        <v>5</v>
      </c>
      <c r="Y40" s="97">
        <f t="shared" si="24"/>
        <v>8.7565674255691769E-3</v>
      </c>
      <c r="Z40" s="77">
        <v>4</v>
      </c>
      <c r="AA40" s="97">
        <f t="shared" si="25"/>
        <v>6.2893081761006293E-3</v>
      </c>
      <c r="AB40" s="77">
        <v>3</v>
      </c>
      <c r="AC40" s="97">
        <f t="shared" si="26"/>
        <v>5.3097345132743362E-3</v>
      </c>
      <c r="AD40" s="77">
        <v>3</v>
      </c>
      <c r="AE40" s="101">
        <f t="shared" si="27"/>
        <v>5.2173913043478265E-3</v>
      </c>
      <c r="AF40" s="122" t="s">
        <v>471</v>
      </c>
      <c r="AG40" s="151">
        <v>0</v>
      </c>
      <c r="AH40" s="151">
        <v>0</v>
      </c>
      <c r="AI40" s="151">
        <v>0</v>
      </c>
      <c r="AJ40" s="151">
        <v>0</v>
      </c>
      <c r="AK40" s="78">
        <f t="shared" si="4"/>
        <v>0</v>
      </c>
      <c r="AL40" s="78">
        <f t="shared" si="5"/>
        <v>0</v>
      </c>
      <c r="AM40" s="78">
        <f t="shared" si="6"/>
        <v>0</v>
      </c>
      <c r="AN40" s="78">
        <f t="shared" si="7"/>
        <v>0</v>
      </c>
    </row>
    <row r="41" spans="1:40" s="78" customFormat="1" x14ac:dyDescent="0.2">
      <c r="A41" s="77" t="s">
        <v>472</v>
      </c>
      <c r="B41" s="77" t="s">
        <v>473</v>
      </c>
      <c r="C41" s="77" t="s">
        <v>461</v>
      </c>
      <c r="D41" s="93">
        <v>635</v>
      </c>
      <c r="E41" s="94">
        <v>620</v>
      </c>
      <c r="F41" s="94">
        <v>614</v>
      </c>
      <c r="G41" s="95">
        <v>613</v>
      </c>
      <c r="H41" s="93">
        <v>204</v>
      </c>
      <c r="I41" s="94">
        <v>430</v>
      </c>
      <c r="J41" s="97">
        <f t="shared" si="8"/>
        <v>0.67716535433070868</v>
      </c>
      <c r="K41" s="98" t="str">
        <f t="shared" si="17"/>
        <v>64.0% - 71.2%</v>
      </c>
      <c r="L41" s="94">
        <v>199</v>
      </c>
      <c r="M41" s="94">
        <v>421</v>
      </c>
      <c r="N41" s="97">
        <f t="shared" si="18"/>
        <v>0.67903225806451617</v>
      </c>
      <c r="O41" s="98" t="str">
        <f t="shared" si="19"/>
        <v>64.1% - 71.5%</v>
      </c>
      <c r="P41" s="94">
        <v>191</v>
      </c>
      <c r="Q41" s="94">
        <v>423</v>
      </c>
      <c r="R41" s="97">
        <f t="shared" si="20"/>
        <v>0.68892508143322473</v>
      </c>
      <c r="S41" s="98" t="str">
        <f t="shared" si="21"/>
        <v>65.1% - 72.4%</v>
      </c>
      <c r="T41" s="94">
        <v>206</v>
      </c>
      <c r="U41" s="94">
        <v>407</v>
      </c>
      <c r="V41" s="97">
        <f t="shared" si="22"/>
        <v>0.66394779771615009</v>
      </c>
      <c r="W41" s="99" t="str">
        <f t="shared" si="23"/>
        <v>62.6% - 70.0%</v>
      </c>
      <c r="X41" s="100">
        <v>1</v>
      </c>
      <c r="Y41" s="97">
        <f t="shared" si="24"/>
        <v>1.5748031496062992E-3</v>
      </c>
      <c r="Z41" s="77">
        <v>0</v>
      </c>
      <c r="AA41" s="97">
        <f t="shared" si="25"/>
        <v>0</v>
      </c>
      <c r="AB41" s="77">
        <v>0</v>
      </c>
      <c r="AC41" s="97">
        <f t="shared" si="26"/>
        <v>0</v>
      </c>
      <c r="AD41" s="77">
        <v>0</v>
      </c>
      <c r="AE41" s="101">
        <f t="shared" si="27"/>
        <v>0</v>
      </c>
      <c r="AF41" s="122" t="s">
        <v>474</v>
      </c>
      <c r="AG41" s="151">
        <v>0</v>
      </c>
      <c r="AH41" s="151">
        <v>0</v>
      </c>
      <c r="AI41" s="151">
        <v>0</v>
      </c>
      <c r="AJ41" s="151">
        <v>0</v>
      </c>
      <c r="AK41" s="78">
        <f t="shared" si="4"/>
        <v>0</v>
      </c>
      <c r="AL41" s="78">
        <f t="shared" si="5"/>
        <v>0</v>
      </c>
      <c r="AM41" s="78">
        <f t="shared" si="6"/>
        <v>0</v>
      </c>
      <c r="AN41" s="78">
        <f t="shared" si="7"/>
        <v>0</v>
      </c>
    </row>
    <row r="42" spans="1:40" s="78" customFormat="1" x14ac:dyDescent="0.2">
      <c r="A42" s="77" t="s">
        <v>475</v>
      </c>
      <c r="B42" s="77" t="s">
        <v>476</v>
      </c>
      <c r="C42" s="77" t="s">
        <v>461</v>
      </c>
      <c r="D42" s="93">
        <v>780</v>
      </c>
      <c r="E42" s="94">
        <v>875</v>
      </c>
      <c r="F42" s="94">
        <v>766</v>
      </c>
      <c r="G42" s="95">
        <v>681</v>
      </c>
      <c r="H42" s="93">
        <v>314</v>
      </c>
      <c r="I42" s="94">
        <v>434</v>
      </c>
      <c r="J42" s="97"/>
      <c r="K42" s="98" t="str">
        <f t="shared" si="17"/>
        <v/>
      </c>
      <c r="L42" s="94">
        <v>381</v>
      </c>
      <c r="M42" s="94">
        <v>477</v>
      </c>
      <c r="N42" s="97">
        <f t="shared" si="18"/>
        <v>0.54514285714285715</v>
      </c>
      <c r="O42" s="98" t="str">
        <f t="shared" si="19"/>
        <v>51.2% - 57.8%</v>
      </c>
      <c r="P42" s="94">
        <v>313</v>
      </c>
      <c r="Q42" s="94">
        <v>450</v>
      </c>
      <c r="R42" s="97"/>
      <c r="S42" s="98" t="str">
        <f t="shared" si="21"/>
        <v/>
      </c>
      <c r="T42" s="94">
        <v>283</v>
      </c>
      <c r="U42" s="94">
        <v>398</v>
      </c>
      <c r="V42" s="97"/>
      <c r="W42" s="99" t="str">
        <f t="shared" si="23"/>
        <v/>
      </c>
      <c r="X42" s="100">
        <v>32</v>
      </c>
      <c r="Y42" s="97">
        <f t="shared" si="24"/>
        <v>4.1025641025641026E-2</v>
      </c>
      <c r="Z42" s="77">
        <v>17</v>
      </c>
      <c r="AA42" s="97">
        <f t="shared" si="25"/>
        <v>1.9428571428571427E-2</v>
      </c>
      <c r="AB42" s="77">
        <v>3</v>
      </c>
      <c r="AC42" s="97">
        <f t="shared" si="26"/>
        <v>3.9164490861618795E-3</v>
      </c>
      <c r="AD42" s="77">
        <v>0</v>
      </c>
      <c r="AE42" s="101">
        <f t="shared" si="27"/>
        <v>0</v>
      </c>
      <c r="AF42" s="122" t="s">
        <v>477</v>
      </c>
      <c r="AG42" s="151">
        <v>1</v>
      </c>
      <c r="AH42" s="151">
        <v>0</v>
      </c>
      <c r="AI42" s="151">
        <v>1</v>
      </c>
      <c r="AJ42" s="151">
        <v>1</v>
      </c>
      <c r="AK42" s="78">
        <f t="shared" si="4"/>
        <v>0</v>
      </c>
      <c r="AL42" s="78">
        <f t="shared" si="5"/>
        <v>0</v>
      </c>
      <c r="AM42" s="78">
        <f t="shared" si="6"/>
        <v>0</v>
      </c>
      <c r="AN42" s="78">
        <f t="shared" si="7"/>
        <v>0</v>
      </c>
    </row>
    <row r="43" spans="1:40" s="78" customFormat="1" x14ac:dyDescent="0.2">
      <c r="A43" s="77" t="s">
        <v>478</v>
      </c>
      <c r="B43" s="77" t="s">
        <v>479</v>
      </c>
      <c r="C43" s="77" t="s">
        <v>480</v>
      </c>
      <c r="D43" s="93">
        <v>292</v>
      </c>
      <c r="E43" s="94">
        <v>342</v>
      </c>
      <c r="F43" s="94">
        <v>310</v>
      </c>
      <c r="G43" s="95">
        <v>284</v>
      </c>
      <c r="H43" s="93">
        <v>96</v>
      </c>
      <c r="I43" s="94">
        <v>196</v>
      </c>
      <c r="J43" s="97">
        <f t="shared" si="8"/>
        <v>0.67123287671232879</v>
      </c>
      <c r="K43" s="98" t="str">
        <f t="shared" si="17"/>
        <v>61.5% - 72.3%</v>
      </c>
      <c r="L43" s="94">
        <v>127</v>
      </c>
      <c r="M43" s="94">
        <v>215</v>
      </c>
      <c r="N43" s="97">
        <f t="shared" si="18"/>
        <v>0.62865497076023391</v>
      </c>
      <c r="O43" s="98" t="str">
        <f t="shared" si="19"/>
        <v>57.6% - 67.8%</v>
      </c>
      <c r="P43" s="94">
        <v>131</v>
      </c>
      <c r="Q43" s="94">
        <v>178</v>
      </c>
      <c r="R43" s="97">
        <f t="shared" ref="R43:R106" si="28">Q43/F43</f>
        <v>0.5741935483870968</v>
      </c>
      <c r="S43" s="98" t="str">
        <f t="shared" si="21"/>
        <v>51.9% - 62.8%</v>
      </c>
      <c r="T43" s="94">
        <v>100</v>
      </c>
      <c r="U43" s="94">
        <v>184</v>
      </c>
      <c r="V43" s="97">
        <f t="shared" si="22"/>
        <v>0.647887323943662</v>
      </c>
      <c r="W43" s="99" t="str">
        <f t="shared" si="23"/>
        <v>59.1% - 70.1%</v>
      </c>
      <c r="X43" s="100">
        <v>0</v>
      </c>
      <c r="Y43" s="97">
        <f t="shared" si="24"/>
        <v>0</v>
      </c>
      <c r="Z43" s="77">
        <v>0</v>
      </c>
      <c r="AA43" s="97">
        <f t="shared" si="25"/>
        <v>0</v>
      </c>
      <c r="AB43" s="77">
        <v>1</v>
      </c>
      <c r="AC43" s="97">
        <f t="shared" si="26"/>
        <v>3.2258064516129032E-3</v>
      </c>
      <c r="AD43" s="77">
        <v>0</v>
      </c>
      <c r="AE43" s="101">
        <f t="shared" si="27"/>
        <v>0</v>
      </c>
      <c r="AF43" s="122" t="s">
        <v>481</v>
      </c>
      <c r="AG43" s="151">
        <v>0</v>
      </c>
      <c r="AH43" s="151">
        <v>0</v>
      </c>
      <c r="AI43" s="151">
        <v>0</v>
      </c>
      <c r="AJ43" s="151">
        <v>0</v>
      </c>
      <c r="AK43" s="78">
        <f t="shared" si="4"/>
        <v>0</v>
      </c>
      <c r="AL43" s="78">
        <f t="shared" si="5"/>
        <v>0</v>
      </c>
      <c r="AM43" s="78">
        <f t="shared" si="6"/>
        <v>0</v>
      </c>
      <c r="AN43" s="78">
        <f t="shared" si="7"/>
        <v>0</v>
      </c>
    </row>
    <row r="44" spans="1:40" s="78" customFormat="1" x14ac:dyDescent="0.2">
      <c r="A44" s="77" t="s">
        <v>482</v>
      </c>
      <c r="B44" s="77" t="s">
        <v>483</v>
      </c>
      <c r="C44" s="77" t="s">
        <v>480</v>
      </c>
      <c r="D44" s="93">
        <v>732</v>
      </c>
      <c r="E44" s="94">
        <v>688</v>
      </c>
      <c r="F44" s="94">
        <v>720</v>
      </c>
      <c r="G44" s="95">
        <v>731</v>
      </c>
      <c r="H44" s="93">
        <v>352</v>
      </c>
      <c r="I44" s="94">
        <v>379</v>
      </c>
      <c r="J44" s="97">
        <f t="shared" si="8"/>
        <v>0.51775956284153002</v>
      </c>
      <c r="K44" s="98" t="str">
        <f t="shared" si="17"/>
        <v>48.2% - 55.4%</v>
      </c>
      <c r="L44" s="94">
        <v>308</v>
      </c>
      <c r="M44" s="94">
        <v>379</v>
      </c>
      <c r="N44" s="97">
        <f t="shared" si="18"/>
        <v>0.55087209302325579</v>
      </c>
      <c r="O44" s="98" t="str">
        <f t="shared" si="19"/>
        <v>51.4% - 58.8%</v>
      </c>
      <c r="P44" s="94">
        <v>292</v>
      </c>
      <c r="Q44" s="94">
        <v>426</v>
      </c>
      <c r="R44" s="97">
        <f t="shared" si="28"/>
        <v>0.59166666666666667</v>
      </c>
      <c r="S44" s="98" t="str">
        <f t="shared" si="21"/>
        <v>55.5% - 62.7%</v>
      </c>
      <c r="T44" s="94">
        <v>334</v>
      </c>
      <c r="U44" s="94">
        <v>397</v>
      </c>
      <c r="V44" s="97">
        <f t="shared" si="22"/>
        <v>0.54309165526675784</v>
      </c>
      <c r="W44" s="99" t="str">
        <f t="shared" si="23"/>
        <v>50.7% - 57.9%</v>
      </c>
      <c r="X44" s="100">
        <v>1</v>
      </c>
      <c r="Y44" s="97">
        <f t="shared" si="24"/>
        <v>1.366120218579235E-3</v>
      </c>
      <c r="Z44" s="77">
        <v>1</v>
      </c>
      <c r="AA44" s="97">
        <f t="shared" si="25"/>
        <v>1.4534883720930232E-3</v>
      </c>
      <c r="AB44" s="77">
        <v>2</v>
      </c>
      <c r="AC44" s="97">
        <f t="shared" si="26"/>
        <v>2.7777777777777779E-3</v>
      </c>
      <c r="AD44" s="77">
        <v>0</v>
      </c>
      <c r="AE44" s="101">
        <f t="shared" si="27"/>
        <v>0</v>
      </c>
      <c r="AF44" s="122" t="s">
        <v>484</v>
      </c>
      <c r="AG44" s="151">
        <v>0</v>
      </c>
      <c r="AH44" s="151">
        <v>0</v>
      </c>
      <c r="AI44" s="151">
        <v>0</v>
      </c>
      <c r="AJ44" s="151">
        <v>0</v>
      </c>
      <c r="AK44" s="78">
        <f t="shared" si="4"/>
        <v>0</v>
      </c>
      <c r="AL44" s="78">
        <f t="shared" si="5"/>
        <v>0</v>
      </c>
      <c r="AM44" s="78">
        <f t="shared" si="6"/>
        <v>0</v>
      </c>
      <c r="AN44" s="78">
        <f t="shared" si="7"/>
        <v>0</v>
      </c>
    </row>
    <row r="45" spans="1:40" s="78" customFormat="1" x14ac:dyDescent="0.2">
      <c r="A45" s="77" t="s">
        <v>485</v>
      </c>
      <c r="B45" s="77" t="s">
        <v>486</v>
      </c>
      <c r="C45" s="77" t="s">
        <v>480</v>
      </c>
      <c r="D45" s="93">
        <v>865</v>
      </c>
      <c r="E45" s="94">
        <v>852</v>
      </c>
      <c r="F45" s="94">
        <v>828</v>
      </c>
      <c r="G45" s="95">
        <v>809</v>
      </c>
      <c r="H45" s="93">
        <v>388</v>
      </c>
      <c r="I45" s="94">
        <v>468</v>
      </c>
      <c r="J45" s="97">
        <f t="shared" si="8"/>
        <v>0.54104046242774562</v>
      </c>
      <c r="K45" s="98" t="str">
        <f t="shared" si="17"/>
        <v>50.8% - 57.4%</v>
      </c>
      <c r="L45" s="94">
        <v>385</v>
      </c>
      <c r="M45" s="94">
        <v>466</v>
      </c>
      <c r="N45" s="97">
        <f t="shared" si="18"/>
        <v>0.54694835680751175</v>
      </c>
      <c r="O45" s="98" t="str">
        <f t="shared" si="19"/>
        <v>51.3% - 58.0%</v>
      </c>
      <c r="P45" s="94">
        <v>364</v>
      </c>
      <c r="Q45" s="94">
        <v>459</v>
      </c>
      <c r="R45" s="97">
        <f t="shared" si="28"/>
        <v>0.55434782608695654</v>
      </c>
      <c r="S45" s="98" t="str">
        <f t="shared" si="21"/>
        <v>52.0% - 58.8%</v>
      </c>
      <c r="T45" s="94">
        <v>358</v>
      </c>
      <c r="U45" s="94">
        <v>449</v>
      </c>
      <c r="V45" s="97">
        <f t="shared" si="22"/>
        <v>0.55500618046971573</v>
      </c>
      <c r="W45" s="99" t="str">
        <f t="shared" si="23"/>
        <v>52.1% - 58.9%</v>
      </c>
      <c r="X45" s="100">
        <v>9</v>
      </c>
      <c r="Y45" s="97">
        <f t="shared" si="24"/>
        <v>1.0404624277456647E-2</v>
      </c>
      <c r="Z45" s="77">
        <v>1</v>
      </c>
      <c r="AA45" s="97">
        <f t="shared" si="25"/>
        <v>1.1737089201877935E-3</v>
      </c>
      <c r="AB45" s="77">
        <v>5</v>
      </c>
      <c r="AC45" s="97">
        <f t="shared" si="26"/>
        <v>6.038647342995169E-3</v>
      </c>
      <c r="AD45" s="77">
        <v>2</v>
      </c>
      <c r="AE45" s="101">
        <f t="shared" si="27"/>
        <v>2.472187886279357E-3</v>
      </c>
      <c r="AF45" s="122" t="s">
        <v>487</v>
      </c>
      <c r="AG45" s="151">
        <v>0</v>
      </c>
      <c r="AH45" s="151">
        <v>0</v>
      </c>
      <c r="AI45" s="151">
        <v>0</v>
      </c>
      <c r="AJ45" s="151">
        <v>0</v>
      </c>
      <c r="AK45" s="78">
        <f t="shared" si="4"/>
        <v>0</v>
      </c>
      <c r="AL45" s="78">
        <f t="shared" si="5"/>
        <v>0</v>
      </c>
      <c r="AM45" s="78">
        <f t="shared" si="6"/>
        <v>0</v>
      </c>
      <c r="AN45" s="78">
        <f t="shared" si="7"/>
        <v>0</v>
      </c>
    </row>
    <row r="46" spans="1:40" s="78" customFormat="1" x14ac:dyDescent="0.2">
      <c r="A46" s="77" t="s">
        <v>488</v>
      </c>
      <c r="B46" s="77" t="s">
        <v>489</v>
      </c>
      <c r="C46" s="77" t="s">
        <v>480</v>
      </c>
      <c r="D46" s="93">
        <v>576</v>
      </c>
      <c r="E46" s="94">
        <v>596</v>
      </c>
      <c r="F46" s="94">
        <v>620</v>
      </c>
      <c r="G46" s="95">
        <v>575</v>
      </c>
      <c r="H46" s="93">
        <v>249</v>
      </c>
      <c r="I46" s="94">
        <v>327</v>
      </c>
      <c r="J46" s="97">
        <f t="shared" si="8"/>
        <v>0.56770833333333337</v>
      </c>
      <c r="K46" s="98" t="str">
        <f t="shared" si="17"/>
        <v>52.7% - 60.8%</v>
      </c>
      <c r="L46" s="94">
        <v>223</v>
      </c>
      <c r="M46" s="94">
        <v>373</v>
      </c>
      <c r="N46" s="97">
        <f t="shared" si="18"/>
        <v>0.62583892617449666</v>
      </c>
      <c r="O46" s="98" t="str">
        <f t="shared" si="19"/>
        <v>58.6% - 66.4%</v>
      </c>
      <c r="P46" s="94">
        <v>253</v>
      </c>
      <c r="Q46" s="94">
        <v>367</v>
      </c>
      <c r="R46" s="97">
        <f t="shared" si="28"/>
        <v>0.59193548387096773</v>
      </c>
      <c r="S46" s="98" t="str">
        <f t="shared" si="21"/>
        <v>55.3% - 63.0%</v>
      </c>
      <c r="T46" s="94">
        <v>217</v>
      </c>
      <c r="U46" s="94">
        <v>358</v>
      </c>
      <c r="V46" s="97">
        <f t="shared" si="22"/>
        <v>0.62260869565217392</v>
      </c>
      <c r="W46" s="99" t="str">
        <f t="shared" si="23"/>
        <v>58.2% - 66.1%</v>
      </c>
      <c r="X46" s="100">
        <v>0</v>
      </c>
      <c r="Y46" s="97">
        <f t="shared" si="24"/>
        <v>0</v>
      </c>
      <c r="Z46" s="77">
        <v>0</v>
      </c>
      <c r="AA46" s="97">
        <f t="shared" si="25"/>
        <v>0</v>
      </c>
      <c r="AB46" s="77">
        <v>0</v>
      </c>
      <c r="AC46" s="97">
        <f t="shared" si="26"/>
        <v>0</v>
      </c>
      <c r="AD46" s="77">
        <v>0</v>
      </c>
      <c r="AE46" s="101">
        <f t="shared" si="27"/>
        <v>0</v>
      </c>
      <c r="AF46" s="122" t="s">
        <v>490</v>
      </c>
      <c r="AG46" s="151">
        <v>0</v>
      </c>
      <c r="AH46" s="151">
        <v>0</v>
      </c>
      <c r="AI46" s="151">
        <v>0</v>
      </c>
      <c r="AJ46" s="151">
        <v>0</v>
      </c>
      <c r="AK46" s="78">
        <f t="shared" si="4"/>
        <v>0</v>
      </c>
      <c r="AL46" s="78">
        <f t="shared" si="5"/>
        <v>0</v>
      </c>
      <c r="AM46" s="78">
        <f t="shared" si="6"/>
        <v>0</v>
      </c>
      <c r="AN46" s="78">
        <f t="shared" si="7"/>
        <v>0</v>
      </c>
    </row>
    <row r="47" spans="1:40" s="78" customFormat="1" x14ac:dyDescent="0.2">
      <c r="A47" s="77" t="s">
        <v>491</v>
      </c>
      <c r="B47" s="77" t="s">
        <v>492</v>
      </c>
      <c r="C47" s="77" t="s">
        <v>480</v>
      </c>
      <c r="D47" s="93">
        <v>866</v>
      </c>
      <c r="E47" s="94">
        <v>927</v>
      </c>
      <c r="F47" s="94">
        <v>917</v>
      </c>
      <c r="G47" s="95">
        <v>826</v>
      </c>
      <c r="H47" s="93">
        <v>409</v>
      </c>
      <c r="I47" s="94">
        <v>457</v>
      </c>
      <c r="J47" s="97">
        <f t="shared" si="8"/>
        <v>0.52771362586605086</v>
      </c>
      <c r="K47" s="98" t="str">
        <f t="shared" si="17"/>
        <v>49.4% - 56.1%</v>
      </c>
      <c r="L47" s="94">
        <v>427</v>
      </c>
      <c r="M47" s="94">
        <v>494</v>
      </c>
      <c r="N47" s="97">
        <f t="shared" si="18"/>
        <v>0.53290183387270762</v>
      </c>
      <c r="O47" s="98" t="str">
        <f t="shared" si="19"/>
        <v>50.1% - 56.5%</v>
      </c>
      <c r="P47" s="94">
        <v>415</v>
      </c>
      <c r="Q47" s="94">
        <v>490</v>
      </c>
      <c r="R47" s="97">
        <f t="shared" si="28"/>
        <v>0.53435114503816794</v>
      </c>
      <c r="S47" s="98" t="str">
        <f t="shared" si="21"/>
        <v>50.2% - 56.6%</v>
      </c>
      <c r="T47" s="94">
        <v>445</v>
      </c>
      <c r="U47" s="94">
        <v>381</v>
      </c>
      <c r="V47" s="97">
        <f t="shared" si="22"/>
        <v>0.46125907990314768</v>
      </c>
      <c r="W47" s="99" t="str">
        <f t="shared" si="23"/>
        <v>42.8% - 49.5%</v>
      </c>
      <c r="X47" s="100">
        <v>0</v>
      </c>
      <c r="Y47" s="97">
        <f t="shared" si="24"/>
        <v>0</v>
      </c>
      <c r="Z47" s="77">
        <v>6</v>
      </c>
      <c r="AA47" s="97">
        <f t="shared" si="25"/>
        <v>6.4724919093851136E-3</v>
      </c>
      <c r="AB47" s="77">
        <v>12</v>
      </c>
      <c r="AC47" s="97">
        <f t="shared" si="26"/>
        <v>1.3086150490730643E-2</v>
      </c>
      <c r="AD47" s="77">
        <v>0</v>
      </c>
      <c r="AE47" s="101">
        <f t="shared" si="27"/>
        <v>0</v>
      </c>
      <c r="AF47" s="122" t="s">
        <v>493</v>
      </c>
      <c r="AG47" s="151">
        <v>0</v>
      </c>
      <c r="AH47" s="151">
        <v>0</v>
      </c>
      <c r="AI47" s="151">
        <v>0</v>
      </c>
      <c r="AJ47" s="151">
        <v>0</v>
      </c>
      <c r="AK47" s="78">
        <f t="shared" si="4"/>
        <v>0</v>
      </c>
      <c r="AL47" s="78">
        <f t="shared" si="5"/>
        <v>0</v>
      </c>
      <c r="AM47" s="78">
        <f t="shared" si="6"/>
        <v>0</v>
      </c>
      <c r="AN47" s="78">
        <f t="shared" si="7"/>
        <v>0</v>
      </c>
    </row>
    <row r="48" spans="1:40" s="78" customFormat="1" x14ac:dyDescent="0.2">
      <c r="A48" s="77" t="s">
        <v>494</v>
      </c>
      <c r="B48" s="77" t="s">
        <v>495</v>
      </c>
      <c r="C48" s="77" t="s">
        <v>496</v>
      </c>
      <c r="D48" s="93">
        <v>935</v>
      </c>
      <c r="E48" s="94">
        <v>995</v>
      </c>
      <c r="F48" s="94">
        <v>967</v>
      </c>
      <c r="G48" s="95">
        <v>925</v>
      </c>
      <c r="H48" s="93">
        <v>335</v>
      </c>
      <c r="I48" s="94">
        <v>600</v>
      </c>
      <c r="J48" s="97">
        <f t="shared" si="8"/>
        <v>0.64171122994652408</v>
      </c>
      <c r="K48" s="98" t="str">
        <f t="shared" si="17"/>
        <v>61.0% - 67.2%</v>
      </c>
      <c r="L48" s="94">
        <v>343</v>
      </c>
      <c r="M48" s="94">
        <v>651</v>
      </c>
      <c r="N48" s="97">
        <f t="shared" si="18"/>
        <v>0.65427135678391957</v>
      </c>
      <c r="O48" s="98" t="str">
        <f t="shared" si="19"/>
        <v>62.4% - 68.3%</v>
      </c>
      <c r="P48" s="94">
        <v>345</v>
      </c>
      <c r="Q48" s="94">
        <v>622</v>
      </c>
      <c r="R48" s="97">
        <f t="shared" si="28"/>
        <v>0.6432264736297828</v>
      </c>
      <c r="S48" s="98" t="str">
        <f t="shared" si="21"/>
        <v>61.3% - 67.3%</v>
      </c>
      <c r="T48" s="94">
        <v>334</v>
      </c>
      <c r="U48" s="94">
        <v>590</v>
      </c>
      <c r="V48" s="97">
        <f t="shared" si="22"/>
        <v>0.63783783783783787</v>
      </c>
      <c r="W48" s="99" t="str">
        <f t="shared" si="23"/>
        <v>60.6% - 66.8%</v>
      </c>
      <c r="X48" s="100">
        <v>0</v>
      </c>
      <c r="Y48" s="97">
        <f t="shared" si="24"/>
        <v>0</v>
      </c>
      <c r="Z48" s="77">
        <v>1</v>
      </c>
      <c r="AA48" s="97">
        <f t="shared" si="25"/>
        <v>1.0050251256281408E-3</v>
      </c>
      <c r="AB48" s="77">
        <v>0</v>
      </c>
      <c r="AC48" s="97">
        <f t="shared" si="26"/>
        <v>0</v>
      </c>
      <c r="AD48" s="77">
        <v>1</v>
      </c>
      <c r="AE48" s="101">
        <f t="shared" si="27"/>
        <v>1.0810810810810811E-3</v>
      </c>
      <c r="AF48" s="122" t="s">
        <v>498</v>
      </c>
      <c r="AG48" s="151">
        <v>0</v>
      </c>
      <c r="AH48" s="151">
        <v>0</v>
      </c>
      <c r="AI48" s="151">
        <v>0</v>
      </c>
      <c r="AJ48" s="151">
        <v>0</v>
      </c>
      <c r="AK48" s="78">
        <f t="shared" si="4"/>
        <v>0</v>
      </c>
      <c r="AL48" s="78">
        <f t="shared" si="5"/>
        <v>0</v>
      </c>
      <c r="AM48" s="78">
        <f t="shared" si="6"/>
        <v>0</v>
      </c>
      <c r="AN48" s="78">
        <f t="shared" si="7"/>
        <v>0</v>
      </c>
    </row>
    <row r="49" spans="1:40" s="78" customFormat="1" x14ac:dyDescent="0.2">
      <c r="A49" s="77" t="s">
        <v>499</v>
      </c>
      <c r="B49" s="77" t="s">
        <v>500</v>
      </c>
      <c r="C49" s="77" t="s">
        <v>496</v>
      </c>
      <c r="D49" s="93">
        <v>538</v>
      </c>
      <c r="E49" s="94">
        <v>620</v>
      </c>
      <c r="F49" s="94">
        <v>679</v>
      </c>
      <c r="G49" s="95">
        <v>564</v>
      </c>
      <c r="H49" s="93">
        <v>152</v>
      </c>
      <c r="I49" s="94">
        <v>384</v>
      </c>
      <c r="J49" s="97">
        <f t="shared" si="8"/>
        <v>0.71375464684014867</v>
      </c>
      <c r="K49" s="98" t="str">
        <f t="shared" si="17"/>
        <v>67.4% - 75.0%</v>
      </c>
      <c r="L49" s="94">
        <v>188</v>
      </c>
      <c r="M49" s="94">
        <v>429</v>
      </c>
      <c r="N49" s="97">
        <f t="shared" si="18"/>
        <v>0.6919354838709677</v>
      </c>
      <c r="O49" s="98" t="str">
        <f t="shared" si="19"/>
        <v>65.5% - 72.7%</v>
      </c>
      <c r="P49" s="94">
        <v>206</v>
      </c>
      <c r="Q49" s="94">
        <v>468</v>
      </c>
      <c r="R49" s="97">
        <f t="shared" si="28"/>
        <v>0.68924889543446244</v>
      </c>
      <c r="S49" s="98" t="str">
        <f t="shared" si="21"/>
        <v>65.3% - 72.3%</v>
      </c>
      <c r="T49" s="94">
        <v>170</v>
      </c>
      <c r="U49" s="94">
        <v>392</v>
      </c>
      <c r="V49" s="97">
        <f t="shared" si="22"/>
        <v>0.69503546099290781</v>
      </c>
      <c r="W49" s="99" t="str">
        <f t="shared" si="23"/>
        <v>65.6% - 73.2%</v>
      </c>
      <c r="X49" s="100">
        <v>2</v>
      </c>
      <c r="Y49" s="97">
        <f t="shared" si="24"/>
        <v>3.7174721189591076E-3</v>
      </c>
      <c r="Z49" s="77">
        <v>3</v>
      </c>
      <c r="AA49" s="97">
        <f t="shared" si="25"/>
        <v>4.8387096774193551E-3</v>
      </c>
      <c r="AB49" s="77">
        <v>5</v>
      </c>
      <c r="AC49" s="97">
        <f t="shared" si="26"/>
        <v>7.3637702503681884E-3</v>
      </c>
      <c r="AD49" s="77">
        <v>2</v>
      </c>
      <c r="AE49" s="101">
        <f t="shared" si="27"/>
        <v>3.5460992907801418E-3</v>
      </c>
      <c r="AF49" s="122" t="s">
        <v>501</v>
      </c>
      <c r="AG49" s="151">
        <v>0</v>
      </c>
      <c r="AH49" s="151">
        <v>0</v>
      </c>
      <c r="AI49" s="151">
        <v>0</v>
      </c>
      <c r="AJ49" s="151">
        <v>0</v>
      </c>
      <c r="AK49" s="78">
        <f t="shared" si="4"/>
        <v>0</v>
      </c>
      <c r="AL49" s="78">
        <f t="shared" si="5"/>
        <v>0</v>
      </c>
      <c r="AM49" s="78">
        <f t="shared" si="6"/>
        <v>0</v>
      </c>
      <c r="AN49" s="78">
        <f t="shared" si="7"/>
        <v>0</v>
      </c>
    </row>
    <row r="50" spans="1:40" s="78" customFormat="1" x14ac:dyDescent="0.2">
      <c r="A50" s="77" t="s">
        <v>502</v>
      </c>
      <c r="B50" s="77" t="s">
        <v>503</v>
      </c>
      <c r="C50" s="77" t="s">
        <v>496</v>
      </c>
      <c r="D50" s="93">
        <v>732</v>
      </c>
      <c r="E50" s="94">
        <v>793</v>
      </c>
      <c r="F50" s="94">
        <v>804</v>
      </c>
      <c r="G50" s="95">
        <v>708</v>
      </c>
      <c r="H50" s="93">
        <v>207</v>
      </c>
      <c r="I50" s="94">
        <v>524</v>
      </c>
      <c r="J50" s="97">
        <f t="shared" si="8"/>
        <v>0.71584699453551914</v>
      </c>
      <c r="K50" s="98" t="str">
        <f t="shared" si="17"/>
        <v>68.2% - 74.7%</v>
      </c>
      <c r="L50" s="94">
        <v>244</v>
      </c>
      <c r="M50" s="94">
        <v>548</v>
      </c>
      <c r="N50" s="97">
        <f t="shared" si="18"/>
        <v>0.69104665825977296</v>
      </c>
      <c r="O50" s="98" t="str">
        <f t="shared" si="19"/>
        <v>65.8% - 72.2%</v>
      </c>
      <c r="P50" s="94">
        <v>211</v>
      </c>
      <c r="Q50" s="94">
        <v>592</v>
      </c>
      <c r="R50" s="97">
        <f t="shared" si="28"/>
        <v>0.73631840796019898</v>
      </c>
      <c r="S50" s="98" t="str">
        <f t="shared" si="21"/>
        <v>70.5% - 76.6%</v>
      </c>
      <c r="T50" s="94">
        <v>187</v>
      </c>
      <c r="U50" s="94">
        <v>521</v>
      </c>
      <c r="V50" s="97">
        <f t="shared" si="22"/>
        <v>0.73587570621468923</v>
      </c>
      <c r="W50" s="99" t="str">
        <f t="shared" si="23"/>
        <v>70.2% - 76.7%</v>
      </c>
      <c r="X50" s="100">
        <v>1</v>
      </c>
      <c r="Y50" s="97">
        <f t="shared" si="24"/>
        <v>1.366120218579235E-3</v>
      </c>
      <c r="Z50" s="77">
        <v>1</v>
      </c>
      <c r="AA50" s="97">
        <f t="shared" si="25"/>
        <v>1.2610340479192938E-3</v>
      </c>
      <c r="AB50" s="77">
        <v>1</v>
      </c>
      <c r="AC50" s="97">
        <f t="shared" si="26"/>
        <v>1.2437810945273632E-3</v>
      </c>
      <c r="AD50" s="77">
        <v>0</v>
      </c>
      <c r="AE50" s="101">
        <f t="shared" si="27"/>
        <v>0</v>
      </c>
      <c r="AF50" s="122" t="s">
        <v>504</v>
      </c>
      <c r="AG50" s="151">
        <v>0</v>
      </c>
      <c r="AH50" s="151">
        <v>0</v>
      </c>
      <c r="AI50" s="151">
        <v>0</v>
      </c>
      <c r="AJ50" s="151">
        <v>0</v>
      </c>
      <c r="AK50" s="78">
        <f t="shared" si="4"/>
        <v>0</v>
      </c>
      <c r="AL50" s="78">
        <f t="shared" si="5"/>
        <v>0</v>
      </c>
      <c r="AM50" s="78">
        <f t="shared" si="6"/>
        <v>0</v>
      </c>
      <c r="AN50" s="78">
        <f t="shared" si="7"/>
        <v>0</v>
      </c>
    </row>
    <row r="51" spans="1:40" s="78" customFormat="1" x14ac:dyDescent="0.2">
      <c r="A51" s="77" t="s">
        <v>505</v>
      </c>
      <c r="B51" s="77" t="s">
        <v>506</v>
      </c>
      <c r="C51" s="77" t="s">
        <v>496</v>
      </c>
      <c r="D51" s="93">
        <v>728</v>
      </c>
      <c r="E51" s="94">
        <v>838</v>
      </c>
      <c r="F51" s="94">
        <v>730</v>
      </c>
      <c r="G51" s="95">
        <v>667</v>
      </c>
      <c r="H51" s="93">
        <v>257</v>
      </c>
      <c r="I51" s="94">
        <v>464</v>
      </c>
      <c r="J51" s="97">
        <f t="shared" si="8"/>
        <v>0.63736263736263732</v>
      </c>
      <c r="K51" s="98" t="str">
        <f t="shared" si="17"/>
        <v>60.2% - 67.1%</v>
      </c>
      <c r="L51" s="94">
        <v>274</v>
      </c>
      <c r="M51" s="94">
        <v>557</v>
      </c>
      <c r="N51" s="97">
        <f t="shared" si="18"/>
        <v>0.6646778042959427</v>
      </c>
      <c r="O51" s="98" t="str">
        <f t="shared" si="19"/>
        <v>63.2% - 69.6%</v>
      </c>
      <c r="P51" s="94">
        <v>241</v>
      </c>
      <c r="Q51" s="94">
        <v>480</v>
      </c>
      <c r="R51" s="97">
        <f t="shared" si="28"/>
        <v>0.65753424657534243</v>
      </c>
      <c r="S51" s="98" t="str">
        <f t="shared" si="21"/>
        <v>62.2% - 69.1%</v>
      </c>
      <c r="T51" s="94">
        <v>232</v>
      </c>
      <c r="U51" s="94">
        <v>429</v>
      </c>
      <c r="V51" s="97">
        <f t="shared" si="22"/>
        <v>0.6431784107946027</v>
      </c>
      <c r="W51" s="99" t="str">
        <f t="shared" si="23"/>
        <v>60.6% - 67.9%</v>
      </c>
      <c r="X51" s="100">
        <v>7</v>
      </c>
      <c r="Y51" s="97">
        <f t="shared" si="24"/>
        <v>9.6153846153846159E-3</v>
      </c>
      <c r="Z51" s="77">
        <v>7</v>
      </c>
      <c r="AA51" s="97">
        <f t="shared" si="25"/>
        <v>8.3532219570405727E-3</v>
      </c>
      <c r="AB51" s="77">
        <v>9</v>
      </c>
      <c r="AC51" s="97">
        <f t="shared" si="26"/>
        <v>1.2328767123287671E-2</v>
      </c>
      <c r="AD51" s="77">
        <v>6</v>
      </c>
      <c r="AE51" s="101">
        <f t="shared" si="27"/>
        <v>8.9955022488755615E-3</v>
      </c>
      <c r="AF51" s="122" t="s">
        <v>507</v>
      </c>
      <c r="AG51" s="151">
        <v>0</v>
      </c>
      <c r="AH51" s="151">
        <v>0</v>
      </c>
      <c r="AI51" s="151">
        <v>0</v>
      </c>
      <c r="AJ51" s="151">
        <v>0</v>
      </c>
      <c r="AK51" s="78">
        <f t="shared" si="4"/>
        <v>0</v>
      </c>
      <c r="AL51" s="78">
        <f t="shared" si="5"/>
        <v>0</v>
      </c>
      <c r="AM51" s="78">
        <f t="shared" si="6"/>
        <v>0</v>
      </c>
      <c r="AN51" s="78">
        <f t="shared" si="7"/>
        <v>0</v>
      </c>
    </row>
    <row r="52" spans="1:40" s="78" customFormat="1" x14ac:dyDescent="0.2">
      <c r="A52" s="77" t="s">
        <v>508</v>
      </c>
      <c r="B52" s="77" t="s">
        <v>509</v>
      </c>
      <c r="C52" s="77" t="s">
        <v>496</v>
      </c>
      <c r="D52" s="93">
        <v>770</v>
      </c>
      <c r="E52" s="94">
        <v>774</v>
      </c>
      <c r="F52" s="94">
        <v>770</v>
      </c>
      <c r="G52" s="95">
        <v>702</v>
      </c>
      <c r="H52" s="93">
        <v>266</v>
      </c>
      <c r="I52" s="94">
        <v>501</v>
      </c>
      <c r="J52" s="97">
        <f t="shared" si="8"/>
        <v>0.6506493506493507</v>
      </c>
      <c r="K52" s="98" t="str">
        <f t="shared" si="17"/>
        <v>61.6% - 68.4%</v>
      </c>
      <c r="L52" s="94">
        <v>256</v>
      </c>
      <c r="M52" s="94">
        <v>511</v>
      </c>
      <c r="N52" s="97">
        <f t="shared" si="18"/>
        <v>0.66020671834625322</v>
      </c>
      <c r="O52" s="98" t="str">
        <f t="shared" si="19"/>
        <v>62.6% - 69.3%</v>
      </c>
      <c r="P52" s="94">
        <v>265</v>
      </c>
      <c r="Q52" s="94">
        <v>498</v>
      </c>
      <c r="R52" s="97">
        <f t="shared" si="28"/>
        <v>0.64675324675324675</v>
      </c>
      <c r="S52" s="98" t="str">
        <f t="shared" si="21"/>
        <v>61.2% - 68.0%</v>
      </c>
      <c r="T52" s="94">
        <v>251</v>
      </c>
      <c r="U52" s="94">
        <v>447</v>
      </c>
      <c r="V52" s="97">
        <f t="shared" si="22"/>
        <v>0.63675213675213671</v>
      </c>
      <c r="W52" s="99" t="str">
        <f t="shared" si="23"/>
        <v>60.1% - 67.1%</v>
      </c>
      <c r="X52" s="100">
        <v>3</v>
      </c>
      <c r="Y52" s="97">
        <f t="shared" si="24"/>
        <v>3.8961038961038961E-3</v>
      </c>
      <c r="Z52" s="77">
        <v>7</v>
      </c>
      <c r="AA52" s="97">
        <f t="shared" si="25"/>
        <v>9.0439276485788107E-3</v>
      </c>
      <c r="AB52" s="77">
        <v>7</v>
      </c>
      <c r="AC52" s="97">
        <f t="shared" si="26"/>
        <v>9.0909090909090905E-3</v>
      </c>
      <c r="AD52" s="77">
        <v>4</v>
      </c>
      <c r="AE52" s="101">
        <f t="shared" si="27"/>
        <v>5.6980056980056983E-3</v>
      </c>
      <c r="AF52" s="122" t="s">
        <v>510</v>
      </c>
      <c r="AG52" s="151">
        <v>0</v>
      </c>
      <c r="AH52" s="151">
        <v>0</v>
      </c>
      <c r="AI52" s="151">
        <v>0</v>
      </c>
      <c r="AJ52" s="151">
        <v>0</v>
      </c>
      <c r="AK52" s="78">
        <f t="shared" si="4"/>
        <v>0</v>
      </c>
      <c r="AL52" s="78">
        <f t="shared" si="5"/>
        <v>0</v>
      </c>
      <c r="AM52" s="78">
        <f t="shared" si="6"/>
        <v>0</v>
      </c>
      <c r="AN52" s="78">
        <f t="shared" si="7"/>
        <v>0</v>
      </c>
    </row>
    <row r="53" spans="1:40" s="78" customFormat="1" x14ac:dyDescent="0.2">
      <c r="A53" s="77" t="s">
        <v>511</v>
      </c>
      <c r="B53" s="77" t="s">
        <v>512</v>
      </c>
      <c r="C53" s="77" t="s">
        <v>496</v>
      </c>
      <c r="D53" s="93">
        <v>764</v>
      </c>
      <c r="E53" s="94">
        <v>868</v>
      </c>
      <c r="F53" s="94">
        <v>843</v>
      </c>
      <c r="G53" s="95">
        <v>804</v>
      </c>
      <c r="H53" s="93">
        <v>251</v>
      </c>
      <c r="I53" s="94">
        <v>501</v>
      </c>
      <c r="J53" s="97">
        <f t="shared" si="8"/>
        <v>0.65575916230366493</v>
      </c>
      <c r="K53" s="98" t="str">
        <f t="shared" si="17"/>
        <v>62.1% - 68.9%</v>
      </c>
      <c r="L53" s="94">
        <v>285</v>
      </c>
      <c r="M53" s="94">
        <v>570</v>
      </c>
      <c r="N53" s="97">
        <f t="shared" si="18"/>
        <v>0.65668202764976957</v>
      </c>
      <c r="O53" s="98" t="str">
        <f t="shared" si="19"/>
        <v>62.4% - 68.8%</v>
      </c>
      <c r="P53" s="94">
        <v>258</v>
      </c>
      <c r="Q53" s="94">
        <v>574</v>
      </c>
      <c r="R53" s="97">
        <f t="shared" si="28"/>
        <v>0.68090154211150655</v>
      </c>
      <c r="S53" s="98" t="str">
        <f t="shared" si="21"/>
        <v>64.9% - 71.1%</v>
      </c>
      <c r="T53" s="94">
        <v>246</v>
      </c>
      <c r="U53" s="94">
        <v>548</v>
      </c>
      <c r="V53" s="97">
        <f t="shared" si="22"/>
        <v>0.68159203980099503</v>
      </c>
      <c r="W53" s="99" t="str">
        <f t="shared" si="23"/>
        <v>64.9% - 71.3%</v>
      </c>
      <c r="X53" s="100">
        <v>12</v>
      </c>
      <c r="Y53" s="97">
        <f t="shared" si="24"/>
        <v>1.5706806282722512E-2</v>
      </c>
      <c r="Z53" s="77">
        <v>13</v>
      </c>
      <c r="AA53" s="97">
        <f t="shared" si="25"/>
        <v>1.4976958525345621E-2</v>
      </c>
      <c r="AB53" s="77">
        <v>11</v>
      </c>
      <c r="AC53" s="97">
        <f t="shared" si="26"/>
        <v>1.3048635824436536E-2</v>
      </c>
      <c r="AD53" s="77">
        <v>10</v>
      </c>
      <c r="AE53" s="101">
        <f t="shared" si="27"/>
        <v>1.2437810945273632E-2</v>
      </c>
      <c r="AF53" s="122" t="s">
        <v>513</v>
      </c>
      <c r="AG53" s="151">
        <v>0</v>
      </c>
      <c r="AH53" s="151">
        <v>0</v>
      </c>
      <c r="AI53" s="151">
        <v>0</v>
      </c>
      <c r="AJ53" s="151">
        <v>0</v>
      </c>
      <c r="AK53" s="78">
        <f t="shared" si="4"/>
        <v>0</v>
      </c>
      <c r="AL53" s="78">
        <f t="shared" si="5"/>
        <v>0</v>
      </c>
      <c r="AM53" s="78">
        <f t="shared" si="6"/>
        <v>0</v>
      </c>
      <c r="AN53" s="78">
        <f t="shared" si="7"/>
        <v>0</v>
      </c>
    </row>
    <row r="54" spans="1:40" s="78" customFormat="1" x14ac:dyDescent="0.2">
      <c r="A54" s="77" t="s">
        <v>514</v>
      </c>
      <c r="B54" s="77" t="s">
        <v>515</v>
      </c>
      <c r="C54" s="77" t="s">
        <v>496</v>
      </c>
      <c r="D54" s="93">
        <v>886</v>
      </c>
      <c r="E54" s="94">
        <v>880</v>
      </c>
      <c r="F54" s="94">
        <v>863</v>
      </c>
      <c r="G54" s="95">
        <v>840</v>
      </c>
      <c r="H54" s="93">
        <v>347</v>
      </c>
      <c r="I54" s="94">
        <v>535</v>
      </c>
      <c r="J54" s="97">
        <f t="shared" si="8"/>
        <v>0.60383747178329572</v>
      </c>
      <c r="K54" s="98" t="str">
        <f t="shared" si="17"/>
        <v>57.1% - 63.6%</v>
      </c>
      <c r="L54" s="94">
        <v>328</v>
      </c>
      <c r="M54" s="94">
        <v>552</v>
      </c>
      <c r="N54" s="97">
        <f t="shared" si="18"/>
        <v>0.62727272727272732</v>
      </c>
      <c r="O54" s="98" t="str">
        <f t="shared" si="19"/>
        <v>59.5% - 65.9%</v>
      </c>
      <c r="P54" s="94">
        <v>332</v>
      </c>
      <c r="Q54" s="94">
        <v>531</v>
      </c>
      <c r="R54" s="97">
        <f t="shared" si="28"/>
        <v>0.61529548088064889</v>
      </c>
      <c r="S54" s="98" t="str">
        <f t="shared" si="21"/>
        <v>58.2% - 64.7%</v>
      </c>
      <c r="T54" s="94">
        <v>318</v>
      </c>
      <c r="U54" s="94">
        <v>522</v>
      </c>
      <c r="V54" s="97">
        <f t="shared" si="22"/>
        <v>0.62142857142857144</v>
      </c>
      <c r="W54" s="99" t="str">
        <f t="shared" si="23"/>
        <v>58.8% - 65.4%</v>
      </c>
      <c r="X54" s="100">
        <v>4</v>
      </c>
      <c r="Y54" s="97">
        <f t="shared" si="24"/>
        <v>4.5146726862302479E-3</v>
      </c>
      <c r="Z54" s="77">
        <v>0</v>
      </c>
      <c r="AA54" s="97">
        <f t="shared" si="25"/>
        <v>0</v>
      </c>
      <c r="AB54" s="77">
        <v>0</v>
      </c>
      <c r="AC54" s="97">
        <f t="shared" si="26"/>
        <v>0</v>
      </c>
      <c r="AD54" s="77">
        <v>0</v>
      </c>
      <c r="AE54" s="101">
        <f t="shared" si="27"/>
        <v>0</v>
      </c>
      <c r="AF54" s="122" t="s">
        <v>516</v>
      </c>
      <c r="AG54" s="151">
        <v>0</v>
      </c>
      <c r="AH54" s="151">
        <v>0</v>
      </c>
      <c r="AI54" s="151">
        <v>0</v>
      </c>
      <c r="AJ54" s="151">
        <v>0</v>
      </c>
      <c r="AK54" s="78">
        <f t="shared" si="4"/>
        <v>0</v>
      </c>
      <c r="AL54" s="78">
        <f t="shared" si="5"/>
        <v>0</v>
      </c>
      <c r="AM54" s="78">
        <f t="shared" si="6"/>
        <v>0</v>
      </c>
      <c r="AN54" s="78">
        <f t="shared" si="7"/>
        <v>0</v>
      </c>
    </row>
    <row r="55" spans="1:40" s="78" customFormat="1" x14ac:dyDescent="0.2">
      <c r="A55" s="77" t="s">
        <v>517</v>
      </c>
      <c r="B55" s="77" t="s">
        <v>518</v>
      </c>
      <c r="C55" s="77" t="s">
        <v>496</v>
      </c>
      <c r="D55" s="93">
        <v>502</v>
      </c>
      <c r="E55" s="94">
        <v>571</v>
      </c>
      <c r="F55" s="94">
        <v>548</v>
      </c>
      <c r="G55" s="95">
        <v>522</v>
      </c>
      <c r="H55" s="93">
        <v>168</v>
      </c>
      <c r="I55" s="94">
        <v>329</v>
      </c>
      <c r="J55" s="97"/>
      <c r="K55" s="98" t="str">
        <f t="shared" si="17"/>
        <v/>
      </c>
      <c r="L55" s="94">
        <v>195</v>
      </c>
      <c r="M55" s="94">
        <v>374</v>
      </c>
      <c r="N55" s="97">
        <f t="shared" si="18"/>
        <v>0.65499124343257442</v>
      </c>
      <c r="O55" s="98" t="str">
        <f t="shared" si="19"/>
        <v>61.5% - 69.3%</v>
      </c>
      <c r="P55" s="94">
        <v>159</v>
      </c>
      <c r="Q55" s="94">
        <v>384</v>
      </c>
      <c r="R55" s="97">
        <f t="shared" si="28"/>
        <v>0.7007299270072993</v>
      </c>
      <c r="S55" s="98" t="str">
        <f t="shared" si="21"/>
        <v>66.1% - 73.8%</v>
      </c>
      <c r="T55" s="94">
        <v>163</v>
      </c>
      <c r="U55" s="94">
        <v>356</v>
      </c>
      <c r="V55" s="97">
        <f t="shared" si="22"/>
        <v>0.68199233716475094</v>
      </c>
      <c r="W55" s="99" t="str">
        <f t="shared" si="23"/>
        <v>64.1% - 72.0%</v>
      </c>
      <c r="X55" s="100">
        <v>5</v>
      </c>
      <c r="Y55" s="97">
        <f t="shared" si="24"/>
        <v>9.9601593625498006E-3</v>
      </c>
      <c r="Z55" s="77">
        <v>2</v>
      </c>
      <c r="AA55" s="97">
        <f t="shared" si="25"/>
        <v>3.5026269702276708E-3</v>
      </c>
      <c r="AB55" s="77">
        <v>5</v>
      </c>
      <c r="AC55" s="97">
        <f t="shared" si="26"/>
        <v>9.1240875912408752E-3</v>
      </c>
      <c r="AD55" s="77">
        <v>3</v>
      </c>
      <c r="AE55" s="101">
        <f t="shared" si="27"/>
        <v>5.7471264367816091E-3</v>
      </c>
      <c r="AF55" s="122" t="s">
        <v>519</v>
      </c>
      <c r="AG55" s="151">
        <v>1</v>
      </c>
      <c r="AH55" s="151">
        <v>0</v>
      </c>
      <c r="AI55" s="151">
        <v>0</v>
      </c>
      <c r="AJ55" s="151">
        <v>0</v>
      </c>
      <c r="AK55" s="78">
        <f t="shared" si="4"/>
        <v>0</v>
      </c>
      <c r="AL55" s="78">
        <f t="shared" si="5"/>
        <v>0</v>
      </c>
      <c r="AM55" s="78">
        <f t="shared" si="6"/>
        <v>0</v>
      </c>
      <c r="AN55" s="78">
        <f t="shared" si="7"/>
        <v>0</v>
      </c>
    </row>
    <row r="56" spans="1:40" s="78" customFormat="1" x14ac:dyDescent="0.2">
      <c r="A56" s="77" t="s">
        <v>520</v>
      </c>
      <c r="B56" s="77" t="s">
        <v>521</v>
      </c>
      <c r="C56" s="77" t="s">
        <v>496</v>
      </c>
      <c r="D56" s="93">
        <v>873</v>
      </c>
      <c r="E56" s="94">
        <v>941</v>
      </c>
      <c r="F56" s="94">
        <v>905</v>
      </c>
      <c r="G56" s="95">
        <v>869</v>
      </c>
      <c r="H56" s="93">
        <v>221</v>
      </c>
      <c r="I56" s="94">
        <v>651</v>
      </c>
      <c r="J56" s="97">
        <f t="shared" si="8"/>
        <v>0.74570446735395191</v>
      </c>
      <c r="K56" s="98" t="str">
        <f t="shared" si="17"/>
        <v>71.6% - 77.3%</v>
      </c>
      <c r="L56" s="94">
        <v>260</v>
      </c>
      <c r="M56" s="94">
        <v>680</v>
      </c>
      <c r="N56" s="97">
        <f t="shared" si="18"/>
        <v>0.72263549415515405</v>
      </c>
      <c r="O56" s="98" t="str">
        <f t="shared" si="19"/>
        <v>69.3% - 75.0%</v>
      </c>
      <c r="P56" s="94">
        <v>241</v>
      </c>
      <c r="Q56" s="94">
        <v>663</v>
      </c>
      <c r="R56" s="97">
        <f t="shared" si="28"/>
        <v>0.7325966850828729</v>
      </c>
      <c r="S56" s="98" t="str">
        <f t="shared" si="21"/>
        <v>70.3% - 76.0%</v>
      </c>
      <c r="T56" s="94">
        <v>220</v>
      </c>
      <c r="U56" s="94">
        <v>649</v>
      </c>
      <c r="V56" s="97">
        <f t="shared" si="22"/>
        <v>0.74683544303797467</v>
      </c>
      <c r="W56" s="99" t="str">
        <f t="shared" si="23"/>
        <v>71.7% - 77.5%</v>
      </c>
      <c r="X56" s="100">
        <v>1</v>
      </c>
      <c r="Y56" s="97">
        <f t="shared" si="24"/>
        <v>1.145475372279496E-3</v>
      </c>
      <c r="Z56" s="77">
        <v>1</v>
      </c>
      <c r="AA56" s="97">
        <f t="shared" si="25"/>
        <v>1.0626992561105207E-3</v>
      </c>
      <c r="AB56" s="77">
        <v>1</v>
      </c>
      <c r="AC56" s="97">
        <f t="shared" si="26"/>
        <v>1.1049723756906078E-3</v>
      </c>
      <c r="AD56" s="77">
        <v>0</v>
      </c>
      <c r="AE56" s="101">
        <f t="shared" si="27"/>
        <v>0</v>
      </c>
      <c r="AF56" s="122" t="s">
        <v>522</v>
      </c>
      <c r="AG56" s="151">
        <v>0</v>
      </c>
      <c r="AH56" s="151">
        <v>0</v>
      </c>
      <c r="AI56" s="151">
        <v>0</v>
      </c>
      <c r="AJ56" s="151">
        <v>0</v>
      </c>
      <c r="AK56" s="78">
        <f t="shared" si="4"/>
        <v>0</v>
      </c>
      <c r="AL56" s="78">
        <f t="shared" si="5"/>
        <v>0</v>
      </c>
      <c r="AM56" s="78">
        <f t="shared" si="6"/>
        <v>0</v>
      </c>
      <c r="AN56" s="78">
        <f t="shared" si="7"/>
        <v>0</v>
      </c>
    </row>
    <row r="57" spans="1:40" s="78" customFormat="1" x14ac:dyDescent="0.2">
      <c r="A57" s="77" t="s">
        <v>523</v>
      </c>
      <c r="B57" s="77" t="s">
        <v>524</v>
      </c>
      <c r="C57" s="77" t="s">
        <v>496</v>
      </c>
      <c r="D57" s="93">
        <v>699</v>
      </c>
      <c r="E57" s="94">
        <v>773</v>
      </c>
      <c r="F57" s="94">
        <v>703</v>
      </c>
      <c r="G57" s="95">
        <v>744</v>
      </c>
      <c r="H57" s="93">
        <v>262</v>
      </c>
      <c r="I57" s="94">
        <v>435</v>
      </c>
      <c r="J57" s="97"/>
      <c r="K57" s="98" t="str">
        <f t="shared" si="17"/>
        <v/>
      </c>
      <c r="L57" s="94">
        <v>277</v>
      </c>
      <c r="M57" s="94">
        <v>496</v>
      </c>
      <c r="N57" s="97">
        <f t="shared" si="18"/>
        <v>0.64165588615782665</v>
      </c>
      <c r="O57" s="98" t="str">
        <f t="shared" si="19"/>
        <v>60.7% - 67.5%</v>
      </c>
      <c r="P57" s="94">
        <v>282</v>
      </c>
      <c r="Q57" s="94">
        <v>421</v>
      </c>
      <c r="R57" s="97"/>
      <c r="S57" s="98" t="str">
        <f t="shared" si="21"/>
        <v/>
      </c>
      <c r="T57" s="94">
        <v>315</v>
      </c>
      <c r="U57" s="94">
        <v>427</v>
      </c>
      <c r="V57" s="97">
        <f t="shared" si="22"/>
        <v>0.57392473118279574</v>
      </c>
      <c r="W57" s="99" t="str">
        <f t="shared" si="23"/>
        <v>53.8% - 60.9%</v>
      </c>
      <c r="X57" s="100">
        <v>2</v>
      </c>
      <c r="Y57" s="97">
        <f t="shared" si="24"/>
        <v>2.8612303290414878E-3</v>
      </c>
      <c r="Z57" s="77">
        <v>0</v>
      </c>
      <c r="AA57" s="97">
        <f t="shared" si="25"/>
        <v>0</v>
      </c>
      <c r="AB57" s="77">
        <v>0</v>
      </c>
      <c r="AC57" s="97">
        <f t="shared" si="26"/>
        <v>0</v>
      </c>
      <c r="AD57" s="77">
        <v>2</v>
      </c>
      <c r="AE57" s="101">
        <f t="shared" si="27"/>
        <v>2.6881720430107529E-3</v>
      </c>
      <c r="AF57" s="122" t="s">
        <v>525</v>
      </c>
      <c r="AG57" s="151">
        <v>1</v>
      </c>
      <c r="AH57" s="151">
        <v>0</v>
      </c>
      <c r="AI57" s="151">
        <v>1</v>
      </c>
      <c r="AJ57" s="151">
        <v>0</v>
      </c>
      <c r="AK57" s="78">
        <f t="shared" si="4"/>
        <v>0</v>
      </c>
      <c r="AL57" s="78">
        <f t="shared" si="5"/>
        <v>0</v>
      </c>
      <c r="AM57" s="78">
        <f t="shared" si="6"/>
        <v>0</v>
      </c>
      <c r="AN57" s="78">
        <f t="shared" si="7"/>
        <v>0</v>
      </c>
    </row>
    <row r="58" spans="1:40" s="78" customFormat="1" x14ac:dyDescent="0.2">
      <c r="A58" s="77" t="s">
        <v>526</v>
      </c>
      <c r="B58" s="77" t="s">
        <v>527</v>
      </c>
      <c r="C58" s="77" t="s">
        <v>496</v>
      </c>
      <c r="D58" s="93">
        <v>677</v>
      </c>
      <c r="E58" s="94">
        <v>736</v>
      </c>
      <c r="F58" s="94">
        <v>698</v>
      </c>
      <c r="G58" s="95">
        <v>627</v>
      </c>
      <c r="H58" s="93">
        <v>158</v>
      </c>
      <c r="I58" s="94">
        <v>515</v>
      </c>
      <c r="J58" s="97">
        <f t="shared" si="8"/>
        <v>0.76070901033973415</v>
      </c>
      <c r="K58" s="98" t="str">
        <f t="shared" si="17"/>
        <v>72.7% - 79.1%</v>
      </c>
      <c r="L58" s="94">
        <v>145</v>
      </c>
      <c r="M58" s="94">
        <v>587</v>
      </c>
      <c r="N58" s="97">
        <f t="shared" si="18"/>
        <v>0.79755434782608692</v>
      </c>
      <c r="O58" s="98" t="str">
        <f t="shared" si="19"/>
        <v>76.7% - 82.5%</v>
      </c>
      <c r="P58" s="94">
        <v>152</v>
      </c>
      <c r="Q58" s="94">
        <v>545</v>
      </c>
      <c r="R58" s="97">
        <f t="shared" si="28"/>
        <v>0.78080229226361031</v>
      </c>
      <c r="S58" s="98" t="str">
        <f t="shared" si="21"/>
        <v>74.9% - 81.0%</v>
      </c>
      <c r="T58" s="94">
        <v>149</v>
      </c>
      <c r="U58" s="94">
        <v>472</v>
      </c>
      <c r="V58" s="97">
        <f t="shared" si="22"/>
        <v>0.75279106858054223</v>
      </c>
      <c r="W58" s="99" t="str">
        <f t="shared" si="23"/>
        <v>71.8% - 78.5%</v>
      </c>
      <c r="X58" s="100">
        <v>4</v>
      </c>
      <c r="Y58" s="97">
        <f t="shared" si="24"/>
        <v>5.9084194977843431E-3</v>
      </c>
      <c r="Z58" s="77">
        <v>4</v>
      </c>
      <c r="AA58" s="97">
        <f t="shared" si="25"/>
        <v>5.434782608695652E-3</v>
      </c>
      <c r="AB58" s="77">
        <v>1</v>
      </c>
      <c r="AC58" s="97">
        <f t="shared" si="26"/>
        <v>1.4326647564469914E-3</v>
      </c>
      <c r="AD58" s="77">
        <v>6</v>
      </c>
      <c r="AE58" s="101">
        <f t="shared" si="27"/>
        <v>9.5693779904306216E-3</v>
      </c>
      <c r="AF58" s="122" t="s">
        <v>528</v>
      </c>
      <c r="AG58" s="151">
        <v>0</v>
      </c>
      <c r="AH58" s="151">
        <v>0</v>
      </c>
      <c r="AI58" s="151">
        <v>0</v>
      </c>
      <c r="AJ58" s="151">
        <v>0</v>
      </c>
      <c r="AK58" s="78">
        <f t="shared" si="4"/>
        <v>0</v>
      </c>
      <c r="AL58" s="78">
        <f t="shared" si="5"/>
        <v>0</v>
      </c>
      <c r="AM58" s="78">
        <f t="shared" si="6"/>
        <v>0</v>
      </c>
      <c r="AN58" s="78">
        <f t="shared" si="7"/>
        <v>0</v>
      </c>
    </row>
    <row r="59" spans="1:40" s="78" customFormat="1" x14ac:dyDescent="0.2">
      <c r="A59" s="77" t="s">
        <v>529</v>
      </c>
      <c r="B59" s="77" t="s">
        <v>530</v>
      </c>
      <c r="C59" s="77" t="s">
        <v>496</v>
      </c>
      <c r="D59" s="93">
        <v>923</v>
      </c>
      <c r="E59" s="94">
        <v>985</v>
      </c>
      <c r="F59" s="94">
        <v>936</v>
      </c>
      <c r="G59" s="95">
        <v>864</v>
      </c>
      <c r="H59" s="93">
        <v>408</v>
      </c>
      <c r="I59" s="94">
        <v>513</v>
      </c>
      <c r="J59" s="97">
        <f t="shared" si="8"/>
        <v>0.55579631635969662</v>
      </c>
      <c r="K59" s="98" t="str">
        <f t="shared" si="17"/>
        <v>52.4% - 58.8%</v>
      </c>
      <c r="L59" s="94">
        <v>444</v>
      </c>
      <c r="M59" s="94">
        <v>533</v>
      </c>
      <c r="N59" s="97">
        <f t="shared" si="18"/>
        <v>0.54111675126903558</v>
      </c>
      <c r="O59" s="98" t="str">
        <f t="shared" si="19"/>
        <v>51.0% - 57.2%</v>
      </c>
      <c r="P59" s="94">
        <v>384</v>
      </c>
      <c r="Q59" s="94">
        <v>545</v>
      </c>
      <c r="R59" s="97">
        <f t="shared" si="28"/>
        <v>0.58226495726495731</v>
      </c>
      <c r="S59" s="98" t="str">
        <f t="shared" si="21"/>
        <v>55.0% - 61.3%</v>
      </c>
      <c r="T59" s="94">
        <v>384</v>
      </c>
      <c r="U59" s="94">
        <v>476</v>
      </c>
      <c r="V59" s="97">
        <f t="shared" si="22"/>
        <v>0.55092592592592593</v>
      </c>
      <c r="W59" s="99" t="str">
        <f t="shared" si="23"/>
        <v>51.8% - 58.4%</v>
      </c>
      <c r="X59" s="100">
        <v>2</v>
      </c>
      <c r="Y59" s="97">
        <f t="shared" si="24"/>
        <v>2.1668472372697724E-3</v>
      </c>
      <c r="Z59" s="77">
        <v>8</v>
      </c>
      <c r="AA59" s="97">
        <f t="shared" si="25"/>
        <v>8.1218274111675131E-3</v>
      </c>
      <c r="AB59" s="77">
        <v>7</v>
      </c>
      <c r="AC59" s="97">
        <f t="shared" si="26"/>
        <v>7.478632478632479E-3</v>
      </c>
      <c r="AD59" s="77">
        <v>4</v>
      </c>
      <c r="AE59" s="101">
        <f t="shared" si="27"/>
        <v>4.6296296296296294E-3</v>
      </c>
      <c r="AF59" s="122" t="s">
        <v>531</v>
      </c>
      <c r="AG59" s="151">
        <v>0</v>
      </c>
      <c r="AH59" s="151">
        <v>0</v>
      </c>
      <c r="AI59" s="151">
        <v>0</v>
      </c>
      <c r="AJ59" s="151">
        <v>0</v>
      </c>
      <c r="AK59" s="78">
        <f t="shared" si="4"/>
        <v>0</v>
      </c>
      <c r="AL59" s="78">
        <f t="shared" si="5"/>
        <v>0</v>
      </c>
      <c r="AM59" s="78">
        <f t="shared" si="6"/>
        <v>0</v>
      </c>
      <c r="AN59" s="78">
        <f t="shared" si="7"/>
        <v>0</v>
      </c>
    </row>
    <row r="60" spans="1:40" s="78" customFormat="1" x14ac:dyDescent="0.2">
      <c r="A60" s="77" t="s">
        <v>532</v>
      </c>
      <c r="B60" s="77" t="s">
        <v>533</v>
      </c>
      <c r="C60" s="77" t="s">
        <v>534</v>
      </c>
      <c r="D60" s="93">
        <v>541</v>
      </c>
      <c r="E60" s="94">
        <v>583</v>
      </c>
      <c r="F60" s="94">
        <v>546</v>
      </c>
      <c r="G60" s="95">
        <v>542</v>
      </c>
      <c r="H60" s="93">
        <v>144</v>
      </c>
      <c r="I60" s="94">
        <v>396</v>
      </c>
      <c r="J60" s="97">
        <f t="shared" si="8"/>
        <v>0.73197781885397417</v>
      </c>
      <c r="K60" s="98" t="str">
        <f t="shared" si="17"/>
        <v>69.3% - 76.8%</v>
      </c>
      <c r="L60" s="94">
        <v>160</v>
      </c>
      <c r="M60" s="94">
        <v>423</v>
      </c>
      <c r="N60" s="97">
        <f t="shared" si="18"/>
        <v>0.725557461406518</v>
      </c>
      <c r="O60" s="98" t="str">
        <f t="shared" si="19"/>
        <v>68.8% - 76.0%</v>
      </c>
      <c r="P60" s="94">
        <v>142</v>
      </c>
      <c r="Q60" s="94">
        <v>403</v>
      </c>
      <c r="R60" s="97">
        <f t="shared" si="28"/>
        <v>0.73809523809523814</v>
      </c>
      <c r="S60" s="98" t="str">
        <f t="shared" si="21"/>
        <v>70.0% - 77.3%</v>
      </c>
      <c r="T60" s="94">
        <v>155</v>
      </c>
      <c r="U60" s="94">
        <v>387</v>
      </c>
      <c r="V60" s="97">
        <f t="shared" si="22"/>
        <v>0.7140221402214022</v>
      </c>
      <c r="W60" s="99" t="str">
        <f t="shared" si="23"/>
        <v>67.5% - 75.0%</v>
      </c>
      <c r="X60" s="100">
        <v>1</v>
      </c>
      <c r="Y60" s="97">
        <f t="shared" si="24"/>
        <v>1.8484288354898336E-3</v>
      </c>
      <c r="Z60" s="77">
        <v>0</v>
      </c>
      <c r="AA60" s="97">
        <f t="shared" si="25"/>
        <v>0</v>
      </c>
      <c r="AB60" s="77">
        <v>1</v>
      </c>
      <c r="AC60" s="97">
        <f t="shared" si="26"/>
        <v>1.8315018315018315E-3</v>
      </c>
      <c r="AD60" s="77">
        <v>0</v>
      </c>
      <c r="AE60" s="101">
        <f t="shared" si="27"/>
        <v>0</v>
      </c>
      <c r="AF60" s="122" t="s">
        <v>536</v>
      </c>
      <c r="AG60" s="151">
        <v>0</v>
      </c>
      <c r="AH60" s="151">
        <v>0</v>
      </c>
      <c r="AI60" s="151">
        <v>0</v>
      </c>
      <c r="AJ60" s="151">
        <v>0</v>
      </c>
      <c r="AK60" s="78">
        <f t="shared" si="4"/>
        <v>0</v>
      </c>
      <c r="AL60" s="78">
        <f t="shared" si="5"/>
        <v>0</v>
      </c>
      <c r="AM60" s="78">
        <f t="shared" si="6"/>
        <v>0</v>
      </c>
      <c r="AN60" s="78">
        <f t="shared" si="7"/>
        <v>0</v>
      </c>
    </row>
    <row r="61" spans="1:40" s="78" customFormat="1" x14ac:dyDescent="0.2">
      <c r="A61" s="77" t="s">
        <v>537</v>
      </c>
      <c r="B61" s="77" t="s">
        <v>538</v>
      </c>
      <c r="C61" s="77" t="s">
        <v>534</v>
      </c>
      <c r="D61" s="93">
        <v>420</v>
      </c>
      <c r="E61" s="94">
        <v>425</v>
      </c>
      <c r="F61" s="94">
        <v>450</v>
      </c>
      <c r="G61" s="95">
        <v>454</v>
      </c>
      <c r="H61" s="93">
        <v>166</v>
      </c>
      <c r="I61" s="94">
        <v>254</v>
      </c>
      <c r="J61" s="97">
        <f t="shared" si="8"/>
        <v>0.60476190476190472</v>
      </c>
      <c r="K61" s="98" t="str">
        <f t="shared" si="17"/>
        <v>55.7% - 65.0%</v>
      </c>
      <c r="L61" s="94">
        <v>159</v>
      </c>
      <c r="M61" s="94">
        <v>266</v>
      </c>
      <c r="N61" s="97">
        <f t="shared" si="18"/>
        <v>0.62588235294117645</v>
      </c>
      <c r="O61" s="98" t="str">
        <f t="shared" si="19"/>
        <v>57.9% - 67.1%</v>
      </c>
      <c r="P61" s="94">
        <v>203</v>
      </c>
      <c r="Q61" s="94">
        <v>247</v>
      </c>
      <c r="R61" s="97">
        <f t="shared" si="28"/>
        <v>0.54888888888888887</v>
      </c>
      <c r="S61" s="98" t="str">
        <f t="shared" si="21"/>
        <v>50.3% - 59.4%</v>
      </c>
      <c r="T61" s="94">
        <v>154</v>
      </c>
      <c r="U61" s="94">
        <v>298</v>
      </c>
      <c r="V61" s="97">
        <f t="shared" si="22"/>
        <v>0.65638766519823788</v>
      </c>
      <c r="W61" s="99" t="str">
        <f t="shared" si="23"/>
        <v>61.2% - 69.9%</v>
      </c>
      <c r="X61" s="100">
        <v>0</v>
      </c>
      <c r="Y61" s="97">
        <f t="shared" si="24"/>
        <v>0</v>
      </c>
      <c r="Z61" s="77">
        <v>0</v>
      </c>
      <c r="AA61" s="97">
        <f t="shared" si="25"/>
        <v>0</v>
      </c>
      <c r="AB61" s="77">
        <v>0</v>
      </c>
      <c r="AC61" s="97">
        <f t="shared" si="26"/>
        <v>0</v>
      </c>
      <c r="AD61" s="77">
        <v>2</v>
      </c>
      <c r="AE61" s="101">
        <f t="shared" si="27"/>
        <v>4.4052863436123352E-3</v>
      </c>
      <c r="AF61" s="122" t="s">
        <v>539</v>
      </c>
      <c r="AG61" s="151">
        <v>0</v>
      </c>
      <c r="AH61" s="151">
        <v>0</v>
      </c>
      <c r="AI61" s="151">
        <v>0</v>
      </c>
      <c r="AJ61" s="151">
        <v>0</v>
      </c>
      <c r="AK61" s="78">
        <f t="shared" si="4"/>
        <v>0</v>
      </c>
      <c r="AL61" s="78">
        <f t="shared" si="5"/>
        <v>0</v>
      </c>
      <c r="AM61" s="78">
        <f t="shared" si="6"/>
        <v>0</v>
      </c>
      <c r="AN61" s="78">
        <f t="shared" si="7"/>
        <v>0</v>
      </c>
    </row>
    <row r="62" spans="1:40" s="78" customFormat="1" x14ac:dyDescent="0.2">
      <c r="A62" s="77" t="s">
        <v>540</v>
      </c>
      <c r="B62" s="77" t="s">
        <v>541</v>
      </c>
      <c r="C62" s="77" t="s">
        <v>534</v>
      </c>
      <c r="D62" s="93">
        <v>473</v>
      </c>
      <c r="E62" s="94">
        <v>490</v>
      </c>
      <c r="F62" s="94">
        <v>469</v>
      </c>
      <c r="G62" s="95">
        <v>456</v>
      </c>
      <c r="H62" s="93">
        <v>147</v>
      </c>
      <c r="I62" s="94">
        <v>326</v>
      </c>
      <c r="J62" s="97">
        <f t="shared" si="8"/>
        <v>0.68921775898520088</v>
      </c>
      <c r="K62" s="98" t="str">
        <f t="shared" si="17"/>
        <v>64.6% - 72.9%</v>
      </c>
      <c r="L62" s="94">
        <v>146</v>
      </c>
      <c r="M62" s="94">
        <v>344</v>
      </c>
      <c r="N62" s="97">
        <f t="shared" si="18"/>
        <v>0.70204081632653059</v>
      </c>
      <c r="O62" s="98" t="str">
        <f t="shared" si="19"/>
        <v>66.0% - 74.1%</v>
      </c>
      <c r="P62" s="94">
        <v>161</v>
      </c>
      <c r="Q62" s="94">
        <v>308</v>
      </c>
      <c r="R62" s="97">
        <f t="shared" si="28"/>
        <v>0.65671641791044777</v>
      </c>
      <c r="S62" s="98" t="str">
        <f t="shared" si="21"/>
        <v>61.3% - 69.8%</v>
      </c>
      <c r="T62" s="94">
        <v>144</v>
      </c>
      <c r="U62" s="94">
        <v>312</v>
      </c>
      <c r="V62" s="97">
        <f t="shared" si="22"/>
        <v>0.68421052631578949</v>
      </c>
      <c r="W62" s="99" t="str">
        <f t="shared" si="23"/>
        <v>64.0% - 72.5%</v>
      </c>
      <c r="X62" s="100">
        <v>0</v>
      </c>
      <c r="Y62" s="97">
        <f t="shared" si="24"/>
        <v>0</v>
      </c>
      <c r="Z62" s="77">
        <v>0</v>
      </c>
      <c r="AA62" s="97">
        <f t="shared" si="25"/>
        <v>0</v>
      </c>
      <c r="AB62" s="77">
        <v>0</v>
      </c>
      <c r="AC62" s="97">
        <f t="shared" si="26"/>
        <v>0</v>
      </c>
      <c r="AD62" s="77">
        <v>0</v>
      </c>
      <c r="AE62" s="101">
        <f t="shared" si="27"/>
        <v>0</v>
      </c>
      <c r="AF62" s="122" t="s">
        <v>542</v>
      </c>
      <c r="AG62" s="151">
        <v>0</v>
      </c>
      <c r="AH62" s="151">
        <v>0</v>
      </c>
      <c r="AI62" s="151">
        <v>0</v>
      </c>
      <c r="AJ62" s="151">
        <v>0</v>
      </c>
      <c r="AK62" s="78">
        <f t="shared" si="4"/>
        <v>0</v>
      </c>
      <c r="AL62" s="78">
        <f t="shared" si="5"/>
        <v>0</v>
      </c>
      <c r="AM62" s="78">
        <f t="shared" si="6"/>
        <v>0</v>
      </c>
      <c r="AN62" s="78">
        <f t="shared" si="7"/>
        <v>0</v>
      </c>
    </row>
    <row r="63" spans="1:40" s="78" customFormat="1" x14ac:dyDescent="0.2">
      <c r="A63" s="77" t="s">
        <v>543</v>
      </c>
      <c r="B63" s="77" t="s">
        <v>544</v>
      </c>
      <c r="C63" s="77" t="s">
        <v>534</v>
      </c>
      <c r="D63" s="93">
        <v>1079</v>
      </c>
      <c r="E63" s="94">
        <v>1138</v>
      </c>
      <c r="F63" s="94">
        <v>1059</v>
      </c>
      <c r="G63" s="95">
        <v>1059</v>
      </c>
      <c r="H63" s="93">
        <v>303</v>
      </c>
      <c r="I63" s="94">
        <v>774</v>
      </c>
      <c r="J63" s="97">
        <f t="shared" si="8"/>
        <v>0.71733086190917517</v>
      </c>
      <c r="K63" s="98" t="str">
        <f t="shared" si="17"/>
        <v>69.0% - 74.3%</v>
      </c>
      <c r="L63" s="94">
        <v>329</v>
      </c>
      <c r="M63" s="94">
        <v>809</v>
      </c>
      <c r="N63" s="97">
        <f t="shared" si="18"/>
        <v>0.71089630931458703</v>
      </c>
      <c r="O63" s="98" t="str">
        <f t="shared" si="19"/>
        <v>68.4% - 73.6%</v>
      </c>
      <c r="P63" s="94">
        <v>321</v>
      </c>
      <c r="Q63" s="94">
        <v>737</v>
      </c>
      <c r="R63" s="97">
        <f t="shared" si="28"/>
        <v>0.6959395656279509</v>
      </c>
      <c r="S63" s="98" t="str">
        <f t="shared" si="21"/>
        <v>66.8% - 72.3%</v>
      </c>
      <c r="T63" s="94">
        <v>292</v>
      </c>
      <c r="U63" s="94">
        <v>765</v>
      </c>
      <c r="V63" s="97">
        <f t="shared" si="22"/>
        <v>0.72237960339943341</v>
      </c>
      <c r="W63" s="99" t="str">
        <f t="shared" si="23"/>
        <v>69.5% - 74.9%</v>
      </c>
      <c r="X63" s="100">
        <v>2</v>
      </c>
      <c r="Y63" s="97">
        <f t="shared" si="24"/>
        <v>1.8535681186283596E-3</v>
      </c>
      <c r="Z63" s="77">
        <v>0</v>
      </c>
      <c r="AA63" s="97">
        <f t="shared" si="25"/>
        <v>0</v>
      </c>
      <c r="AB63" s="77">
        <v>1</v>
      </c>
      <c r="AC63" s="97">
        <f t="shared" si="26"/>
        <v>9.4428706326723328E-4</v>
      </c>
      <c r="AD63" s="77">
        <v>2</v>
      </c>
      <c r="AE63" s="101">
        <f t="shared" si="27"/>
        <v>1.8885741265344666E-3</v>
      </c>
      <c r="AF63" s="122" t="s">
        <v>545</v>
      </c>
      <c r="AG63" s="151">
        <v>0</v>
      </c>
      <c r="AH63" s="151">
        <v>0</v>
      </c>
      <c r="AI63" s="151">
        <v>0</v>
      </c>
      <c r="AJ63" s="151">
        <v>0</v>
      </c>
      <c r="AK63" s="78">
        <f t="shared" si="4"/>
        <v>0</v>
      </c>
      <c r="AL63" s="78">
        <f t="shared" si="5"/>
        <v>0</v>
      </c>
      <c r="AM63" s="78">
        <f t="shared" si="6"/>
        <v>0</v>
      </c>
      <c r="AN63" s="78">
        <f t="shared" si="7"/>
        <v>0</v>
      </c>
    </row>
    <row r="64" spans="1:40" s="78" customFormat="1" x14ac:dyDescent="0.2">
      <c r="A64" s="77" t="s">
        <v>546</v>
      </c>
      <c r="B64" s="77" t="s">
        <v>547</v>
      </c>
      <c r="C64" s="77" t="s">
        <v>534</v>
      </c>
      <c r="D64" s="93">
        <v>314</v>
      </c>
      <c r="E64" s="94">
        <v>318</v>
      </c>
      <c r="F64" s="94">
        <v>294</v>
      </c>
      <c r="G64" s="95">
        <v>308</v>
      </c>
      <c r="H64" s="93">
        <v>90</v>
      </c>
      <c r="I64" s="94">
        <v>224</v>
      </c>
      <c r="J64" s="97"/>
      <c r="K64" s="98" t="str">
        <f t="shared" si="17"/>
        <v/>
      </c>
      <c r="L64" s="94">
        <v>96</v>
      </c>
      <c r="M64" s="94">
        <v>222</v>
      </c>
      <c r="N64" s="97">
        <f t="shared" si="18"/>
        <v>0.69811320754716977</v>
      </c>
      <c r="O64" s="98" t="str">
        <f t="shared" si="19"/>
        <v>64.6% - 74.6%</v>
      </c>
      <c r="P64" s="94">
        <v>96</v>
      </c>
      <c r="Q64" s="94">
        <v>197</v>
      </c>
      <c r="R64" s="97"/>
      <c r="S64" s="98" t="str">
        <f t="shared" si="21"/>
        <v/>
      </c>
      <c r="T64" s="94">
        <v>91</v>
      </c>
      <c r="U64" s="94">
        <v>217</v>
      </c>
      <c r="V64" s="97"/>
      <c r="W64" s="99" t="str">
        <f t="shared" si="23"/>
        <v/>
      </c>
      <c r="X64" s="100">
        <v>0</v>
      </c>
      <c r="Y64" s="97">
        <f t="shared" si="24"/>
        <v>0</v>
      </c>
      <c r="Z64" s="77">
        <v>0</v>
      </c>
      <c r="AA64" s="97">
        <f t="shared" si="25"/>
        <v>0</v>
      </c>
      <c r="AB64" s="77">
        <v>1</v>
      </c>
      <c r="AC64" s="97">
        <f t="shared" si="26"/>
        <v>3.4013605442176869E-3</v>
      </c>
      <c r="AD64" s="77">
        <v>0</v>
      </c>
      <c r="AE64" s="101">
        <f t="shared" si="27"/>
        <v>0</v>
      </c>
      <c r="AF64" s="122" t="s">
        <v>548</v>
      </c>
      <c r="AG64" s="151">
        <v>1</v>
      </c>
      <c r="AH64" s="151">
        <v>0</v>
      </c>
      <c r="AI64" s="151">
        <v>1</v>
      </c>
      <c r="AJ64" s="151">
        <v>1</v>
      </c>
      <c r="AK64" s="78">
        <f t="shared" si="4"/>
        <v>0</v>
      </c>
      <c r="AL64" s="78">
        <f t="shared" si="5"/>
        <v>0</v>
      </c>
      <c r="AM64" s="78">
        <f t="shared" si="6"/>
        <v>0</v>
      </c>
      <c r="AN64" s="78">
        <f t="shared" si="7"/>
        <v>0</v>
      </c>
    </row>
    <row r="65" spans="1:40" s="78" customFormat="1" x14ac:dyDescent="0.2">
      <c r="A65" s="77" t="s">
        <v>549</v>
      </c>
      <c r="B65" s="77" t="s">
        <v>550</v>
      </c>
      <c r="C65" s="77" t="s">
        <v>534</v>
      </c>
      <c r="D65" s="93">
        <v>564</v>
      </c>
      <c r="E65" s="94">
        <v>636</v>
      </c>
      <c r="F65" s="94">
        <v>650</v>
      </c>
      <c r="G65" s="95">
        <v>593</v>
      </c>
      <c r="H65" s="93">
        <v>174</v>
      </c>
      <c r="I65" s="94">
        <v>390</v>
      </c>
      <c r="J65" s="97">
        <f t="shared" si="8"/>
        <v>0.69148936170212771</v>
      </c>
      <c r="K65" s="98" t="str">
        <f t="shared" si="17"/>
        <v>65.2% - 72.8%</v>
      </c>
      <c r="L65" s="94">
        <v>195</v>
      </c>
      <c r="M65" s="94">
        <v>440</v>
      </c>
      <c r="N65" s="97">
        <f t="shared" si="18"/>
        <v>0.69182389937106914</v>
      </c>
      <c r="O65" s="98" t="str">
        <f t="shared" si="19"/>
        <v>65.5% - 72.6%</v>
      </c>
      <c r="P65" s="94">
        <v>199</v>
      </c>
      <c r="Q65" s="94">
        <v>451</v>
      </c>
      <c r="R65" s="97">
        <f t="shared" si="28"/>
        <v>0.69384615384615389</v>
      </c>
      <c r="S65" s="98" t="str">
        <f t="shared" si="21"/>
        <v>65.7% - 72.8%</v>
      </c>
      <c r="T65" s="94">
        <v>181</v>
      </c>
      <c r="U65" s="94">
        <v>412</v>
      </c>
      <c r="V65" s="97">
        <f t="shared" si="22"/>
        <v>0.69477234401349075</v>
      </c>
      <c r="W65" s="99" t="str">
        <f t="shared" si="23"/>
        <v>65.7% - 73.0%</v>
      </c>
      <c r="X65" s="100">
        <v>0</v>
      </c>
      <c r="Y65" s="97">
        <f t="shared" si="24"/>
        <v>0</v>
      </c>
      <c r="Z65" s="77">
        <v>1</v>
      </c>
      <c r="AA65" s="97">
        <f t="shared" si="25"/>
        <v>1.5723270440251573E-3</v>
      </c>
      <c r="AB65" s="77">
        <v>0</v>
      </c>
      <c r="AC65" s="97">
        <f t="shared" si="26"/>
        <v>0</v>
      </c>
      <c r="AD65" s="77">
        <v>0</v>
      </c>
      <c r="AE65" s="101">
        <f t="shared" si="27"/>
        <v>0</v>
      </c>
      <c r="AF65" s="122" t="s">
        <v>551</v>
      </c>
      <c r="AG65" s="151">
        <v>0</v>
      </c>
      <c r="AH65" s="151">
        <v>0</v>
      </c>
      <c r="AI65" s="151">
        <v>0</v>
      </c>
      <c r="AJ65" s="151">
        <v>0</v>
      </c>
      <c r="AK65" s="78">
        <f t="shared" si="4"/>
        <v>0</v>
      </c>
      <c r="AL65" s="78">
        <f t="shared" si="5"/>
        <v>0</v>
      </c>
      <c r="AM65" s="78">
        <f t="shared" si="6"/>
        <v>0</v>
      </c>
      <c r="AN65" s="78">
        <f t="shared" si="7"/>
        <v>0</v>
      </c>
    </row>
    <row r="66" spans="1:40" s="78" customFormat="1" x14ac:dyDescent="0.2">
      <c r="A66" s="77" t="s">
        <v>552</v>
      </c>
      <c r="B66" s="77" t="s">
        <v>553</v>
      </c>
      <c r="C66" s="77" t="s">
        <v>534</v>
      </c>
      <c r="D66" s="93">
        <v>317</v>
      </c>
      <c r="E66" s="94">
        <v>402</v>
      </c>
      <c r="F66" s="94">
        <v>402</v>
      </c>
      <c r="G66" s="95">
        <v>368</v>
      </c>
      <c r="H66" s="93">
        <v>77</v>
      </c>
      <c r="I66" s="94">
        <v>237</v>
      </c>
      <c r="J66" s="97"/>
      <c r="K66" s="98" t="str">
        <f t="shared" si="17"/>
        <v/>
      </c>
      <c r="L66" s="94">
        <v>137</v>
      </c>
      <c r="M66" s="94">
        <v>251</v>
      </c>
      <c r="N66" s="97">
        <f t="shared" si="18"/>
        <v>0.62437810945273631</v>
      </c>
      <c r="O66" s="98" t="str">
        <f t="shared" si="19"/>
        <v>57.6% - 67.0%</v>
      </c>
      <c r="P66" s="94">
        <v>125</v>
      </c>
      <c r="Q66" s="94">
        <v>262</v>
      </c>
      <c r="R66" s="97">
        <f t="shared" si="28"/>
        <v>0.65174129353233834</v>
      </c>
      <c r="S66" s="98" t="str">
        <f t="shared" si="21"/>
        <v>60.4% - 69.7%</v>
      </c>
      <c r="T66" s="94">
        <v>117</v>
      </c>
      <c r="U66" s="94">
        <v>243</v>
      </c>
      <c r="V66" s="97"/>
      <c r="W66" s="99" t="str">
        <f t="shared" si="23"/>
        <v/>
      </c>
      <c r="X66" s="100">
        <v>3</v>
      </c>
      <c r="Y66" s="97">
        <f t="shared" si="24"/>
        <v>9.4637223974763408E-3</v>
      </c>
      <c r="Z66" s="77">
        <v>14</v>
      </c>
      <c r="AA66" s="97">
        <f t="shared" si="25"/>
        <v>3.482587064676617E-2</v>
      </c>
      <c r="AB66" s="77">
        <v>15</v>
      </c>
      <c r="AC66" s="97">
        <f t="shared" si="26"/>
        <v>3.7313432835820892E-2</v>
      </c>
      <c r="AD66" s="77">
        <v>8</v>
      </c>
      <c r="AE66" s="101">
        <f t="shared" si="27"/>
        <v>2.1739130434782608E-2</v>
      </c>
      <c r="AF66" s="122" t="s">
        <v>554</v>
      </c>
      <c r="AG66" s="151">
        <v>1</v>
      </c>
      <c r="AH66" s="151">
        <v>0</v>
      </c>
      <c r="AI66" s="151">
        <v>0</v>
      </c>
      <c r="AJ66" s="151">
        <v>1</v>
      </c>
      <c r="AK66" s="78">
        <f t="shared" si="4"/>
        <v>0</v>
      </c>
      <c r="AL66" s="78">
        <f t="shared" si="5"/>
        <v>0</v>
      </c>
      <c r="AM66" s="78">
        <f t="shared" si="6"/>
        <v>0</v>
      </c>
      <c r="AN66" s="78">
        <f t="shared" si="7"/>
        <v>0</v>
      </c>
    </row>
    <row r="67" spans="1:40" s="78" customFormat="1" x14ac:dyDescent="0.2">
      <c r="A67" s="77" t="s">
        <v>555</v>
      </c>
      <c r="B67" s="77" t="s">
        <v>556</v>
      </c>
      <c r="C67" s="77" t="s">
        <v>534</v>
      </c>
      <c r="D67" s="93">
        <v>258</v>
      </c>
      <c r="E67" s="94">
        <v>260</v>
      </c>
      <c r="F67" s="94">
        <v>299</v>
      </c>
      <c r="G67" s="95">
        <v>222</v>
      </c>
      <c r="H67" s="93">
        <v>90</v>
      </c>
      <c r="I67" s="94">
        <v>166</v>
      </c>
      <c r="J67" s="97">
        <f t="shared" si="8"/>
        <v>0.64341085271317833</v>
      </c>
      <c r="K67" s="98" t="str">
        <f t="shared" si="17"/>
        <v>58.3% - 69.9%</v>
      </c>
      <c r="L67" s="94">
        <v>85</v>
      </c>
      <c r="M67" s="94">
        <v>171</v>
      </c>
      <c r="N67" s="97">
        <f t="shared" si="18"/>
        <v>0.65769230769230769</v>
      </c>
      <c r="O67" s="98" t="str">
        <f t="shared" si="19"/>
        <v>59.8% - 71.3%</v>
      </c>
      <c r="P67" s="94">
        <v>113</v>
      </c>
      <c r="Q67" s="94">
        <v>183</v>
      </c>
      <c r="R67" s="97">
        <f t="shared" si="28"/>
        <v>0.61204013377926425</v>
      </c>
      <c r="S67" s="98" t="str">
        <f t="shared" si="21"/>
        <v>55.6% - 66.6%</v>
      </c>
      <c r="T67" s="94">
        <v>76</v>
      </c>
      <c r="U67" s="94">
        <v>146</v>
      </c>
      <c r="V67" s="97">
        <f t="shared" si="22"/>
        <v>0.65765765765765771</v>
      </c>
      <c r="W67" s="99" t="str">
        <f t="shared" si="23"/>
        <v>59.3% - 71.7%</v>
      </c>
      <c r="X67" s="100">
        <v>2</v>
      </c>
      <c r="Y67" s="97">
        <f t="shared" si="24"/>
        <v>7.7519379844961239E-3</v>
      </c>
      <c r="Z67" s="77">
        <v>4</v>
      </c>
      <c r="AA67" s="97">
        <f t="shared" si="25"/>
        <v>1.5384615384615385E-2</v>
      </c>
      <c r="AB67" s="77">
        <v>3</v>
      </c>
      <c r="AC67" s="97">
        <f t="shared" si="26"/>
        <v>1.0033444816053512E-2</v>
      </c>
      <c r="AD67" s="77">
        <v>0</v>
      </c>
      <c r="AE67" s="101">
        <f t="shared" si="27"/>
        <v>0</v>
      </c>
      <c r="AF67" s="122" t="s">
        <v>557</v>
      </c>
      <c r="AG67" s="151">
        <v>0</v>
      </c>
      <c r="AH67" s="151">
        <v>0</v>
      </c>
      <c r="AI67" s="151">
        <v>0</v>
      </c>
      <c r="AJ67" s="151">
        <v>0</v>
      </c>
      <c r="AK67" s="78">
        <f t="shared" si="4"/>
        <v>0</v>
      </c>
      <c r="AL67" s="78">
        <f t="shared" si="5"/>
        <v>0</v>
      </c>
      <c r="AM67" s="78">
        <f t="shared" si="6"/>
        <v>0</v>
      </c>
      <c r="AN67" s="78">
        <f t="shared" si="7"/>
        <v>0</v>
      </c>
    </row>
    <row r="68" spans="1:40" s="78" customFormat="1" x14ac:dyDescent="0.2">
      <c r="A68" s="77" t="s">
        <v>558</v>
      </c>
      <c r="B68" s="77" t="s">
        <v>559</v>
      </c>
      <c r="C68" s="77" t="s">
        <v>560</v>
      </c>
      <c r="D68" s="93">
        <v>356</v>
      </c>
      <c r="E68" s="94">
        <v>412</v>
      </c>
      <c r="F68" s="94">
        <v>365</v>
      </c>
      <c r="G68" s="95">
        <v>335</v>
      </c>
      <c r="H68" s="93">
        <v>174</v>
      </c>
      <c r="I68" s="94">
        <v>182</v>
      </c>
      <c r="J68" s="97">
        <f t="shared" si="8"/>
        <v>0.5112359550561798</v>
      </c>
      <c r="K68" s="98" t="str">
        <f t="shared" si="17"/>
        <v>45.9% - 56.3%</v>
      </c>
      <c r="L68" s="94">
        <v>204</v>
      </c>
      <c r="M68" s="94">
        <v>207</v>
      </c>
      <c r="N68" s="97">
        <f t="shared" si="18"/>
        <v>0.50242718446601942</v>
      </c>
      <c r="O68" s="98" t="str">
        <f t="shared" si="19"/>
        <v>45.4% - 55.0%</v>
      </c>
      <c r="P68" s="94">
        <v>187</v>
      </c>
      <c r="Q68" s="94">
        <v>177</v>
      </c>
      <c r="R68" s="97">
        <f t="shared" si="28"/>
        <v>0.48493150684931507</v>
      </c>
      <c r="S68" s="98" t="str">
        <f t="shared" si="21"/>
        <v>43.4% - 53.6%</v>
      </c>
      <c r="T68" s="94">
        <v>142</v>
      </c>
      <c r="U68" s="94">
        <v>191</v>
      </c>
      <c r="V68" s="97"/>
      <c r="W68" s="99" t="str">
        <f t="shared" si="23"/>
        <v/>
      </c>
      <c r="X68" s="100">
        <v>0</v>
      </c>
      <c r="Y68" s="97">
        <f t="shared" si="24"/>
        <v>0</v>
      </c>
      <c r="Z68" s="77">
        <v>1</v>
      </c>
      <c r="AA68" s="97">
        <f t="shared" si="25"/>
        <v>2.4271844660194173E-3</v>
      </c>
      <c r="AB68" s="77">
        <v>1</v>
      </c>
      <c r="AC68" s="97">
        <f t="shared" si="26"/>
        <v>2.7397260273972603E-3</v>
      </c>
      <c r="AD68" s="77">
        <v>2</v>
      </c>
      <c r="AE68" s="101">
        <f t="shared" si="27"/>
        <v>5.9701492537313433E-3</v>
      </c>
      <c r="AF68" s="122" t="s">
        <v>562</v>
      </c>
      <c r="AG68" s="151">
        <v>0</v>
      </c>
      <c r="AH68" s="151">
        <v>0</v>
      </c>
      <c r="AI68" s="151">
        <v>0</v>
      </c>
      <c r="AJ68" s="151">
        <v>1</v>
      </c>
      <c r="AK68" s="78">
        <f t="shared" si="4"/>
        <v>0</v>
      </c>
      <c r="AL68" s="78">
        <f t="shared" si="5"/>
        <v>0</v>
      </c>
      <c r="AM68" s="78">
        <f t="shared" si="6"/>
        <v>0</v>
      </c>
      <c r="AN68" s="78">
        <f t="shared" si="7"/>
        <v>0</v>
      </c>
    </row>
    <row r="69" spans="1:40" s="78" customFormat="1" x14ac:dyDescent="0.2">
      <c r="A69" s="77" t="s">
        <v>563</v>
      </c>
      <c r="B69" s="77" t="s">
        <v>564</v>
      </c>
      <c r="C69" s="77" t="s">
        <v>560</v>
      </c>
      <c r="D69" s="93">
        <v>414</v>
      </c>
      <c r="E69" s="94">
        <v>490</v>
      </c>
      <c r="F69" s="94">
        <v>449</v>
      </c>
      <c r="G69" s="95">
        <v>403</v>
      </c>
      <c r="H69" s="93">
        <v>242</v>
      </c>
      <c r="I69" s="94">
        <v>172</v>
      </c>
      <c r="J69" s="97">
        <f t="shared" si="8"/>
        <v>0.41545893719806765</v>
      </c>
      <c r="K69" s="98" t="str">
        <f t="shared" si="17"/>
        <v>36.9% - 46.3%</v>
      </c>
      <c r="L69" s="94">
        <v>275</v>
      </c>
      <c r="M69" s="94">
        <v>213</v>
      </c>
      <c r="N69" s="97">
        <f t="shared" si="18"/>
        <v>0.4346938775510204</v>
      </c>
      <c r="O69" s="98" t="str">
        <f t="shared" si="19"/>
        <v>39.1% - 47.9%</v>
      </c>
      <c r="P69" s="94">
        <v>239</v>
      </c>
      <c r="Q69" s="94">
        <v>209</v>
      </c>
      <c r="R69" s="97">
        <f t="shared" si="28"/>
        <v>0.46547884187082406</v>
      </c>
      <c r="S69" s="98" t="str">
        <f t="shared" si="21"/>
        <v>42.0% - 51.2%</v>
      </c>
      <c r="T69" s="94">
        <v>205</v>
      </c>
      <c r="U69" s="94">
        <v>195</v>
      </c>
      <c r="V69" s="97"/>
      <c r="W69" s="99" t="str">
        <f t="shared" si="23"/>
        <v/>
      </c>
      <c r="X69" s="100">
        <v>0</v>
      </c>
      <c r="Y69" s="97">
        <f t="shared" si="24"/>
        <v>0</v>
      </c>
      <c r="Z69" s="77">
        <v>2</v>
      </c>
      <c r="AA69" s="97">
        <f t="shared" si="25"/>
        <v>4.0816326530612249E-3</v>
      </c>
      <c r="AB69" s="77">
        <v>1</v>
      </c>
      <c r="AC69" s="97">
        <f t="shared" si="26"/>
        <v>2.2271714922048997E-3</v>
      </c>
      <c r="AD69" s="77">
        <v>3</v>
      </c>
      <c r="AE69" s="101">
        <f t="shared" si="27"/>
        <v>7.4441687344913151E-3</v>
      </c>
      <c r="AF69" s="122" t="s">
        <v>565</v>
      </c>
      <c r="AG69" s="151">
        <v>0</v>
      </c>
      <c r="AH69" s="151">
        <v>0</v>
      </c>
      <c r="AI69" s="151">
        <v>0</v>
      </c>
      <c r="AJ69" s="151">
        <v>1</v>
      </c>
      <c r="AK69" s="78">
        <f t="shared" si="4"/>
        <v>0</v>
      </c>
      <c r="AL69" s="78">
        <f t="shared" si="5"/>
        <v>0</v>
      </c>
      <c r="AM69" s="78">
        <f t="shared" si="6"/>
        <v>0</v>
      </c>
      <c r="AN69" s="78">
        <f t="shared" si="7"/>
        <v>0</v>
      </c>
    </row>
    <row r="70" spans="1:40" s="78" customFormat="1" x14ac:dyDescent="0.2">
      <c r="A70" s="77" t="s">
        <v>566</v>
      </c>
      <c r="B70" s="77" t="s">
        <v>567</v>
      </c>
      <c r="C70" s="77" t="s">
        <v>560</v>
      </c>
      <c r="D70" s="93">
        <v>1347</v>
      </c>
      <c r="E70" s="94">
        <v>1504</v>
      </c>
      <c r="F70" s="94">
        <v>1420</v>
      </c>
      <c r="G70" s="95">
        <v>1374</v>
      </c>
      <c r="H70" s="93">
        <v>631</v>
      </c>
      <c r="I70" s="94">
        <v>715</v>
      </c>
      <c r="J70" s="97">
        <f t="shared" si="8"/>
        <v>0.53080920564216783</v>
      </c>
      <c r="K70" s="98" t="str">
        <f t="shared" si="17"/>
        <v>50.4% - 55.7%</v>
      </c>
      <c r="L70" s="94">
        <v>707</v>
      </c>
      <c r="M70" s="94">
        <v>797</v>
      </c>
      <c r="N70" s="97">
        <f t="shared" si="18"/>
        <v>0.52992021276595747</v>
      </c>
      <c r="O70" s="98" t="str">
        <f t="shared" si="19"/>
        <v>50.5% - 55.5%</v>
      </c>
      <c r="P70" s="94">
        <v>666</v>
      </c>
      <c r="Q70" s="94">
        <v>754</v>
      </c>
      <c r="R70" s="97">
        <f t="shared" si="28"/>
        <v>0.53098591549295771</v>
      </c>
      <c r="S70" s="98" t="str">
        <f t="shared" si="21"/>
        <v>50.5% - 55.7%</v>
      </c>
      <c r="T70" s="94">
        <v>632</v>
      </c>
      <c r="U70" s="94">
        <v>741</v>
      </c>
      <c r="V70" s="97">
        <f t="shared" si="22"/>
        <v>0.5393013100436681</v>
      </c>
      <c r="W70" s="99" t="str">
        <f t="shared" si="23"/>
        <v>51.3% - 56.6%</v>
      </c>
      <c r="X70" s="100">
        <v>1</v>
      </c>
      <c r="Y70" s="97">
        <f t="shared" si="24"/>
        <v>7.4239049740163323E-4</v>
      </c>
      <c r="Z70" s="77">
        <v>0</v>
      </c>
      <c r="AA70" s="97">
        <f t="shared" si="25"/>
        <v>0</v>
      </c>
      <c r="AB70" s="77">
        <v>0</v>
      </c>
      <c r="AC70" s="97">
        <f t="shared" si="26"/>
        <v>0</v>
      </c>
      <c r="AD70" s="77">
        <v>1</v>
      </c>
      <c r="AE70" s="101">
        <f t="shared" si="27"/>
        <v>7.27802037845706E-4</v>
      </c>
      <c r="AF70" s="122" t="s">
        <v>568</v>
      </c>
      <c r="AG70" s="151">
        <v>0</v>
      </c>
      <c r="AH70" s="151">
        <v>0</v>
      </c>
      <c r="AI70" s="151">
        <v>0</v>
      </c>
      <c r="AJ70" s="151">
        <v>0</v>
      </c>
      <c r="AK70" s="78">
        <f t="shared" si="4"/>
        <v>0</v>
      </c>
      <c r="AL70" s="78">
        <f t="shared" si="5"/>
        <v>0</v>
      </c>
      <c r="AM70" s="78">
        <f t="shared" si="6"/>
        <v>0</v>
      </c>
      <c r="AN70" s="78">
        <f t="shared" si="7"/>
        <v>0</v>
      </c>
    </row>
    <row r="71" spans="1:40" s="78" customFormat="1" x14ac:dyDescent="0.2">
      <c r="A71" s="77" t="s">
        <v>569</v>
      </c>
      <c r="B71" s="77" t="s">
        <v>570</v>
      </c>
      <c r="C71" s="77" t="s">
        <v>560</v>
      </c>
      <c r="D71" s="93">
        <v>393</v>
      </c>
      <c r="E71" s="94">
        <v>452</v>
      </c>
      <c r="F71" s="94">
        <v>462</v>
      </c>
      <c r="G71" s="95">
        <v>410</v>
      </c>
      <c r="H71" s="93">
        <v>188</v>
      </c>
      <c r="I71" s="94">
        <v>205</v>
      </c>
      <c r="J71" s="97">
        <f t="shared" si="8"/>
        <v>0.52162849872773542</v>
      </c>
      <c r="K71" s="98" t="str">
        <f t="shared" si="17"/>
        <v>47.2% - 57.1%</v>
      </c>
      <c r="L71" s="94">
        <v>239</v>
      </c>
      <c r="M71" s="94">
        <v>213</v>
      </c>
      <c r="N71" s="97">
        <f t="shared" si="18"/>
        <v>0.47123893805309736</v>
      </c>
      <c r="O71" s="98" t="str">
        <f t="shared" si="19"/>
        <v>42.6% - 51.7%</v>
      </c>
      <c r="P71" s="94">
        <v>208</v>
      </c>
      <c r="Q71" s="94">
        <v>253</v>
      </c>
      <c r="R71" s="97">
        <f t="shared" si="28"/>
        <v>0.54761904761904767</v>
      </c>
      <c r="S71" s="98" t="str">
        <f t="shared" si="21"/>
        <v>50.2% - 59.2%</v>
      </c>
      <c r="T71" s="94">
        <v>213</v>
      </c>
      <c r="U71" s="94">
        <v>197</v>
      </c>
      <c r="V71" s="97">
        <f t="shared" si="22"/>
        <v>0.48048780487804876</v>
      </c>
      <c r="W71" s="99" t="str">
        <f t="shared" si="23"/>
        <v>43.3% - 52.9%</v>
      </c>
      <c r="X71" s="100">
        <v>0</v>
      </c>
      <c r="Y71" s="97">
        <f t="shared" si="24"/>
        <v>0</v>
      </c>
      <c r="Z71" s="77">
        <v>0</v>
      </c>
      <c r="AA71" s="97">
        <f t="shared" si="25"/>
        <v>0</v>
      </c>
      <c r="AB71" s="77">
        <v>1</v>
      </c>
      <c r="AC71" s="97">
        <f t="shared" si="26"/>
        <v>2.1645021645021645E-3</v>
      </c>
      <c r="AD71" s="77">
        <v>0</v>
      </c>
      <c r="AE71" s="101">
        <f t="shared" si="27"/>
        <v>0</v>
      </c>
      <c r="AF71" s="122" t="s">
        <v>571</v>
      </c>
      <c r="AG71" s="151">
        <v>0</v>
      </c>
      <c r="AH71" s="151">
        <v>0</v>
      </c>
      <c r="AI71" s="151">
        <v>0</v>
      </c>
      <c r="AJ71" s="151">
        <v>0</v>
      </c>
      <c r="AK71" s="78">
        <f t="shared" si="4"/>
        <v>0</v>
      </c>
      <c r="AL71" s="78">
        <f t="shared" si="5"/>
        <v>0</v>
      </c>
      <c r="AM71" s="78">
        <f t="shared" si="6"/>
        <v>0</v>
      </c>
      <c r="AN71" s="78">
        <f t="shared" si="7"/>
        <v>0</v>
      </c>
    </row>
    <row r="72" spans="1:40" s="78" customFormat="1" x14ac:dyDescent="0.2">
      <c r="A72" s="77" t="s">
        <v>572</v>
      </c>
      <c r="B72" s="77" t="s">
        <v>573</v>
      </c>
      <c r="C72" s="77" t="s">
        <v>560</v>
      </c>
      <c r="D72" s="93">
        <v>241</v>
      </c>
      <c r="E72" s="94">
        <v>269</v>
      </c>
      <c r="F72" s="94">
        <v>273</v>
      </c>
      <c r="G72" s="95">
        <v>231</v>
      </c>
      <c r="H72" s="93">
        <v>85</v>
      </c>
      <c r="I72" s="94">
        <v>154</v>
      </c>
      <c r="J72" s="97">
        <f t="shared" si="8"/>
        <v>0.63900414937759331</v>
      </c>
      <c r="K72" s="98" t="str">
        <f t="shared" si="17"/>
        <v>57.7% - 69.7%</v>
      </c>
      <c r="L72" s="94">
        <v>86</v>
      </c>
      <c r="M72" s="94">
        <v>183</v>
      </c>
      <c r="N72" s="97">
        <f t="shared" si="18"/>
        <v>0.6802973977695167</v>
      </c>
      <c r="O72" s="98" t="str">
        <f t="shared" si="19"/>
        <v>62.2% - 73.3%</v>
      </c>
      <c r="P72" s="94">
        <v>85</v>
      </c>
      <c r="Q72" s="94">
        <v>187</v>
      </c>
      <c r="R72" s="97">
        <f t="shared" si="28"/>
        <v>0.68498168498168499</v>
      </c>
      <c r="S72" s="98" t="str">
        <f t="shared" si="21"/>
        <v>62.8% - 73.7%</v>
      </c>
      <c r="T72" s="94">
        <v>61</v>
      </c>
      <c r="U72" s="94">
        <v>169</v>
      </c>
      <c r="V72" s="97">
        <f t="shared" si="22"/>
        <v>0.73160173160173159</v>
      </c>
      <c r="W72" s="99" t="str">
        <f t="shared" si="23"/>
        <v>67.1% - 78.5%</v>
      </c>
      <c r="X72" s="100">
        <v>2</v>
      </c>
      <c r="Y72" s="97">
        <f t="shared" si="24"/>
        <v>8.2987551867219917E-3</v>
      </c>
      <c r="Z72" s="77">
        <v>0</v>
      </c>
      <c r="AA72" s="97">
        <f t="shared" si="25"/>
        <v>0</v>
      </c>
      <c r="AB72" s="77">
        <v>1</v>
      </c>
      <c r="AC72" s="97">
        <f t="shared" si="26"/>
        <v>3.663003663003663E-3</v>
      </c>
      <c r="AD72" s="77">
        <v>1</v>
      </c>
      <c r="AE72" s="101">
        <f t="shared" si="27"/>
        <v>4.329004329004329E-3</v>
      </c>
      <c r="AF72" s="122" t="s">
        <v>574</v>
      </c>
      <c r="AG72" s="151">
        <v>0</v>
      </c>
      <c r="AH72" s="151">
        <v>0</v>
      </c>
      <c r="AI72" s="151">
        <v>0</v>
      </c>
      <c r="AJ72" s="151">
        <v>0</v>
      </c>
      <c r="AK72" s="78">
        <f t="shared" si="4"/>
        <v>0</v>
      </c>
      <c r="AL72" s="78">
        <f t="shared" si="5"/>
        <v>0</v>
      </c>
      <c r="AM72" s="78">
        <f t="shared" si="6"/>
        <v>0</v>
      </c>
      <c r="AN72" s="78">
        <f t="shared" si="7"/>
        <v>0</v>
      </c>
    </row>
    <row r="73" spans="1:40" s="78" customFormat="1" x14ac:dyDescent="0.2">
      <c r="A73" s="77" t="s">
        <v>575</v>
      </c>
      <c r="B73" s="77" t="s">
        <v>576</v>
      </c>
      <c r="C73" s="77" t="s">
        <v>560</v>
      </c>
      <c r="D73" s="93">
        <v>506</v>
      </c>
      <c r="E73" s="94">
        <v>578</v>
      </c>
      <c r="F73" s="94">
        <v>518</v>
      </c>
      <c r="G73" s="95">
        <v>467</v>
      </c>
      <c r="H73" s="93">
        <v>220</v>
      </c>
      <c r="I73" s="94">
        <v>284</v>
      </c>
      <c r="J73" s="97">
        <f t="shared" si="8"/>
        <v>0.56126482213438733</v>
      </c>
      <c r="K73" s="98" t="str">
        <f t="shared" si="17"/>
        <v>51.8% - 60.4%</v>
      </c>
      <c r="L73" s="94">
        <v>240</v>
      </c>
      <c r="M73" s="94">
        <v>336</v>
      </c>
      <c r="N73" s="97">
        <f t="shared" si="18"/>
        <v>0.58131487889273359</v>
      </c>
      <c r="O73" s="98" t="str">
        <f t="shared" si="19"/>
        <v>54.1% - 62.1%</v>
      </c>
      <c r="P73" s="94">
        <v>235</v>
      </c>
      <c r="Q73" s="94">
        <v>281</v>
      </c>
      <c r="R73" s="97">
        <f t="shared" si="28"/>
        <v>0.5424710424710425</v>
      </c>
      <c r="S73" s="98" t="str">
        <f t="shared" si="21"/>
        <v>49.9% - 58.5%</v>
      </c>
      <c r="T73" s="94">
        <v>185</v>
      </c>
      <c r="U73" s="94">
        <v>280</v>
      </c>
      <c r="V73" s="97">
        <f t="shared" si="22"/>
        <v>0.59957173447537471</v>
      </c>
      <c r="W73" s="99" t="str">
        <f t="shared" si="23"/>
        <v>55.4% - 64.3%</v>
      </c>
      <c r="X73" s="100">
        <v>2</v>
      </c>
      <c r="Y73" s="97">
        <f t="shared" si="24"/>
        <v>3.952569169960474E-3</v>
      </c>
      <c r="Z73" s="77">
        <v>2</v>
      </c>
      <c r="AA73" s="97">
        <f t="shared" si="25"/>
        <v>3.4602076124567475E-3</v>
      </c>
      <c r="AB73" s="77">
        <v>2</v>
      </c>
      <c r="AC73" s="97">
        <f t="shared" si="26"/>
        <v>3.8610038610038611E-3</v>
      </c>
      <c r="AD73" s="77">
        <v>2</v>
      </c>
      <c r="AE73" s="101">
        <f t="shared" si="27"/>
        <v>4.2826552462526769E-3</v>
      </c>
      <c r="AF73" s="122" t="s">
        <v>577</v>
      </c>
      <c r="AG73" s="151">
        <v>0</v>
      </c>
      <c r="AH73" s="151">
        <v>0</v>
      </c>
      <c r="AI73" s="151">
        <v>0</v>
      </c>
      <c r="AJ73" s="151">
        <v>0</v>
      </c>
      <c r="AK73" s="78">
        <f t="shared" si="4"/>
        <v>0</v>
      </c>
      <c r="AL73" s="78">
        <f t="shared" si="5"/>
        <v>0</v>
      </c>
      <c r="AM73" s="78">
        <f t="shared" si="6"/>
        <v>0</v>
      </c>
      <c r="AN73" s="78">
        <f t="shared" si="7"/>
        <v>0</v>
      </c>
    </row>
    <row r="74" spans="1:40" s="78" customFormat="1" x14ac:dyDescent="0.2">
      <c r="A74" s="77" t="s">
        <v>578</v>
      </c>
      <c r="B74" s="77" t="s">
        <v>579</v>
      </c>
      <c r="C74" s="77" t="s">
        <v>580</v>
      </c>
      <c r="D74" s="93">
        <v>1224</v>
      </c>
      <c r="E74" s="94">
        <v>1264</v>
      </c>
      <c r="F74" s="94">
        <v>1242</v>
      </c>
      <c r="G74" s="95">
        <v>1197</v>
      </c>
      <c r="H74" s="93">
        <v>363</v>
      </c>
      <c r="I74" s="94">
        <v>856</v>
      </c>
      <c r="J74" s="97">
        <f t="shared" si="8"/>
        <v>0.69934640522875813</v>
      </c>
      <c r="K74" s="98" t="str">
        <f t="shared" si="17"/>
        <v>67.3% - 72.4%</v>
      </c>
      <c r="L74" s="94">
        <v>427</v>
      </c>
      <c r="M74" s="94">
        <v>827</v>
      </c>
      <c r="N74" s="97">
        <f t="shared" si="18"/>
        <v>0.65427215189873422</v>
      </c>
      <c r="O74" s="98" t="str">
        <f t="shared" si="19"/>
        <v>62.8% - 68.0%</v>
      </c>
      <c r="P74" s="94">
        <v>402</v>
      </c>
      <c r="Q74" s="94">
        <v>824</v>
      </c>
      <c r="R74" s="97">
        <f t="shared" si="28"/>
        <v>0.66344605475040253</v>
      </c>
      <c r="S74" s="98" t="str">
        <f t="shared" si="21"/>
        <v>63.7% - 68.9%</v>
      </c>
      <c r="T74" s="94">
        <v>417</v>
      </c>
      <c r="U74" s="94">
        <v>769</v>
      </c>
      <c r="V74" s="97">
        <f t="shared" si="22"/>
        <v>0.64243943191311614</v>
      </c>
      <c r="W74" s="99" t="str">
        <f t="shared" si="23"/>
        <v>61.5% - 66.9%</v>
      </c>
      <c r="X74" s="100">
        <v>5</v>
      </c>
      <c r="Y74" s="97">
        <f t="shared" si="24"/>
        <v>4.0849673202614381E-3</v>
      </c>
      <c r="Z74" s="77">
        <v>10</v>
      </c>
      <c r="AA74" s="97">
        <f t="shared" si="25"/>
        <v>7.9113924050632917E-3</v>
      </c>
      <c r="AB74" s="77">
        <v>16</v>
      </c>
      <c r="AC74" s="97">
        <f t="shared" si="26"/>
        <v>1.2882447665056361E-2</v>
      </c>
      <c r="AD74" s="77">
        <v>11</v>
      </c>
      <c r="AE74" s="101">
        <f t="shared" si="27"/>
        <v>9.1896407685881365E-3</v>
      </c>
      <c r="AF74" s="122" t="s">
        <v>581</v>
      </c>
      <c r="AG74" s="151">
        <v>0</v>
      </c>
      <c r="AH74" s="151">
        <v>0</v>
      </c>
      <c r="AI74" s="151">
        <v>0</v>
      </c>
      <c r="AJ74" s="151">
        <v>0</v>
      </c>
      <c r="AK74" s="78">
        <f t="shared" ref="AK74:AK137" si="29">IF(Y74&gt;5%,1,0)</f>
        <v>0</v>
      </c>
      <c r="AL74" s="78">
        <f t="shared" ref="AL74:AL137" si="30">IF(AA74&gt;5%,1,0)</f>
        <v>0</v>
      </c>
      <c r="AM74" s="78">
        <f t="shared" ref="AM74:AM137" si="31">IF(AC74&gt;5%,1,0)</f>
        <v>0</v>
      </c>
      <c r="AN74" s="78">
        <f t="shared" ref="AN74:AN137" si="32">IF(AE74&gt;5%,1,0)</f>
        <v>0</v>
      </c>
    </row>
    <row r="75" spans="1:40" s="78" customFormat="1" x14ac:dyDescent="0.2">
      <c r="A75" s="77" t="s">
        <v>582</v>
      </c>
      <c r="B75" s="77" t="s">
        <v>583</v>
      </c>
      <c r="C75" s="77" t="s">
        <v>580</v>
      </c>
      <c r="D75" s="93">
        <v>495</v>
      </c>
      <c r="E75" s="94">
        <v>649</v>
      </c>
      <c r="F75" s="94">
        <v>564</v>
      </c>
      <c r="G75" s="95">
        <v>487</v>
      </c>
      <c r="H75" s="93">
        <v>166</v>
      </c>
      <c r="I75" s="94">
        <v>329</v>
      </c>
      <c r="J75" s="97"/>
      <c r="K75" s="98" t="str">
        <f t="shared" si="17"/>
        <v/>
      </c>
      <c r="L75" s="94">
        <v>208</v>
      </c>
      <c r="M75" s="94">
        <v>441</v>
      </c>
      <c r="N75" s="97">
        <f t="shared" si="18"/>
        <v>0.67950693374422189</v>
      </c>
      <c r="O75" s="98" t="str">
        <f t="shared" si="19"/>
        <v>64.3% - 71.4%</v>
      </c>
      <c r="P75" s="94">
        <v>175</v>
      </c>
      <c r="Q75" s="94">
        <v>389</v>
      </c>
      <c r="R75" s="97">
        <f t="shared" si="28"/>
        <v>0.68971631205673756</v>
      </c>
      <c r="S75" s="98" t="str">
        <f t="shared" si="21"/>
        <v>65.0% - 72.7%</v>
      </c>
      <c r="T75" s="94">
        <v>148</v>
      </c>
      <c r="U75" s="94">
        <v>339</v>
      </c>
      <c r="V75" s="97"/>
      <c r="W75" s="99" t="str">
        <f t="shared" si="23"/>
        <v/>
      </c>
      <c r="X75" s="100">
        <v>0</v>
      </c>
      <c r="Y75" s="97">
        <f t="shared" si="24"/>
        <v>0</v>
      </c>
      <c r="Z75" s="77">
        <v>0</v>
      </c>
      <c r="AA75" s="97">
        <f t="shared" si="25"/>
        <v>0</v>
      </c>
      <c r="AB75" s="77">
        <v>0</v>
      </c>
      <c r="AC75" s="97">
        <f t="shared" si="26"/>
        <v>0</v>
      </c>
      <c r="AD75" s="77">
        <v>0</v>
      </c>
      <c r="AE75" s="101">
        <f t="shared" si="27"/>
        <v>0</v>
      </c>
      <c r="AF75" s="122" t="s">
        <v>584</v>
      </c>
      <c r="AG75" s="151">
        <v>1</v>
      </c>
      <c r="AH75" s="151">
        <v>0</v>
      </c>
      <c r="AI75" s="151">
        <v>0</v>
      </c>
      <c r="AJ75" s="151">
        <v>1</v>
      </c>
      <c r="AK75" s="78">
        <f t="shared" si="29"/>
        <v>0</v>
      </c>
      <c r="AL75" s="78">
        <f t="shared" si="30"/>
        <v>0</v>
      </c>
      <c r="AM75" s="78">
        <f t="shared" si="31"/>
        <v>0</v>
      </c>
      <c r="AN75" s="78">
        <f t="shared" si="32"/>
        <v>0</v>
      </c>
    </row>
    <row r="76" spans="1:40" s="78" customFormat="1" x14ac:dyDescent="0.2">
      <c r="A76" s="77" t="s">
        <v>585</v>
      </c>
      <c r="B76" s="77" t="s">
        <v>586</v>
      </c>
      <c r="C76" s="77" t="s">
        <v>580</v>
      </c>
      <c r="D76" s="93">
        <v>344</v>
      </c>
      <c r="E76" s="94">
        <v>385</v>
      </c>
      <c r="F76" s="94">
        <v>392</v>
      </c>
      <c r="G76" s="95">
        <v>313</v>
      </c>
      <c r="H76" s="93">
        <v>94</v>
      </c>
      <c r="I76" s="94">
        <v>250</v>
      </c>
      <c r="J76" s="97">
        <f t="shared" ref="J76:J139" si="33">I76/D76</f>
        <v>0.72674418604651159</v>
      </c>
      <c r="K76" s="98" t="str">
        <f t="shared" si="17"/>
        <v>67.7% - 77.1%</v>
      </c>
      <c r="L76" s="94">
        <v>102</v>
      </c>
      <c r="M76" s="94">
        <v>283</v>
      </c>
      <c r="N76" s="97">
        <f t="shared" si="18"/>
        <v>0.73506493506493509</v>
      </c>
      <c r="O76" s="98" t="str">
        <f t="shared" si="19"/>
        <v>68.9% - 77.7%</v>
      </c>
      <c r="P76" s="94">
        <v>114.19</v>
      </c>
      <c r="Q76" s="94">
        <v>276.81</v>
      </c>
      <c r="R76" s="97">
        <f t="shared" si="28"/>
        <v>0.70614795918367346</v>
      </c>
      <c r="S76" s="98" t="str">
        <f t="shared" si="21"/>
        <v>65.9% - 74.9%</v>
      </c>
      <c r="T76" s="94">
        <v>84</v>
      </c>
      <c r="U76" s="94">
        <v>229</v>
      </c>
      <c r="V76" s="97">
        <f t="shared" si="22"/>
        <v>0.73162939297124596</v>
      </c>
      <c r="W76" s="99" t="str">
        <f t="shared" si="23"/>
        <v>68.0% - 77.8%</v>
      </c>
      <c r="X76" s="100">
        <v>0</v>
      </c>
      <c r="Y76" s="97">
        <f t="shared" si="24"/>
        <v>0</v>
      </c>
      <c r="Z76" s="77">
        <v>0</v>
      </c>
      <c r="AA76" s="97">
        <f t="shared" si="25"/>
        <v>0</v>
      </c>
      <c r="AB76" s="77">
        <v>1</v>
      </c>
      <c r="AC76" s="97">
        <f t="shared" si="26"/>
        <v>2.5510204081632651E-3</v>
      </c>
      <c r="AD76" s="77">
        <v>0</v>
      </c>
      <c r="AE76" s="101">
        <f t="shared" si="27"/>
        <v>0</v>
      </c>
      <c r="AF76" s="122" t="s">
        <v>587</v>
      </c>
      <c r="AG76" s="151">
        <v>0</v>
      </c>
      <c r="AH76" s="151">
        <v>0</v>
      </c>
      <c r="AI76" s="151">
        <v>0</v>
      </c>
      <c r="AJ76" s="151">
        <v>0</v>
      </c>
      <c r="AK76" s="78">
        <f t="shared" si="29"/>
        <v>0</v>
      </c>
      <c r="AL76" s="78">
        <f t="shared" si="30"/>
        <v>0</v>
      </c>
      <c r="AM76" s="78">
        <f t="shared" si="31"/>
        <v>0</v>
      </c>
      <c r="AN76" s="78">
        <f t="shared" si="32"/>
        <v>0</v>
      </c>
    </row>
    <row r="77" spans="1:40" s="78" customFormat="1" x14ac:dyDescent="0.2">
      <c r="A77" s="77" t="s">
        <v>588</v>
      </c>
      <c r="B77" s="77" t="s">
        <v>589</v>
      </c>
      <c r="C77" s="77" t="s">
        <v>580</v>
      </c>
      <c r="D77" s="93">
        <v>413</v>
      </c>
      <c r="E77" s="94">
        <v>443</v>
      </c>
      <c r="F77" s="94">
        <v>407</v>
      </c>
      <c r="G77" s="95">
        <v>414</v>
      </c>
      <c r="H77" s="93">
        <v>152</v>
      </c>
      <c r="I77" s="94">
        <v>261</v>
      </c>
      <c r="J77" s="97"/>
      <c r="K77" s="98" t="str">
        <f t="shared" si="17"/>
        <v/>
      </c>
      <c r="L77" s="94">
        <v>168</v>
      </c>
      <c r="M77" s="94">
        <v>275</v>
      </c>
      <c r="N77" s="97">
        <f t="shared" si="18"/>
        <v>0.62076749435665912</v>
      </c>
      <c r="O77" s="98" t="str">
        <f t="shared" si="19"/>
        <v>57.5% - 66.5%</v>
      </c>
      <c r="P77" s="94">
        <v>137</v>
      </c>
      <c r="Q77" s="94">
        <v>270</v>
      </c>
      <c r="R77" s="97"/>
      <c r="S77" s="98" t="str">
        <f t="shared" si="21"/>
        <v/>
      </c>
      <c r="T77" s="94">
        <v>158</v>
      </c>
      <c r="U77" s="94">
        <v>256</v>
      </c>
      <c r="V77" s="97"/>
      <c r="W77" s="99" t="str">
        <f t="shared" si="23"/>
        <v/>
      </c>
      <c r="X77" s="100">
        <v>0</v>
      </c>
      <c r="Y77" s="97">
        <f t="shared" si="24"/>
        <v>0</v>
      </c>
      <c r="Z77" s="77">
        <v>0</v>
      </c>
      <c r="AA77" s="97">
        <f t="shared" si="25"/>
        <v>0</v>
      </c>
      <c r="AB77" s="77">
        <v>0</v>
      </c>
      <c r="AC77" s="97">
        <f t="shared" si="26"/>
        <v>0</v>
      </c>
      <c r="AD77" s="77">
        <v>0</v>
      </c>
      <c r="AE77" s="101">
        <f t="shared" si="27"/>
        <v>0</v>
      </c>
      <c r="AF77" s="122" t="s">
        <v>590</v>
      </c>
      <c r="AG77" s="151">
        <v>1</v>
      </c>
      <c r="AH77" s="151">
        <v>0</v>
      </c>
      <c r="AI77" s="151">
        <v>1</v>
      </c>
      <c r="AJ77" s="151">
        <v>1</v>
      </c>
      <c r="AK77" s="78">
        <f t="shared" si="29"/>
        <v>0</v>
      </c>
      <c r="AL77" s="78">
        <f t="shared" si="30"/>
        <v>0</v>
      </c>
      <c r="AM77" s="78">
        <f t="shared" si="31"/>
        <v>0</v>
      </c>
      <c r="AN77" s="78">
        <f t="shared" si="32"/>
        <v>0</v>
      </c>
    </row>
    <row r="78" spans="1:40" s="78" customFormat="1" x14ac:dyDescent="0.2">
      <c r="A78" s="77" t="s">
        <v>591</v>
      </c>
      <c r="B78" s="77" t="s">
        <v>592</v>
      </c>
      <c r="C78" s="77" t="s">
        <v>580</v>
      </c>
      <c r="D78" s="93">
        <v>519</v>
      </c>
      <c r="E78" s="94">
        <v>561</v>
      </c>
      <c r="F78" s="94">
        <v>578</v>
      </c>
      <c r="G78" s="95">
        <v>566</v>
      </c>
      <c r="H78" s="93">
        <v>181</v>
      </c>
      <c r="I78" s="94">
        <v>338</v>
      </c>
      <c r="J78" s="97">
        <f t="shared" si="33"/>
        <v>0.65125240847784205</v>
      </c>
      <c r="K78" s="98" t="str">
        <f t="shared" si="17"/>
        <v>60.9% - 69.1%</v>
      </c>
      <c r="L78" s="94">
        <v>172</v>
      </c>
      <c r="M78" s="94">
        <v>389</v>
      </c>
      <c r="N78" s="97">
        <f t="shared" si="18"/>
        <v>0.69340463458110513</v>
      </c>
      <c r="O78" s="98" t="str">
        <f t="shared" si="19"/>
        <v>65.4% - 73.0%</v>
      </c>
      <c r="P78" s="94">
        <v>206</v>
      </c>
      <c r="Q78" s="94">
        <v>372</v>
      </c>
      <c r="R78" s="97">
        <f t="shared" si="28"/>
        <v>0.643598615916955</v>
      </c>
      <c r="S78" s="98" t="str">
        <f t="shared" si="21"/>
        <v>60.4% - 68.2%</v>
      </c>
      <c r="T78" s="94">
        <v>183</v>
      </c>
      <c r="U78" s="94">
        <v>383</v>
      </c>
      <c r="V78" s="97">
        <f t="shared" si="22"/>
        <v>0.67667844522968201</v>
      </c>
      <c r="W78" s="99" t="str">
        <f t="shared" si="23"/>
        <v>63.7% - 71.4%</v>
      </c>
      <c r="X78" s="100">
        <v>0</v>
      </c>
      <c r="Y78" s="97">
        <f t="shared" si="24"/>
        <v>0</v>
      </c>
      <c r="Z78" s="77">
        <v>0</v>
      </c>
      <c r="AA78" s="97">
        <f t="shared" si="25"/>
        <v>0</v>
      </c>
      <c r="AB78" s="77">
        <v>0</v>
      </c>
      <c r="AC78" s="97">
        <f t="shared" si="26"/>
        <v>0</v>
      </c>
      <c r="AD78" s="77">
        <v>0</v>
      </c>
      <c r="AE78" s="101">
        <f t="shared" si="27"/>
        <v>0</v>
      </c>
      <c r="AF78" s="122" t="s">
        <v>593</v>
      </c>
      <c r="AG78" s="151">
        <v>0</v>
      </c>
      <c r="AH78" s="151">
        <v>0</v>
      </c>
      <c r="AI78" s="151">
        <v>0</v>
      </c>
      <c r="AJ78" s="151">
        <v>0</v>
      </c>
      <c r="AK78" s="78">
        <f t="shared" si="29"/>
        <v>0</v>
      </c>
      <c r="AL78" s="78">
        <f t="shared" si="30"/>
        <v>0</v>
      </c>
      <c r="AM78" s="78">
        <f t="shared" si="31"/>
        <v>0</v>
      </c>
      <c r="AN78" s="78">
        <f t="shared" si="32"/>
        <v>0</v>
      </c>
    </row>
    <row r="79" spans="1:40" s="78" customFormat="1" x14ac:dyDescent="0.2">
      <c r="A79" s="77" t="s">
        <v>594</v>
      </c>
      <c r="B79" s="77" t="s">
        <v>595</v>
      </c>
      <c r="C79" s="77" t="s">
        <v>580</v>
      </c>
      <c r="D79" s="93">
        <v>696</v>
      </c>
      <c r="E79" s="94">
        <v>699</v>
      </c>
      <c r="F79" s="94">
        <v>699</v>
      </c>
      <c r="G79" s="95">
        <v>675</v>
      </c>
      <c r="H79" s="93">
        <v>234</v>
      </c>
      <c r="I79" s="94">
        <v>462</v>
      </c>
      <c r="J79" s="97">
        <f t="shared" si="33"/>
        <v>0.66379310344827591</v>
      </c>
      <c r="K79" s="98" t="str">
        <f t="shared" si="17"/>
        <v>62.8% - 69.8%</v>
      </c>
      <c r="L79" s="94">
        <v>218</v>
      </c>
      <c r="M79" s="94">
        <v>481</v>
      </c>
      <c r="N79" s="97">
        <f t="shared" si="18"/>
        <v>0.68812589413447778</v>
      </c>
      <c r="O79" s="98" t="str">
        <f t="shared" si="19"/>
        <v>65.3% - 72.1%</v>
      </c>
      <c r="P79" s="94">
        <v>233</v>
      </c>
      <c r="Q79" s="94">
        <v>466</v>
      </c>
      <c r="R79" s="97">
        <f t="shared" si="28"/>
        <v>0.66666666666666663</v>
      </c>
      <c r="S79" s="98" t="str">
        <f t="shared" si="21"/>
        <v>63.1% - 70.1%</v>
      </c>
      <c r="T79" s="94">
        <v>223</v>
      </c>
      <c r="U79" s="94">
        <v>448</v>
      </c>
      <c r="V79" s="97">
        <f t="shared" si="22"/>
        <v>0.66370370370370368</v>
      </c>
      <c r="W79" s="99" t="str">
        <f t="shared" si="23"/>
        <v>62.7% - 69.8%</v>
      </c>
      <c r="X79" s="100">
        <v>0</v>
      </c>
      <c r="Y79" s="97">
        <f t="shared" si="24"/>
        <v>0</v>
      </c>
      <c r="Z79" s="77">
        <v>0</v>
      </c>
      <c r="AA79" s="97">
        <f t="shared" si="25"/>
        <v>0</v>
      </c>
      <c r="AB79" s="77">
        <v>0</v>
      </c>
      <c r="AC79" s="97">
        <f t="shared" si="26"/>
        <v>0</v>
      </c>
      <c r="AD79" s="77">
        <v>4</v>
      </c>
      <c r="AE79" s="101">
        <f t="shared" si="27"/>
        <v>5.9259259259259256E-3</v>
      </c>
      <c r="AF79" s="122" t="s">
        <v>596</v>
      </c>
      <c r="AG79" s="151">
        <v>0</v>
      </c>
      <c r="AH79" s="151">
        <v>0</v>
      </c>
      <c r="AI79" s="151">
        <v>0</v>
      </c>
      <c r="AJ79" s="151">
        <v>0</v>
      </c>
      <c r="AK79" s="78">
        <f t="shared" si="29"/>
        <v>0</v>
      </c>
      <c r="AL79" s="78">
        <f t="shared" si="30"/>
        <v>0</v>
      </c>
      <c r="AM79" s="78">
        <f t="shared" si="31"/>
        <v>0</v>
      </c>
      <c r="AN79" s="78">
        <f t="shared" si="32"/>
        <v>0</v>
      </c>
    </row>
    <row r="80" spans="1:40" s="78" customFormat="1" x14ac:dyDescent="0.2">
      <c r="A80" s="77" t="s">
        <v>597</v>
      </c>
      <c r="B80" s="77" t="s">
        <v>598</v>
      </c>
      <c r="C80" s="77" t="s">
        <v>580</v>
      </c>
      <c r="D80" s="93">
        <v>388</v>
      </c>
      <c r="E80" s="94">
        <v>398</v>
      </c>
      <c r="F80" s="94">
        <v>395</v>
      </c>
      <c r="G80" s="95">
        <v>388</v>
      </c>
      <c r="H80" s="93">
        <v>168</v>
      </c>
      <c r="I80" s="94">
        <v>220</v>
      </c>
      <c r="J80" s="97">
        <f t="shared" si="33"/>
        <v>0.5670103092783505</v>
      </c>
      <c r="K80" s="98" t="str">
        <f t="shared" si="17"/>
        <v>51.7% - 61.5%</v>
      </c>
      <c r="L80" s="94">
        <v>173</v>
      </c>
      <c r="M80" s="94">
        <v>225</v>
      </c>
      <c r="N80" s="97">
        <f t="shared" si="18"/>
        <v>0.5653266331658291</v>
      </c>
      <c r="O80" s="98" t="str">
        <f t="shared" si="19"/>
        <v>51.6% - 61.3%</v>
      </c>
      <c r="P80" s="94">
        <v>166</v>
      </c>
      <c r="Q80" s="94">
        <v>229</v>
      </c>
      <c r="R80" s="97">
        <f t="shared" si="28"/>
        <v>0.57974683544303796</v>
      </c>
      <c r="S80" s="98" t="str">
        <f t="shared" si="21"/>
        <v>53.1% - 62.7%</v>
      </c>
      <c r="T80" s="94">
        <v>164</v>
      </c>
      <c r="U80" s="94">
        <v>224</v>
      </c>
      <c r="V80" s="97">
        <f t="shared" si="22"/>
        <v>0.57731958762886593</v>
      </c>
      <c r="W80" s="99" t="str">
        <f t="shared" si="23"/>
        <v>52.8% - 62.5%</v>
      </c>
      <c r="X80" s="100">
        <v>0</v>
      </c>
      <c r="Y80" s="97">
        <f t="shared" si="24"/>
        <v>0</v>
      </c>
      <c r="Z80" s="77">
        <v>0</v>
      </c>
      <c r="AA80" s="97">
        <f t="shared" si="25"/>
        <v>0</v>
      </c>
      <c r="AB80" s="77">
        <v>0</v>
      </c>
      <c r="AC80" s="97">
        <f t="shared" si="26"/>
        <v>0</v>
      </c>
      <c r="AD80" s="77">
        <v>0</v>
      </c>
      <c r="AE80" s="101">
        <f t="shared" si="27"/>
        <v>0</v>
      </c>
      <c r="AF80" s="122" t="s">
        <v>599</v>
      </c>
      <c r="AG80" s="151">
        <v>0</v>
      </c>
      <c r="AH80" s="151">
        <v>0</v>
      </c>
      <c r="AI80" s="151">
        <v>0</v>
      </c>
      <c r="AJ80" s="151">
        <v>0</v>
      </c>
      <c r="AK80" s="78">
        <f t="shared" si="29"/>
        <v>0</v>
      </c>
      <c r="AL80" s="78">
        <f t="shared" si="30"/>
        <v>0</v>
      </c>
      <c r="AM80" s="78">
        <f t="shared" si="31"/>
        <v>0</v>
      </c>
      <c r="AN80" s="78">
        <f t="shared" si="32"/>
        <v>0</v>
      </c>
    </row>
    <row r="81" spans="1:40" s="78" customFormat="1" x14ac:dyDescent="0.2">
      <c r="A81" s="77" t="s">
        <v>600</v>
      </c>
      <c r="B81" s="77" t="s">
        <v>601</v>
      </c>
      <c r="C81" s="77" t="s">
        <v>580</v>
      </c>
      <c r="D81" s="93">
        <v>675</v>
      </c>
      <c r="E81" s="94">
        <v>778</v>
      </c>
      <c r="F81" s="94">
        <v>706</v>
      </c>
      <c r="G81" s="95">
        <v>707</v>
      </c>
      <c r="H81" s="93">
        <v>282</v>
      </c>
      <c r="I81" s="94">
        <v>392</v>
      </c>
      <c r="J81" s="97">
        <f t="shared" si="33"/>
        <v>0.58074074074074078</v>
      </c>
      <c r="K81" s="98" t="str">
        <f t="shared" si="17"/>
        <v>54.3% - 61.7%</v>
      </c>
      <c r="L81" s="94">
        <v>330</v>
      </c>
      <c r="M81" s="94">
        <v>448</v>
      </c>
      <c r="N81" s="97">
        <f t="shared" si="18"/>
        <v>0.5758354755784062</v>
      </c>
      <c r="O81" s="98" t="str">
        <f t="shared" si="19"/>
        <v>54.1% - 61.0%</v>
      </c>
      <c r="P81" s="94">
        <v>287</v>
      </c>
      <c r="Q81" s="94">
        <v>419</v>
      </c>
      <c r="R81" s="97">
        <f t="shared" si="28"/>
        <v>0.59348441926345608</v>
      </c>
      <c r="S81" s="98" t="str">
        <f t="shared" si="21"/>
        <v>55.7% - 62.9%</v>
      </c>
      <c r="T81" s="94">
        <v>277</v>
      </c>
      <c r="U81" s="94">
        <v>430</v>
      </c>
      <c r="V81" s="97">
        <f t="shared" si="22"/>
        <v>0.60820367751060822</v>
      </c>
      <c r="W81" s="99" t="str">
        <f t="shared" si="23"/>
        <v>57.2% - 64.4%</v>
      </c>
      <c r="X81" s="100">
        <v>1</v>
      </c>
      <c r="Y81" s="97">
        <f t="shared" si="24"/>
        <v>1.4814814814814814E-3</v>
      </c>
      <c r="Z81" s="77">
        <v>0</v>
      </c>
      <c r="AA81" s="97">
        <f t="shared" si="25"/>
        <v>0</v>
      </c>
      <c r="AB81" s="77">
        <v>0</v>
      </c>
      <c r="AC81" s="97">
        <f t="shared" si="26"/>
        <v>0</v>
      </c>
      <c r="AD81" s="77">
        <v>0</v>
      </c>
      <c r="AE81" s="101">
        <f t="shared" si="27"/>
        <v>0</v>
      </c>
      <c r="AF81" s="122" t="s">
        <v>602</v>
      </c>
      <c r="AG81" s="151">
        <v>0</v>
      </c>
      <c r="AH81" s="151">
        <v>0</v>
      </c>
      <c r="AI81" s="151">
        <v>0</v>
      </c>
      <c r="AJ81" s="151">
        <v>0</v>
      </c>
      <c r="AK81" s="78">
        <f t="shared" si="29"/>
        <v>0</v>
      </c>
      <c r="AL81" s="78">
        <f t="shared" si="30"/>
        <v>0</v>
      </c>
      <c r="AM81" s="78">
        <f t="shared" si="31"/>
        <v>0</v>
      </c>
      <c r="AN81" s="78">
        <f t="shared" si="32"/>
        <v>0</v>
      </c>
    </row>
    <row r="82" spans="1:40" s="78" customFormat="1" x14ac:dyDescent="0.2">
      <c r="A82" s="77" t="s">
        <v>603</v>
      </c>
      <c r="B82" s="77" t="s">
        <v>604</v>
      </c>
      <c r="C82" s="77" t="s">
        <v>605</v>
      </c>
      <c r="D82" s="93">
        <v>618</v>
      </c>
      <c r="E82" s="94">
        <v>747</v>
      </c>
      <c r="F82" s="94">
        <v>660</v>
      </c>
      <c r="G82" s="95">
        <v>599</v>
      </c>
      <c r="H82" s="93">
        <v>168</v>
      </c>
      <c r="I82" s="94">
        <v>447</v>
      </c>
      <c r="J82" s="97"/>
      <c r="K82" s="98" t="str">
        <f t="shared" si="17"/>
        <v/>
      </c>
      <c r="L82" s="94">
        <v>209</v>
      </c>
      <c r="M82" s="94">
        <v>536</v>
      </c>
      <c r="N82" s="97">
        <f t="shared" si="18"/>
        <v>0.71753681392235613</v>
      </c>
      <c r="O82" s="98" t="str">
        <f t="shared" si="19"/>
        <v>68.4% - 74.9%</v>
      </c>
      <c r="P82" s="94">
        <v>167</v>
      </c>
      <c r="Q82" s="94">
        <v>490</v>
      </c>
      <c r="R82" s="97">
        <f t="shared" si="28"/>
        <v>0.74242424242424243</v>
      </c>
      <c r="S82" s="98" t="str">
        <f t="shared" si="21"/>
        <v>70.8% - 77.4%</v>
      </c>
      <c r="T82" s="94">
        <v>180</v>
      </c>
      <c r="U82" s="94">
        <v>417</v>
      </c>
      <c r="V82" s="97"/>
      <c r="W82" s="99" t="str">
        <f t="shared" si="23"/>
        <v/>
      </c>
      <c r="X82" s="100">
        <v>3</v>
      </c>
      <c r="Y82" s="97">
        <f t="shared" si="24"/>
        <v>4.8543689320388345E-3</v>
      </c>
      <c r="Z82" s="77">
        <v>2</v>
      </c>
      <c r="AA82" s="97">
        <f t="shared" si="25"/>
        <v>2.6773761713520749E-3</v>
      </c>
      <c r="AB82" s="77">
        <v>3</v>
      </c>
      <c r="AC82" s="97">
        <f t="shared" si="26"/>
        <v>4.5454545454545452E-3</v>
      </c>
      <c r="AD82" s="77">
        <v>2</v>
      </c>
      <c r="AE82" s="101">
        <f t="shared" si="27"/>
        <v>3.3388981636060101E-3</v>
      </c>
      <c r="AF82" s="122" t="s">
        <v>606</v>
      </c>
      <c r="AG82" s="151">
        <v>1</v>
      </c>
      <c r="AH82" s="151">
        <v>0</v>
      </c>
      <c r="AI82" s="151">
        <v>0</v>
      </c>
      <c r="AJ82" s="151">
        <v>1</v>
      </c>
      <c r="AK82" s="78">
        <f t="shared" si="29"/>
        <v>0</v>
      </c>
      <c r="AL82" s="78">
        <f t="shared" si="30"/>
        <v>0</v>
      </c>
      <c r="AM82" s="78">
        <f t="shared" si="31"/>
        <v>0</v>
      </c>
      <c r="AN82" s="78">
        <f t="shared" si="32"/>
        <v>0</v>
      </c>
    </row>
    <row r="83" spans="1:40" s="78" customFormat="1" x14ac:dyDescent="0.2">
      <c r="A83" s="77" t="s">
        <v>607</v>
      </c>
      <c r="B83" s="77" t="s">
        <v>608</v>
      </c>
      <c r="C83" s="77" t="s">
        <v>605</v>
      </c>
      <c r="D83" s="93">
        <v>306</v>
      </c>
      <c r="E83" s="94">
        <v>307</v>
      </c>
      <c r="F83" s="94">
        <v>324</v>
      </c>
      <c r="G83" s="95">
        <v>323</v>
      </c>
      <c r="H83" s="93">
        <v>76</v>
      </c>
      <c r="I83" s="94">
        <v>221</v>
      </c>
      <c r="J83" s="97"/>
      <c r="K83" s="98" t="str">
        <f t="shared" si="17"/>
        <v/>
      </c>
      <c r="L83" s="94">
        <v>65</v>
      </c>
      <c r="M83" s="94">
        <v>239</v>
      </c>
      <c r="N83" s="97"/>
      <c r="O83" s="98" t="str">
        <f t="shared" si="19"/>
        <v/>
      </c>
      <c r="P83" s="94">
        <v>64</v>
      </c>
      <c r="Q83" s="94">
        <v>254</v>
      </c>
      <c r="R83" s="97">
        <f t="shared" si="28"/>
        <v>0.78395061728395066</v>
      </c>
      <c r="S83" s="98" t="str">
        <f t="shared" si="21"/>
        <v>73.6% - 82.5%</v>
      </c>
      <c r="T83" s="94">
        <v>31</v>
      </c>
      <c r="U83" s="94">
        <v>291</v>
      </c>
      <c r="V83" s="97">
        <f t="shared" si="22"/>
        <v>0.90092879256965941</v>
      </c>
      <c r="W83" s="99" t="str">
        <f t="shared" si="23"/>
        <v>86.3% - 92.9%</v>
      </c>
      <c r="X83" s="100">
        <v>9</v>
      </c>
      <c r="Y83" s="97">
        <f t="shared" si="24"/>
        <v>2.9411764705882353E-2</v>
      </c>
      <c r="Z83" s="77">
        <v>3</v>
      </c>
      <c r="AA83" s="97">
        <f t="shared" si="25"/>
        <v>9.7719869706840382E-3</v>
      </c>
      <c r="AB83" s="77">
        <v>6</v>
      </c>
      <c r="AC83" s="97">
        <f t="shared" si="26"/>
        <v>1.8518518518518517E-2</v>
      </c>
      <c r="AD83" s="77">
        <v>1</v>
      </c>
      <c r="AE83" s="101">
        <f t="shared" si="27"/>
        <v>3.0959752321981426E-3</v>
      </c>
      <c r="AF83" s="122" t="s">
        <v>609</v>
      </c>
      <c r="AG83" s="151">
        <v>1</v>
      </c>
      <c r="AH83" s="151">
        <v>1</v>
      </c>
      <c r="AI83" s="151">
        <v>0</v>
      </c>
      <c r="AJ83" s="151">
        <v>0</v>
      </c>
      <c r="AK83" s="78">
        <f t="shared" si="29"/>
        <v>0</v>
      </c>
      <c r="AL83" s="78">
        <f t="shared" si="30"/>
        <v>0</v>
      </c>
      <c r="AM83" s="78">
        <f t="shared" si="31"/>
        <v>0</v>
      </c>
      <c r="AN83" s="78">
        <f t="shared" si="32"/>
        <v>0</v>
      </c>
    </row>
    <row r="84" spans="1:40" s="78" customFormat="1" x14ac:dyDescent="0.2">
      <c r="A84" s="77" t="s">
        <v>610</v>
      </c>
      <c r="B84" s="77" t="s">
        <v>611</v>
      </c>
      <c r="C84" s="77" t="s">
        <v>605</v>
      </c>
      <c r="D84" s="93">
        <v>339</v>
      </c>
      <c r="E84" s="94">
        <v>392</v>
      </c>
      <c r="F84" s="94">
        <v>343</v>
      </c>
      <c r="G84" s="95">
        <v>358</v>
      </c>
      <c r="H84" s="93">
        <v>54</v>
      </c>
      <c r="I84" s="94">
        <v>283</v>
      </c>
      <c r="J84" s="97">
        <f t="shared" si="33"/>
        <v>0.83480825958702065</v>
      </c>
      <c r="K84" s="98" t="str">
        <f t="shared" si="17"/>
        <v>79.2% - 87.1%</v>
      </c>
      <c r="L84" s="94">
        <v>65</v>
      </c>
      <c r="M84" s="94">
        <v>323</v>
      </c>
      <c r="N84" s="97">
        <f t="shared" si="18"/>
        <v>0.82397959183673475</v>
      </c>
      <c r="O84" s="98" t="str">
        <f t="shared" si="19"/>
        <v>78.3% - 85.8%</v>
      </c>
      <c r="P84" s="94">
        <v>59</v>
      </c>
      <c r="Q84" s="94">
        <v>282</v>
      </c>
      <c r="R84" s="97">
        <f t="shared" si="28"/>
        <v>0.82215743440233235</v>
      </c>
      <c r="S84" s="98" t="str">
        <f t="shared" si="21"/>
        <v>77.8% - 85.9%</v>
      </c>
      <c r="T84" s="94">
        <v>61</v>
      </c>
      <c r="U84" s="94">
        <v>294</v>
      </c>
      <c r="V84" s="97">
        <f t="shared" si="22"/>
        <v>0.82122905027932958</v>
      </c>
      <c r="W84" s="99" t="str">
        <f t="shared" si="23"/>
        <v>77.8% - 85.7%</v>
      </c>
      <c r="X84" s="100">
        <v>2</v>
      </c>
      <c r="Y84" s="97">
        <f t="shared" si="24"/>
        <v>5.8997050147492625E-3</v>
      </c>
      <c r="Z84" s="77">
        <v>4</v>
      </c>
      <c r="AA84" s="97">
        <f t="shared" si="25"/>
        <v>1.020408163265306E-2</v>
      </c>
      <c r="AB84" s="77">
        <v>2</v>
      </c>
      <c r="AC84" s="97">
        <f t="shared" si="26"/>
        <v>5.8309037900874635E-3</v>
      </c>
      <c r="AD84" s="77">
        <v>3</v>
      </c>
      <c r="AE84" s="101">
        <f t="shared" si="27"/>
        <v>8.3798882681564244E-3</v>
      </c>
      <c r="AF84" s="122" t="s">
        <v>612</v>
      </c>
      <c r="AG84" s="151">
        <v>0</v>
      </c>
      <c r="AH84" s="151">
        <v>0</v>
      </c>
      <c r="AI84" s="151">
        <v>0</v>
      </c>
      <c r="AJ84" s="151">
        <v>0</v>
      </c>
      <c r="AK84" s="78">
        <f t="shared" si="29"/>
        <v>0</v>
      </c>
      <c r="AL84" s="78">
        <f t="shared" si="30"/>
        <v>0</v>
      </c>
      <c r="AM84" s="78">
        <f t="shared" si="31"/>
        <v>0</v>
      </c>
      <c r="AN84" s="78">
        <f t="shared" si="32"/>
        <v>0</v>
      </c>
    </row>
    <row r="85" spans="1:40" s="78" customFormat="1" x14ac:dyDescent="0.2">
      <c r="A85" s="77" t="s">
        <v>613</v>
      </c>
      <c r="B85" s="77" t="s">
        <v>614</v>
      </c>
      <c r="C85" s="77" t="s">
        <v>605</v>
      </c>
      <c r="D85" s="93">
        <v>931</v>
      </c>
      <c r="E85" s="94">
        <v>960</v>
      </c>
      <c r="F85" s="94">
        <v>925</v>
      </c>
      <c r="G85" s="95">
        <v>884</v>
      </c>
      <c r="H85" s="93">
        <v>368</v>
      </c>
      <c r="I85" s="94">
        <v>563</v>
      </c>
      <c r="J85" s="97">
        <f t="shared" si="33"/>
        <v>0.60472610096670243</v>
      </c>
      <c r="K85" s="98" t="str">
        <f t="shared" si="17"/>
        <v>57.3% - 63.6%</v>
      </c>
      <c r="L85" s="94">
        <v>361</v>
      </c>
      <c r="M85" s="94">
        <v>598</v>
      </c>
      <c r="N85" s="97">
        <f t="shared" si="18"/>
        <v>0.62291666666666667</v>
      </c>
      <c r="O85" s="98" t="str">
        <f t="shared" si="19"/>
        <v>59.2% - 65.3%</v>
      </c>
      <c r="P85" s="94">
        <v>342</v>
      </c>
      <c r="Q85" s="94">
        <v>583</v>
      </c>
      <c r="R85" s="97">
        <f t="shared" si="28"/>
        <v>0.63027027027027027</v>
      </c>
      <c r="S85" s="98" t="str">
        <f t="shared" si="21"/>
        <v>59.9% - 66.1%</v>
      </c>
      <c r="T85" s="94">
        <v>326</v>
      </c>
      <c r="U85" s="94">
        <v>558</v>
      </c>
      <c r="V85" s="97">
        <f t="shared" si="22"/>
        <v>0.63122171945701355</v>
      </c>
      <c r="W85" s="99" t="str">
        <f t="shared" si="23"/>
        <v>59.9% - 66.2%</v>
      </c>
      <c r="X85" s="100">
        <v>0</v>
      </c>
      <c r="Y85" s="97">
        <f t="shared" si="24"/>
        <v>0</v>
      </c>
      <c r="Z85" s="77">
        <v>1</v>
      </c>
      <c r="AA85" s="97">
        <f t="shared" si="25"/>
        <v>1.0416666666666667E-3</v>
      </c>
      <c r="AB85" s="77">
        <v>0</v>
      </c>
      <c r="AC85" s="97">
        <f t="shared" si="26"/>
        <v>0</v>
      </c>
      <c r="AD85" s="77">
        <v>0</v>
      </c>
      <c r="AE85" s="101">
        <f t="shared" si="27"/>
        <v>0</v>
      </c>
      <c r="AF85" s="122" t="s">
        <v>615</v>
      </c>
      <c r="AG85" s="151">
        <v>0</v>
      </c>
      <c r="AH85" s="151">
        <v>0</v>
      </c>
      <c r="AI85" s="151">
        <v>0</v>
      </c>
      <c r="AJ85" s="151">
        <v>0</v>
      </c>
      <c r="AK85" s="78">
        <f t="shared" si="29"/>
        <v>0</v>
      </c>
      <c r="AL85" s="78">
        <f t="shared" si="30"/>
        <v>0</v>
      </c>
      <c r="AM85" s="78">
        <f t="shared" si="31"/>
        <v>0</v>
      </c>
      <c r="AN85" s="78">
        <f t="shared" si="32"/>
        <v>0</v>
      </c>
    </row>
    <row r="86" spans="1:40" s="78" customFormat="1" x14ac:dyDescent="0.2">
      <c r="A86" s="77" t="s">
        <v>616</v>
      </c>
      <c r="B86" s="77" t="s">
        <v>617</v>
      </c>
      <c r="C86" s="77" t="s">
        <v>605</v>
      </c>
      <c r="D86" s="93">
        <v>456</v>
      </c>
      <c r="E86" s="94">
        <v>508</v>
      </c>
      <c r="F86" s="94">
        <v>474</v>
      </c>
      <c r="G86" s="95">
        <v>430</v>
      </c>
      <c r="H86" s="93">
        <v>160</v>
      </c>
      <c r="I86" s="94">
        <v>285</v>
      </c>
      <c r="J86" s="97">
        <f t="shared" si="33"/>
        <v>0.625</v>
      </c>
      <c r="K86" s="98" t="str">
        <f t="shared" si="17"/>
        <v>58.0% - 66.8%</v>
      </c>
      <c r="L86" s="94">
        <v>198</v>
      </c>
      <c r="M86" s="94">
        <v>306</v>
      </c>
      <c r="N86" s="97">
        <f t="shared" si="18"/>
        <v>0.60236220472440949</v>
      </c>
      <c r="O86" s="98" t="str">
        <f t="shared" si="19"/>
        <v>55.9% - 64.4%</v>
      </c>
      <c r="P86" s="94">
        <v>162</v>
      </c>
      <c r="Q86" s="94">
        <v>308</v>
      </c>
      <c r="R86" s="97">
        <f t="shared" si="28"/>
        <v>0.64978902953586493</v>
      </c>
      <c r="S86" s="98" t="str">
        <f t="shared" si="21"/>
        <v>60.6% - 69.1%</v>
      </c>
      <c r="T86" s="94">
        <v>142</v>
      </c>
      <c r="U86" s="94">
        <v>280</v>
      </c>
      <c r="V86" s="97">
        <f t="shared" si="22"/>
        <v>0.65116279069767447</v>
      </c>
      <c r="W86" s="99" t="str">
        <f t="shared" si="23"/>
        <v>60.5% - 69.5%</v>
      </c>
      <c r="X86" s="100">
        <v>11</v>
      </c>
      <c r="Y86" s="97">
        <f t="shared" si="24"/>
        <v>2.4122807017543858E-2</v>
      </c>
      <c r="Z86" s="77">
        <v>4</v>
      </c>
      <c r="AA86" s="97">
        <f t="shared" si="25"/>
        <v>7.874015748031496E-3</v>
      </c>
      <c r="AB86" s="77">
        <v>4</v>
      </c>
      <c r="AC86" s="97">
        <f t="shared" si="26"/>
        <v>8.4388185654008432E-3</v>
      </c>
      <c r="AD86" s="77">
        <v>8</v>
      </c>
      <c r="AE86" s="101">
        <f t="shared" si="27"/>
        <v>1.8604651162790697E-2</v>
      </c>
      <c r="AF86" s="122" t="s">
        <v>618</v>
      </c>
      <c r="AG86" s="151">
        <v>0</v>
      </c>
      <c r="AH86" s="151">
        <v>0</v>
      </c>
      <c r="AI86" s="151">
        <v>0</v>
      </c>
      <c r="AJ86" s="151">
        <v>0</v>
      </c>
      <c r="AK86" s="78">
        <f t="shared" si="29"/>
        <v>0</v>
      </c>
      <c r="AL86" s="78">
        <f t="shared" si="30"/>
        <v>0</v>
      </c>
      <c r="AM86" s="78">
        <f t="shared" si="31"/>
        <v>0</v>
      </c>
      <c r="AN86" s="78">
        <f t="shared" si="32"/>
        <v>0</v>
      </c>
    </row>
    <row r="87" spans="1:40" s="78" customFormat="1" x14ac:dyDescent="0.2">
      <c r="A87" s="77" t="s">
        <v>619</v>
      </c>
      <c r="B87" s="77" t="s">
        <v>620</v>
      </c>
      <c r="C87" s="77" t="s">
        <v>605</v>
      </c>
      <c r="D87" s="93">
        <v>455</v>
      </c>
      <c r="E87" s="94">
        <v>485</v>
      </c>
      <c r="F87" s="94">
        <v>443</v>
      </c>
      <c r="G87" s="95">
        <v>383</v>
      </c>
      <c r="H87" s="93">
        <v>141</v>
      </c>
      <c r="I87" s="94">
        <v>309</v>
      </c>
      <c r="J87" s="97">
        <f t="shared" si="33"/>
        <v>0.67912087912087915</v>
      </c>
      <c r="K87" s="98" t="str">
        <f t="shared" si="17"/>
        <v>63.5% - 72.0%</v>
      </c>
      <c r="L87" s="94">
        <v>173</v>
      </c>
      <c r="M87" s="94">
        <v>309</v>
      </c>
      <c r="N87" s="97">
        <f t="shared" si="18"/>
        <v>0.63711340206185563</v>
      </c>
      <c r="O87" s="98" t="str">
        <f t="shared" si="19"/>
        <v>59.3% - 67.9%</v>
      </c>
      <c r="P87" s="94">
        <v>153</v>
      </c>
      <c r="Q87" s="94">
        <v>287</v>
      </c>
      <c r="R87" s="97">
        <f t="shared" si="28"/>
        <v>0.64785553047404065</v>
      </c>
      <c r="S87" s="98" t="str">
        <f t="shared" si="21"/>
        <v>60.2% - 69.1%</v>
      </c>
      <c r="T87" s="94">
        <v>109</v>
      </c>
      <c r="U87" s="94">
        <v>263</v>
      </c>
      <c r="V87" s="97"/>
      <c r="W87" s="99" t="str">
        <f t="shared" si="23"/>
        <v/>
      </c>
      <c r="X87" s="100">
        <v>5</v>
      </c>
      <c r="Y87" s="97">
        <f t="shared" si="24"/>
        <v>1.098901098901099E-2</v>
      </c>
      <c r="Z87" s="77">
        <v>3</v>
      </c>
      <c r="AA87" s="97">
        <f t="shared" si="25"/>
        <v>6.1855670103092781E-3</v>
      </c>
      <c r="AB87" s="77">
        <v>3</v>
      </c>
      <c r="AC87" s="97">
        <f t="shared" si="26"/>
        <v>6.7720090293453723E-3</v>
      </c>
      <c r="AD87" s="77">
        <v>11</v>
      </c>
      <c r="AE87" s="101">
        <f t="shared" si="27"/>
        <v>2.8720626631853787E-2</v>
      </c>
      <c r="AF87" s="122" t="s">
        <v>621</v>
      </c>
      <c r="AG87" s="151">
        <v>0</v>
      </c>
      <c r="AH87" s="151">
        <v>0</v>
      </c>
      <c r="AI87" s="151">
        <v>0</v>
      </c>
      <c r="AJ87" s="151">
        <v>1</v>
      </c>
      <c r="AK87" s="78">
        <f t="shared" si="29"/>
        <v>0</v>
      </c>
      <c r="AL87" s="78">
        <f t="shared" si="30"/>
        <v>0</v>
      </c>
      <c r="AM87" s="78">
        <f t="shared" si="31"/>
        <v>0</v>
      </c>
      <c r="AN87" s="78">
        <f t="shared" si="32"/>
        <v>0</v>
      </c>
    </row>
    <row r="88" spans="1:40" s="78" customFormat="1" x14ac:dyDescent="0.2">
      <c r="A88" s="77" t="s">
        <v>622</v>
      </c>
      <c r="B88" s="77" t="s">
        <v>623</v>
      </c>
      <c r="C88" s="77" t="s">
        <v>605</v>
      </c>
      <c r="D88" s="93">
        <v>255</v>
      </c>
      <c r="E88" s="94">
        <v>283</v>
      </c>
      <c r="F88" s="94">
        <v>271</v>
      </c>
      <c r="G88" s="95">
        <v>251</v>
      </c>
      <c r="H88" s="93">
        <v>84</v>
      </c>
      <c r="I88" s="94">
        <v>168</v>
      </c>
      <c r="J88" s="97">
        <f t="shared" si="33"/>
        <v>0.6588235294117647</v>
      </c>
      <c r="K88" s="98" t="str">
        <f t="shared" si="17"/>
        <v>59.9% - 71.4%</v>
      </c>
      <c r="L88" s="94">
        <v>82</v>
      </c>
      <c r="M88" s="94">
        <v>198</v>
      </c>
      <c r="N88" s="97">
        <f t="shared" si="18"/>
        <v>0.69964664310954061</v>
      </c>
      <c r="O88" s="98" t="str">
        <f t="shared" si="19"/>
        <v>64.4% - 75.0%</v>
      </c>
      <c r="P88" s="94">
        <v>91</v>
      </c>
      <c r="Q88" s="94">
        <v>176</v>
      </c>
      <c r="R88" s="97">
        <f t="shared" si="28"/>
        <v>0.64944649446494462</v>
      </c>
      <c r="S88" s="98" t="str">
        <f t="shared" si="21"/>
        <v>59.1% - 70.4%</v>
      </c>
      <c r="T88" s="94">
        <v>67</v>
      </c>
      <c r="U88" s="94">
        <v>182</v>
      </c>
      <c r="V88" s="97">
        <f t="shared" si="22"/>
        <v>0.72509960159362552</v>
      </c>
      <c r="W88" s="99" t="str">
        <f t="shared" si="23"/>
        <v>66.7% - 77.7%</v>
      </c>
      <c r="X88" s="100">
        <v>3</v>
      </c>
      <c r="Y88" s="97">
        <f t="shared" si="24"/>
        <v>1.1764705882352941E-2</v>
      </c>
      <c r="Z88" s="77">
        <v>3</v>
      </c>
      <c r="AA88" s="97">
        <f t="shared" si="25"/>
        <v>1.0600706713780919E-2</v>
      </c>
      <c r="AB88" s="77">
        <v>4</v>
      </c>
      <c r="AC88" s="97">
        <f t="shared" si="26"/>
        <v>1.4760147601476014E-2</v>
      </c>
      <c r="AD88" s="77">
        <v>2</v>
      </c>
      <c r="AE88" s="101">
        <f t="shared" si="27"/>
        <v>7.9681274900398405E-3</v>
      </c>
      <c r="AF88" s="122" t="s">
        <v>624</v>
      </c>
      <c r="AG88" s="151">
        <v>0</v>
      </c>
      <c r="AH88" s="151">
        <v>0</v>
      </c>
      <c r="AI88" s="151">
        <v>0</v>
      </c>
      <c r="AJ88" s="151">
        <v>0</v>
      </c>
      <c r="AK88" s="78">
        <f t="shared" si="29"/>
        <v>0</v>
      </c>
      <c r="AL88" s="78">
        <f t="shared" si="30"/>
        <v>0</v>
      </c>
      <c r="AM88" s="78">
        <f t="shared" si="31"/>
        <v>0</v>
      </c>
      <c r="AN88" s="78">
        <f t="shared" si="32"/>
        <v>0</v>
      </c>
    </row>
    <row r="89" spans="1:40" s="78" customFormat="1" x14ac:dyDescent="0.2">
      <c r="A89" s="77" t="s">
        <v>625</v>
      </c>
      <c r="B89" s="77" t="s">
        <v>626</v>
      </c>
      <c r="C89" s="77" t="s">
        <v>605</v>
      </c>
      <c r="D89" s="93">
        <v>805</v>
      </c>
      <c r="E89" s="94">
        <v>852</v>
      </c>
      <c r="F89" s="94">
        <v>832</v>
      </c>
      <c r="G89" s="95">
        <v>837</v>
      </c>
      <c r="H89" s="93">
        <v>216</v>
      </c>
      <c r="I89" s="94">
        <v>542</v>
      </c>
      <c r="J89" s="97"/>
      <c r="K89" s="98" t="str">
        <f t="shared" si="17"/>
        <v/>
      </c>
      <c r="L89" s="94">
        <v>202</v>
      </c>
      <c r="M89" s="94">
        <v>609</v>
      </c>
      <c r="N89" s="97">
        <f t="shared" si="18"/>
        <v>0.71478873239436624</v>
      </c>
      <c r="O89" s="98" t="str">
        <f t="shared" si="19"/>
        <v>68.4% - 74.4%</v>
      </c>
      <c r="P89" s="94">
        <v>219</v>
      </c>
      <c r="Q89" s="94">
        <v>578</v>
      </c>
      <c r="R89" s="97">
        <f t="shared" si="28"/>
        <v>0.69471153846153844</v>
      </c>
      <c r="S89" s="98" t="str">
        <f t="shared" si="21"/>
        <v>66.3% - 72.5%</v>
      </c>
      <c r="T89" s="94">
        <v>251</v>
      </c>
      <c r="U89" s="94">
        <v>584</v>
      </c>
      <c r="V89" s="97">
        <f t="shared" si="22"/>
        <v>0.69772998805256869</v>
      </c>
      <c r="W89" s="99" t="str">
        <f t="shared" si="23"/>
        <v>66.6% - 72.8%</v>
      </c>
      <c r="X89" s="100">
        <v>47</v>
      </c>
      <c r="Y89" s="97">
        <f t="shared" si="24"/>
        <v>5.8385093167701865E-2</v>
      </c>
      <c r="Z89" s="77">
        <v>41</v>
      </c>
      <c r="AA89" s="97">
        <f t="shared" si="25"/>
        <v>4.8122065727699531E-2</v>
      </c>
      <c r="AB89" s="77">
        <v>35</v>
      </c>
      <c r="AC89" s="97">
        <f t="shared" si="26"/>
        <v>4.2067307692307696E-2</v>
      </c>
      <c r="AD89" s="77">
        <v>2</v>
      </c>
      <c r="AE89" s="101">
        <f t="shared" si="27"/>
        <v>2.3894862604540022E-3</v>
      </c>
      <c r="AF89" s="122" t="s">
        <v>627</v>
      </c>
      <c r="AG89" s="151">
        <v>0</v>
      </c>
      <c r="AH89" s="151">
        <v>0</v>
      </c>
      <c r="AI89" s="151">
        <v>0</v>
      </c>
      <c r="AJ89" s="151">
        <v>0</v>
      </c>
      <c r="AK89" s="78">
        <f t="shared" si="29"/>
        <v>1</v>
      </c>
      <c r="AL89" s="78">
        <f t="shared" si="30"/>
        <v>0</v>
      </c>
      <c r="AM89" s="78">
        <f t="shared" si="31"/>
        <v>0</v>
      </c>
      <c r="AN89" s="78">
        <f t="shared" si="32"/>
        <v>0</v>
      </c>
    </row>
    <row r="90" spans="1:40" s="78" customFormat="1" x14ac:dyDescent="0.2">
      <c r="A90" s="77" t="s">
        <v>628</v>
      </c>
      <c r="B90" s="77" t="s">
        <v>629</v>
      </c>
      <c r="C90" s="77" t="s">
        <v>630</v>
      </c>
      <c r="D90" s="93">
        <v>676</v>
      </c>
      <c r="E90" s="94">
        <v>736</v>
      </c>
      <c r="F90" s="94">
        <v>710</v>
      </c>
      <c r="G90" s="95">
        <v>713</v>
      </c>
      <c r="H90" s="93">
        <v>236</v>
      </c>
      <c r="I90" s="94">
        <v>436</v>
      </c>
      <c r="J90" s="97">
        <f t="shared" si="33"/>
        <v>0.6449704142011834</v>
      </c>
      <c r="K90" s="98" t="str">
        <f t="shared" si="17"/>
        <v>60.8% - 68.0%</v>
      </c>
      <c r="L90" s="94">
        <v>242</v>
      </c>
      <c r="M90" s="94">
        <v>487</v>
      </c>
      <c r="N90" s="97">
        <f t="shared" si="18"/>
        <v>0.66168478260869568</v>
      </c>
      <c r="O90" s="98" t="str">
        <f t="shared" si="19"/>
        <v>62.7% - 69.5%</v>
      </c>
      <c r="P90" s="94">
        <v>230</v>
      </c>
      <c r="Q90" s="94">
        <v>476</v>
      </c>
      <c r="R90" s="97">
        <f t="shared" si="28"/>
        <v>0.6704225352112676</v>
      </c>
      <c r="S90" s="98" t="str">
        <f t="shared" si="21"/>
        <v>63.5% - 70.4%</v>
      </c>
      <c r="T90" s="94">
        <v>210</v>
      </c>
      <c r="U90" s="94">
        <v>494</v>
      </c>
      <c r="V90" s="97">
        <f t="shared" si="22"/>
        <v>0.69284712482468447</v>
      </c>
      <c r="W90" s="99" t="str">
        <f t="shared" si="23"/>
        <v>65.8% - 72.6%</v>
      </c>
      <c r="X90" s="100">
        <v>4</v>
      </c>
      <c r="Y90" s="97">
        <f t="shared" si="24"/>
        <v>5.9171597633136093E-3</v>
      </c>
      <c r="Z90" s="77">
        <v>7</v>
      </c>
      <c r="AA90" s="97">
        <f t="shared" si="25"/>
        <v>9.5108695652173919E-3</v>
      </c>
      <c r="AB90" s="77">
        <v>4</v>
      </c>
      <c r="AC90" s="97">
        <f t="shared" si="26"/>
        <v>5.6338028169014088E-3</v>
      </c>
      <c r="AD90" s="77">
        <v>9</v>
      </c>
      <c r="AE90" s="101">
        <f t="shared" si="27"/>
        <v>1.2622720897615708E-2</v>
      </c>
      <c r="AF90" s="122" t="s">
        <v>631</v>
      </c>
      <c r="AG90" s="151">
        <v>0</v>
      </c>
      <c r="AH90" s="151">
        <v>0</v>
      </c>
      <c r="AI90" s="151">
        <v>0</v>
      </c>
      <c r="AJ90" s="151">
        <v>0</v>
      </c>
      <c r="AK90" s="78">
        <f t="shared" si="29"/>
        <v>0</v>
      </c>
      <c r="AL90" s="78">
        <f t="shared" si="30"/>
        <v>0</v>
      </c>
      <c r="AM90" s="78">
        <f t="shared" si="31"/>
        <v>0</v>
      </c>
      <c r="AN90" s="78">
        <f t="shared" si="32"/>
        <v>0</v>
      </c>
    </row>
    <row r="91" spans="1:40" s="78" customFormat="1" x14ac:dyDescent="0.2">
      <c r="A91" s="77" t="s">
        <v>632</v>
      </c>
      <c r="B91" s="77" t="s">
        <v>633</v>
      </c>
      <c r="C91" s="77" t="s">
        <v>630</v>
      </c>
      <c r="D91" s="93">
        <v>261</v>
      </c>
      <c r="E91" s="94">
        <v>316</v>
      </c>
      <c r="F91" s="94">
        <v>283</v>
      </c>
      <c r="G91" s="95">
        <v>248</v>
      </c>
      <c r="H91" s="93">
        <v>76</v>
      </c>
      <c r="I91" s="94">
        <v>185</v>
      </c>
      <c r="J91" s="97"/>
      <c r="K91" s="98" t="str">
        <f t="shared" si="17"/>
        <v/>
      </c>
      <c r="L91" s="94">
        <v>93</v>
      </c>
      <c r="M91" s="94">
        <v>221</v>
      </c>
      <c r="N91" s="97">
        <f t="shared" si="18"/>
        <v>0.69936708860759489</v>
      </c>
      <c r="O91" s="98" t="str">
        <f t="shared" si="19"/>
        <v>64.7% - 74.7%</v>
      </c>
      <c r="P91" s="94">
        <v>93</v>
      </c>
      <c r="Q91" s="94">
        <v>190</v>
      </c>
      <c r="R91" s="97">
        <f t="shared" si="28"/>
        <v>0.67137809187279152</v>
      </c>
      <c r="S91" s="98" t="str">
        <f t="shared" si="21"/>
        <v>61.5% - 72.3%</v>
      </c>
      <c r="T91" s="94">
        <v>76</v>
      </c>
      <c r="U91" s="94">
        <v>172</v>
      </c>
      <c r="V91" s="97"/>
      <c r="W91" s="99" t="str">
        <f t="shared" si="23"/>
        <v/>
      </c>
      <c r="X91" s="100">
        <v>0</v>
      </c>
      <c r="Y91" s="97">
        <f t="shared" si="24"/>
        <v>0</v>
      </c>
      <c r="Z91" s="77">
        <v>2</v>
      </c>
      <c r="AA91" s="97">
        <f t="shared" si="25"/>
        <v>6.3291139240506328E-3</v>
      </c>
      <c r="AB91" s="77">
        <v>0</v>
      </c>
      <c r="AC91" s="97">
        <f t="shared" si="26"/>
        <v>0</v>
      </c>
      <c r="AD91" s="77">
        <v>0</v>
      </c>
      <c r="AE91" s="101">
        <f t="shared" si="27"/>
        <v>0</v>
      </c>
      <c r="AF91" s="122" t="s">
        <v>634</v>
      </c>
      <c r="AG91" s="151">
        <v>1</v>
      </c>
      <c r="AH91" s="151">
        <v>0</v>
      </c>
      <c r="AI91" s="151">
        <v>0</v>
      </c>
      <c r="AJ91" s="151">
        <v>1</v>
      </c>
      <c r="AK91" s="78">
        <f t="shared" si="29"/>
        <v>0</v>
      </c>
      <c r="AL91" s="78">
        <f t="shared" si="30"/>
        <v>0</v>
      </c>
      <c r="AM91" s="78">
        <f t="shared" si="31"/>
        <v>0</v>
      </c>
      <c r="AN91" s="78">
        <f t="shared" si="32"/>
        <v>0</v>
      </c>
    </row>
    <row r="92" spans="1:40" s="78" customFormat="1" x14ac:dyDescent="0.2">
      <c r="A92" s="77" t="s">
        <v>635</v>
      </c>
      <c r="B92" s="77" t="s">
        <v>636</v>
      </c>
      <c r="C92" s="77" t="s">
        <v>630</v>
      </c>
      <c r="D92" s="93">
        <v>921</v>
      </c>
      <c r="E92" s="94">
        <v>975</v>
      </c>
      <c r="F92" s="94">
        <v>863</v>
      </c>
      <c r="G92" s="95">
        <v>853</v>
      </c>
      <c r="H92" s="93">
        <v>297</v>
      </c>
      <c r="I92" s="94">
        <v>620</v>
      </c>
      <c r="J92" s="97">
        <f t="shared" si="33"/>
        <v>0.67318132464712266</v>
      </c>
      <c r="K92" s="98" t="str">
        <f t="shared" si="17"/>
        <v>64.2% - 70.3%</v>
      </c>
      <c r="L92" s="94">
        <v>343</v>
      </c>
      <c r="M92" s="94">
        <v>630</v>
      </c>
      <c r="N92" s="97">
        <f t="shared" si="18"/>
        <v>0.64615384615384619</v>
      </c>
      <c r="O92" s="98" t="str">
        <f t="shared" si="19"/>
        <v>61.6% - 67.6%</v>
      </c>
      <c r="P92" s="94">
        <v>276</v>
      </c>
      <c r="Q92" s="94">
        <v>581</v>
      </c>
      <c r="R92" s="97">
        <f t="shared" si="28"/>
        <v>0.67323290845886441</v>
      </c>
      <c r="S92" s="98" t="str">
        <f t="shared" si="21"/>
        <v>64.1% - 70.4%</v>
      </c>
      <c r="T92" s="94">
        <v>304</v>
      </c>
      <c r="U92" s="94">
        <v>545</v>
      </c>
      <c r="V92" s="97">
        <f t="shared" si="22"/>
        <v>0.63892145369284881</v>
      </c>
      <c r="W92" s="99" t="str">
        <f t="shared" si="23"/>
        <v>60.6% - 67.0%</v>
      </c>
      <c r="X92" s="100">
        <v>4</v>
      </c>
      <c r="Y92" s="97">
        <f t="shared" si="24"/>
        <v>4.3431053203040176E-3</v>
      </c>
      <c r="Z92" s="77">
        <v>2</v>
      </c>
      <c r="AA92" s="97">
        <f t="shared" si="25"/>
        <v>2.0512820512820513E-3</v>
      </c>
      <c r="AB92" s="77">
        <v>6</v>
      </c>
      <c r="AC92" s="97">
        <f t="shared" si="26"/>
        <v>6.9524913093858632E-3</v>
      </c>
      <c r="AD92" s="77">
        <v>4</v>
      </c>
      <c r="AE92" s="101">
        <f t="shared" si="27"/>
        <v>4.6893317702227429E-3</v>
      </c>
      <c r="AF92" s="122" t="s">
        <v>637</v>
      </c>
      <c r="AG92" s="151">
        <v>0</v>
      </c>
      <c r="AH92" s="151">
        <v>0</v>
      </c>
      <c r="AI92" s="151">
        <v>0</v>
      </c>
      <c r="AJ92" s="151">
        <v>0</v>
      </c>
      <c r="AK92" s="78">
        <f t="shared" si="29"/>
        <v>0</v>
      </c>
      <c r="AL92" s="78">
        <f t="shared" si="30"/>
        <v>0</v>
      </c>
      <c r="AM92" s="78">
        <f t="shared" si="31"/>
        <v>0</v>
      </c>
      <c r="AN92" s="78">
        <f t="shared" si="32"/>
        <v>0</v>
      </c>
    </row>
    <row r="93" spans="1:40" s="78" customFormat="1" x14ac:dyDescent="0.2">
      <c r="A93" s="77" t="s">
        <v>638</v>
      </c>
      <c r="B93" s="77" t="s">
        <v>639</v>
      </c>
      <c r="C93" s="77" t="s">
        <v>630</v>
      </c>
      <c r="D93" s="93">
        <v>708</v>
      </c>
      <c r="E93" s="94">
        <v>764</v>
      </c>
      <c r="F93" s="94">
        <v>720</v>
      </c>
      <c r="G93" s="95">
        <v>741</v>
      </c>
      <c r="H93" s="93">
        <v>246</v>
      </c>
      <c r="I93" s="94">
        <v>450</v>
      </c>
      <c r="J93" s="97">
        <f t="shared" si="33"/>
        <v>0.63559322033898302</v>
      </c>
      <c r="K93" s="98" t="str">
        <f t="shared" si="17"/>
        <v>59.9% - 67.0%</v>
      </c>
      <c r="L93" s="94">
        <v>282</v>
      </c>
      <c r="M93" s="94">
        <v>465</v>
      </c>
      <c r="N93" s="97">
        <f t="shared" si="18"/>
        <v>0.6086387434554974</v>
      </c>
      <c r="O93" s="98" t="str">
        <f t="shared" si="19"/>
        <v>57.4% - 64.3%</v>
      </c>
      <c r="P93" s="94">
        <v>264</v>
      </c>
      <c r="Q93" s="94">
        <v>441</v>
      </c>
      <c r="R93" s="97">
        <f t="shared" si="28"/>
        <v>0.61250000000000004</v>
      </c>
      <c r="S93" s="98" t="str">
        <f t="shared" si="21"/>
        <v>57.6% - 64.7%</v>
      </c>
      <c r="T93" s="94">
        <v>251</v>
      </c>
      <c r="U93" s="94">
        <v>472</v>
      </c>
      <c r="V93" s="97">
        <f t="shared" si="22"/>
        <v>0.63697705802968962</v>
      </c>
      <c r="W93" s="99" t="str">
        <f t="shared" si="23"/>
        <v>60.2% - 67.1%</v>
      </c>
      <c r="X93" s="100">
        <v>12</v>
      </c>
      <c r="Y93" s="97">
        <f t="shared" si="24"/>
        <v>1.6949152542372881E-2</v>
      </c>
      <c r="Z93" s="77">
        <v>17</v>
      </c>
      <c r="AA93" s="97">
        <f t="shared" si="25"/>
        <v>2.2251308900523559E-2</v>
      </c>
      <c r="AB93" s="77">
        <v>15</v>
      </c>
      <c r="AC93" s="97">
        <f t="shared" si="26"/>
        <v>2.0833333333333332E-2</v>
      </c>
      <c r="AD93" s="77">
        <v>18</v>
      </c>
      <c r="AE93" s="101">
        <f t="shared" si="27"/>
        <v>2.4291497975708502E-2</v>
      </c>
      <c r="AF93" s="122" t="s">
        <v>640</v>
      </c>
      <c r="AG93" s="151">
        <v>0</v>
      </c>
      <c r="AH93" s="151">
        <v>0</v>
      </c>
      <c r="AI93" s="151">
        <v>0</v>
      </c>
      <c r="AJ93" s="151">
        <v>0</v>
      </c>
      <c r="AK93" s="78">
        <f t="shared" si="29"/>
        <v>0</v>
      </c>
      <c r="AL93" s="78">
        <f t="shared" si="30"/>
        <v>0</v>
      </c>
      <c r="AM93" s="78">
        <f t="shared" si="31"/>
        <v>0</v>
      </c>
      <c r="AN93" s="78">
        <f t="shared" si="32"/>
        <v>0</v>
      </c>
    </row>
    <row r="94" spans="1:40" s="78" customFormat="1" x14ac:dyDescent="0.2">
      <c r="A94" s="77" t="s">
        <v>641</v>
      </c>
      <c r="B94" s="77" t="s">
        <v>642</v>
      </c>
      <c r="C94" s="77" t="s">
        <v>630</v>
      </c>
      <c r="D94" s="93">
        <v>1619</v>
      </c>
      <c r="E94" s="94">
        <v>1573</v>
      </c>
      <c r="F94" s="94">
        <v>1654</v>
      </c>
      <c r="G94" s="95">
        <v>1578</v>
      </c>
      <c r="H94" s="93">
        <v>24</v>
      </c>
      <c r="I94" s="94">
        <v>1323</v>
      </c>
      <c r="J94" s="97"/>
      <c r="K94" s="98" t="str">
        <f t="shared" si="17"/>
        <v/>
      </c>
      <c r="L94" s="94">
        <v>8</v>
      </c>
      <c r="M94" s="94">
        <v>1244</v>
      </c>
      <c r="N94" s="97"/>
      <c r="O94" s="98" t="str">
        <f t="shared" si="19"/>
        <v/>
      </c>
      <c r="P94" s="94">
        <v>1</v>
      </c>
      <c r="Q94" s="94">
        <v>1311</v>
      </c>
      <c r="R94" s="97"/>
      <c r="S94" s="98" t="str">
        <f t="shared" si="21"/>
        <v/>
      </c>
      <c r="T94" s="94">
        <v>8</v>
      </c>
      <c r="U94" s="94">
        <v>1259</v>
      </c>
      <c r="V94" s="97"/>
      <c r="W94" s="99" t="str">
        <f t="shared" si="23"/>
        <v/>
      </c>
      <c r="X94" s="100">
        <v>272</v>
      </c>
      <c r="Y94" s="97">
        <f t="shared" si="24"/>
        <v>0.16800494132180357</v>
      </c>
      <c r="Z94" s="77">
        <v>321</v>
      </c>
      <c r="AA94" s="97">
        <f t="shared" si="25"/>
        <v>0.20406865861411316</v>
      </c>
      <c r="AB94" s="77">
        <v>342</v>
      </c>
      <c r="AC94" s="97">
        <f t="shared" si="26"/>
        <v>0.20677146311970979</v>
      </c>
      <c r="AD94" s="77">
        <v>311</v>
      </c>
      <c r="AE94" s="101">
        <f t="shared" si="27"/>
        <v>0.19708491761723701</v>
      </c>
      <c r="AF94" s="122" t="s">
        <v>643</v>
      </c>
      <c r="AG94" s="151">
        <v>0</v>
      </c>
      <c r="AH94" s="151">
        <v>0</v>
      </c>
      <c r="AI94" s="151">
        <v>0</v>
      </c>
      <c r="AJ94" s="151">
        <v>0</v>
      </c>
      <c r="AK94" s="78">
        <f t="shared" si="29"/>
        <v>1</v>
      </c>
      <c r="AL94" s="78">
        <f t="shared" si="30"/>
        <v>1</v>
      </c>
      <c r="AM94" s="78">
        <f t="shared" si="31"/>
        <v>1</v>
      </c>
      <c r="AN94" s="78">
        <f t="shared" si="32"/>
        <v>1</v>
      </c>
    </row>
    <row r="95" spans="1:40" s="78" customFormat="1" x14ac:dyDescent="0.2">
      <c r="A95" s="77" t="s">
        <v>644</v>
      </c>
      <c r="B95" s="77" t="s">
        <v>645</v>
      </c>
      <c r="C95" s="77" t="s">
        <v>646</v>
      </c>
      <c r="D95" s="93">
        <v>404</v>
      </c>
      <c r="E95" s="94">
        <v>446</v>
      </c>
      <c r="F95" s="94">
        <v>403</v>
      </c>
      <c r="G95" s="95">
        <v>406</v>
      </c>
      <c r="H95" s="93">
        <v>94</v>
      </c>
      <c r="I95" s="94">
        <v>310</v>
      </c>
      <c r="J95" s="97">
        <f t="shared" si="33"/>
        <v>0.76732673267326734</v>
      </c>
      <c r="K95" s="98" t="str">
        <f t="shared" si="17"/>
        <v>72.4% - 80.6%</v>
      </c>
      <c r="L95" s="94">
        <v>93</v>
      </c>
      <c r="M95" s="94">
        <v>352</v>
      </c>
      <c r="N95" s="97">
        <f t="shared" si="18"/>
        <v>0.78923766816143492</v>
      </c>
      <c r="O95" s="98" t="str">
        <f t="shared" si="19"/>
        <v>74.9% - 82.5%</v>
      </c>
      <c r="P95" s="94">
        <v>99</v>
      </c>
      <c r="Q95" s="94">
        <v>304</v>
      </c>
      <c r="R95" s="97">
        <f t="shared" si="28"/>
        <v>0.75434243176178661</v>
      </c>
      <c r="S95" s="98" t="str">
        <f t="shared" si="21"/>
        <v>71.0% - 79.4%</v>
      </c>
      <c r="T95" s="94">
        <v>88</v>
      </c>
      <c r="U95" s="94">
        <v>316</v>
      </c>
      <c r="V95" s="97">
        <f t="shared" si="22"/>
        <v>0.77832512315270941</v>
      </c>
      <c r="W95" s="99" t="str">
        <f t="shared" si="23"/>
        <v>73.5% - 81.6%</v>
      </c>
      <c r="X95" s="100">
        <v>0</v>
      </c>
      <c r="Y95" s="97">
        <f t="shared" si="24"/>
        <v>0</v>
      </c>
      <c r="Z95" s="77">
        <v>1</v>
      </c>
      <c r="AA95" s="97">
        <f t="shared" si="25"/>
        <v>2.242152466367713E-3</v>
      </c>
      <c r="AB95" s="77">
        <v>0</v>
      </c>
      <c r="AC95" s="97">
        <f t="shared" si="26"/>
        <v>0</v>
      </c>
      <c r="AD95" s="77">
        <v>2</v>
      </c>
      <c r="AE95" s="101">
        <f t="shared" si="27"/>
        <v>4.9261083743842365E-3</v>
      </c>
      <c r="AF95" s="122" t="s">
        <v>648</v>
      </c>
      <c r="AG95" s="151">
        <v>0</v>
      </c>
      <c r="AH95" s="151">
        <v>0</v>
      </c>
      <c r="AI95" s="151">
        <v>0</v>
      </c>
      <c r="AJ95" s="151">
        <v>0</v>
      </c>
      <c r="AK95" s="78">
        <f t="shared" si="29"/>
        <v>0</v>
      </c>
      <c r="AL95" s="78">
        <f t="shared" si="30"/>
        <v>0</v>
      </c>
      <c r="AM95" s="78">
        <f t="shared" si="31"/>
        <v>0</v>
      </c>
      <c r="AN95" s="78">
        <f t="shared" si="32"/>
        <v>0</v>
      </c>
    </row>
    <row r="96" spans="1:40" s="78" customFormat="1" x14ac:dyDescent="0.2">
      <c r="A96" s="77" t="s">
        <v>649</v>
      </c>
      <c r="B96" s="77" t="s">
        <v>650</v>
      </c>
      <c r="C96" s="77" t="s">
        <v>646</v>
      </c>
      <c r="D96" s="93">
        <v>544</v>
      </c>
      <c r="E96" s="94">
        <v>560</v>
      </c>
      <c r="F96" s="94">
        <v>552</v>
      </c>
      <c r="G96" s="95">
        <v>559</v>
      </c>
      <c r="H96" s="93">
        <v>167</v>
      </c>
      <c r="I96" s="94">
        <v>363</v>
      </c>
      <c r="J96" s="97">
        <f t="shared" si="33"/>
        <v>0.66727941176470584</v>
      </c>
      <c r="K96" s="98" t="str">
        <f t="shared" si="17"/>
        <v>62.7% - 70.6%</v>
      </c>
      <c r="L96" s="94">
        <v>156</v>
      </c>
      <c r="M96" s="94">
        <v>390</v>
      </c>
      <c r="N96" s="97"/>
      <c r="O96" s="98" t="str">
        <f t="shared" si="19"/>
        <v/>
      </c>
      <c r="P96" s="94">
        <v>141</v>
      </c>
      <c r="Q96" s="94">
        <v>410</v>
      </c>
      <c r="R96" s="97">
        <f t="shared" si="28"/>
        <v>0.74275362318840576</v>
      </c>
      <c r="S96" s="98" t="str">
        <f t="shared" si="21"/>
        <v>70.5% - 77.7%</v>
      </c>
      <c r="T96" s="94">
        <v>159</v>
      </c>
      <c r="U96" s="94">
        <v>399</v>
      </c>
      <c r="V96" s="97"/>
      <c r="W96" s="99" t="str">
        <f t="shared" si="23"/>
        <v/>
      </c>
      <c r="X96" s="100">
        <v>14</v>
      </c>
      <c r="Y96" s="97">
        <f t="shared" si="24"/>
        <v>2.5735294117647058E-2</v>
      </c>
      <c r="Z96" s="77">
        <v>14</v>
      </c>
      <c r="AA96" s="97">
        <f t="shared" si="25"/>
        <v>2.5000000000000001E-2</v>
      </c>
      <c r="AB96" s="77">
        <v>1</v>
      </c>
      <c r="AC96" s="97">
        <f t="shared" si="26"/>
        <v>1.8115942028985507E-3</v>
      </c>
      <c r="AD96" s="77">
        <v>1</v>
      </c>
      <c r="AE96" s="101">
        <f t="shared" si="27"/>
        <v>1.7889087656529517E-3</v>
      </c>
      <c r="AF96" s="122" t="s">
        <v>651</v>
      </c>
      <c r="AG96" s="151">
        <v>0</v>
      </c>
      <c r="AH96" s="151">
        <v>1</v>
      </c>
      <c r="AI96" s="151">
        <v>0</v>
      </c>
      <c r="AJ96" s="151">
        <v>1</v>
      </c>
      <c r="AK96" s="78">
        <f t="shared" si="29"/>
        <v>0</v>
      </c>
      <c r="AL96" s="78">
        <f t="shared" si="30"/>
        <v>0</v>
      </c>
      <c r="AM96" s="78">
        <f t="shared" si="31"/>
        <v>0</v>
      </c>
      <c r="AN96" s="78">
        <f t="shared" si="32"/>
        <v>0</v>
      </c>
    </row>
    <row r="97" spans="1:40" s="78" customFormat="1" x14ac:dyDescent="0.2">
      <c r="A97" s="77" t="s">
        <v>652</v>
      </c>
      <c r="B97" s="77" t="s">
        <v>653</v>
      </c>
      <c r="C97" s="77" t="s">
        <v>646</v>
      </c>
      <c r="D97" s="93">
        <v>1084</v>
      </c>
      <c r="E97" s="94">
        <v>1199</v>
      </c>
      <c r="F97" s="94">
        <v>1077</v>
      </c>
      <c r="G97" s="95">
        <v>1116</v>
      </c>
      <c r="H97" s="93">
        <v>345</v>
      </c>
      <c r="I97" s="94">
        <v>728</v>
      </c>
      <c r="J97" s="97"/>
      <c r="K97" s="98" t="str">
        <f t="shared" si="17"/>
        <v/>
      </c>
      <c r="L97" s="94">
        <v>398</v>
      </c>
      <c r="M97" s="94">
        <v>777</v>
      </c>
      <c r="N97" s="97">
        <f t="shared" si="18"/>
        <v>0.64804003336113425</v>
      </c>
      <c r="O97" s="98" t="str">
        <f t="shared" si="19"/>
        <v>62.1% - 67.5%</v>
      </c>
      <c r="P97" s="94">
        <v>300</v>
      </c>
      <c r="Q97" s="94">
        <v>770</v>
      </c>
      <c r="R97" s="97"/>
      <c r="S97" s="98" t="str">
        <f t="shared" si="21"/>
        <v/>
      </c>
      <c r="T97" s="94">
        <v>357</v>
      </c>
      <c r="U97" s="94">
        <v>756</v>
      </c>
      <c r="V97" s="97"/>
      <c r="W97" s="99" t="str">
        <f t="shared" si="23"/>
        <v/>
      </c>
      <c r="X97" s="100">
        <v>11</v>
      </c>
      <c r="Y97" s="97">
        <f t="shared" si="24"/>
        <v>1.014760147601476E-2</v>
      </c>
      <c r="Z97" s="77">
        <v>24</v>
      </c>
      <c r="AA97" s="97">
        <f t="shared" si="25"/>
        <v>2.0016680567139282E-2</v>
      </c>
      <c r="AB97" s="77">
        <v>7</v>
      </c>
      <c r="AC97" s="97">
        <f t="shared" si="26"/>
        <v>6.4995357474466105E-3</v>
      </c>
      <c r="AD97" s="77">
        <v>3</v>
      </c>
      <c r="AE97" s="101">
        <f t="shared" si="27"/>
        <v>2.6881720430107529E-3</v>
      </c>
      <c r="AF97" s="122" t="s">
        <v>654</v>
      </c>
      <c r="AG97" s="151">
        <v>1</v>
      </c>
      <c r="AH97" s="151">
        <v>0</v>
      </c>
      <c r="AI97" s="151">
        <v>1</v>
      </c>
      <c r="AJ97" s="151">
        <v>1</v>
      </c>
      <c r="AK97" s="78">
        <f t="shared" si="29"/>
        <v>0</v>
      </c>
      <c r="AL97" s="78">
        <f t="shared" si="30"/>
        <v>0</v>
      </c>
      <c r="AM97" s="78">
        <f t="shared" si="31"/>
        <v>0</v>
      </c>
      <c r="AN97" s="78">
        <f t="shared" si="32"/>
        <v>0</v>
      </c>
    </row>
    <row r="98" spans="1:40" s="78" customFormat="1" x14ac:dyDescent="0.2">
      <c r="A98" s="77" t="s">
        <v>655</v>
      </c>
      <c r="B98" s="77" t="s">
        <v>656</v>
      </c>
      <c r="C98" s="77" t="s">
        <v>646</v>
      </c>
      <c r="D98" s="93">
        <v>612</v>
      </c>
      <c r="E98" s="94">
        <v>616</v>
      </c>
      <c r="F98" s="94">
        <v>650</v>
      </c>
      <c r="G98" s="95">
        <v>605</v>
      </c>
      <c r="H98" s="93">
        <v>120</v>
      </c>
      <c r="I98" s="94">
        <v>491</v>
      </c>
      <c r="J98" s="97">
        <f t="shared" si="33"/>
        <v>0.80228758169934644</v>
      </c>
      <c r="K98" s="98" t="str">
        <f t="shared" si="17"/>
        <v>76.9% - 83.2%</v>
      </c>
      <c r="L98" s="94">
        <v>119</v>
      </c>
      <c r="M98" s="94">
        <v>492</v>
      </c>
      <c r="N98" s="97">
        <f t="shared" si="18"/>
        <v>0.79870129870129869</v>
      </c>
      <c r="O98" s="98" t="str">
        <f t="shared" si="19"/>
        <v>76.5% - 82.8%</v>
      </c>
      <c r="P98" s="94">
        <v>128</v>
      </c>
      <c r="Q98" s="94">
        <v>522</v>
      </c>
      <c r="R98" s="97">
        <f t="shared" si="28"/>
        <v>0.80307692307692302</v>
      </c>
      <c r="S98" s="98" t="str">
        <f t="shared" si="21"/>
        <v>77.1% - 83.2%</v>
      </c>
      <c r="T98" s="94">
        <v>126</v>
      </c>
      <c r="U98" s="94">
        <v>477</v>
      </c>
      <c r="V98" s="97">
        <f t="shared" si="22"/>
        <v>0.78842975206611565</v>
      </c>
      <c r="W98" s="99" t="str">
        <f t="shared" si="23"/>
        <v>75.4% - 81.9%</v>
      </c>
      <c r="X98" s="100">
        <v>1</v>
      </c>
      <c r="Y98" s="97">
        <f t="shared" si="24"/>
        <v>1.6339869281045752E-3</v>
      </c>
      <c r="Z98" s="77">
        <v>5</v>
      </c>
      <c r="AA98" s="97">
        <f t="shared" si="25"/>
        <v>8.1168831168831161E-3</v>
      </c>
      <c r="AB98" s="77">
        <v>0</v>
      </c>
      <c r="AC98" s="97">
        <f t="shared" si="26"/>
        <v>0</v>
      </c>
      <c r="AD98" s="77">
        <v>2</v>
      </c>
      <c r="AE98" s="101">
        <f t="shared" si="27"/>
        <v>3.3057851239669421E-3</v>
      </c>
      <c r="AF98" s="122" t="s">
        <v>657</v>
      </c>
      <c r="AG98" s="151">
        <v>0</v>
      </c>
      <c r="AH98" s="151">
        <v>0</v>
      </c>
      <c r="AI98" s="151">
        <v>0</v>
      </c>
      <c r="AJ98" s="151">
        <v>0</v>
      </c>
      <c r="AK98" s="78">
        <f t="shared" si="29"/>
        <v>0</v>
      </c>
      <c r="AL98" s="78">
        <f t="shared" si="30"/>
        <v>0</v>
      </c>
      <c r="AM98" s="78">
        <f t="shared" si="31"/>
        <v>0</v>
      </c>
      <c r="AN98" s="78">
        <f t="shared" si="32"/>
        <v>0</v>
      </c>
    </row>
    <row r="99" spans="1:40" s="78" customFormat="1" x14ac:dyDescent="0.2">
      <c r="A99" s="77" t="s">
        <v>658</v>
      </c>
      <c r="B99" s="77" t="s">
        <v>659</v>
      </c>
      <c r="C99" s="77" t="s">
        <v>646</v>
      </c>
      <c r="D99" s="93">
        <v>712</v>
      </c>
      <c r="E99" s="94">
        <v>717</v>
      </c>
      <c r="F99" s="94">
        <v>698</v>
      </c>
      <c r="G99" s="95">
        <v>627</v>
      </c>
      <c r="H99" s="93">
        <v>127</v>
      </c>
      <c r="I99" s="94">
        <v>583</v>
      </c>
      <c r="J99" s="97">
        <f t="shared" si="33"/>
        <v>0.8188202247191011</v>
      </c>
      <c r="K99" s="98" t="str">
        <f t="shared" si="17"/>
        <v>78.9% - 84.5%</v>
      </c>
      <c r="L99" s="94">
        <v>118</v>
      </c>
      <c r="M99" s="94">
        <v>595</v>
      </c>
      <c r="N99" s="97">
        <f t="shared" si="18"/>
        <v>0.8298465829846583</v>
      </c>
      <c r="O99" s="98" t="str">
        <f t="shared" si="19"/>
        <v>80.1% - 85.6%</v>
      </c>
      <c r="P99" s="94">
        <v>124</v>
      </c>
      <c r="Q99" s="94">
        <v>571</v>
      </c>
      <c r="R99" s="97">
        <f t="shared" si="28"/>
        <v>0.81805157593123212</v>
      </c>
      <c r="S99" s="98" t="str">
        <f t="shared" si="21"/>
        <v>78.8% - 84.5%</v>
      </c>
      <c r="T99" s="94">
        <v>122</v>
      </c>
      <c r="U99" s="94">
        <v>497</v>
      </c>
      <c r="V99" s="97"/>
      <c r="W99" s="99" t="str">
        <f t="shared" si="23"/>
        <v/>
      </c>
      <c r="X99" s="100">
        <v>2</v>
      </c>
      <c r="Y99" s="97">
        <f t="shared" si="24"/>
        <v>2.8089887640449437E-3</v>
      </c>
      <c r="Z99" s="77">
        <v>4</v>
      </c>
      <c r="AA99" s="97">
        <f t="shared" si="25"/>
        <v>5.5788005578800556E-3</v>
      </c>
      <c r="AB99" s="77">
        <v>3</v>
      </c>
      <c r="AC99" s="97">
        <f t="shared" si="26"/>
        <v>4.2979942693409743E-3</v>
      </c>
      <c r="AD99" s="77">
        <v>8</v>
      </c>
      <c r="AE99" s="101">
        <f t="shared" si="27"/>
        <v>1.2759170653907496E-2</v>
      </c>
      <c r="AF99" s="122" t="s">
        <v>660</v>
      </c>
      <c r="AG99" s="151">
        <v>0</v>
      </c>
      <c r="AH99" s="151">
        <v>0</v>
      </c>
      <c r="AI99" s="151">
        <v>0</v>
      </c>
      <c r="AJ99" s="151">
        <v>1</v>
      </c>
      <c r="AK99" s="78">
        <f t="shared" si="29"/>
        <v>0</v>
      </c>
      <c r="AL99" s="78">
        <f t="shared" si="30"/>
        <v>0</v>
      </c>
      <c r="AM99" s="78">
        <f t="shared" si="31"/>
        <v>0</v>
      </c>
      <c r="AN99" s="78">
        <f t="shared" si="32"/>
        <v>0</v>
      </c>
    </row>
    <row r="100" spans="1:40" s="78" customFormat="1" x14ac:dyDescent="0.2">
      <c r="A100" s="77" t="s">
        <v>661</v>
      </c>
      <c r="B100" s="77" t="s">
        <v>662</v>
      </c>
      <c r="C100" s="77" t="s">
        <v>646</v>
      </c>
      <c r="D100" s="93">
        <v>572</v>
      </c>
      <c r="E100" s="94">
        <v>645</v>
      </c>
      <c r="F100" s="94">
        <v>608</v>
      </c>
      <c r="G100" s="95">
        <v>579</v>
      </c>
      <c r="H100" s="93">
        <v>84</v>
      </c>
      <c r="I100" s="94">
        <v>488</v>
      </c>
      <c r="J100" s="97">
        <f t="shared" si="33"/>
        <v>0.85314685314685312</v>
      </c>
      <c r="K100" s="98" t="str">
        <f t="shared" si="17"/>
        <v>82.2% - 88.0%</v>
      </c>
      <c r="L100" s="94">
        <v>101</v>
      </c>
      <c r="M100" s="94">
        <v>542</v>
      </c>
      <c r="N100" s="97">
        <f t="shared" si="18"/>
        <v>0.84031007751937981</v>
      </c>
      <c r="O100" s="98" t="str">
        <f t="shared" si="19"/>
        <v>81.0% - 86.7%</v>
      </c>
      <c r="P100" s="94">
        <v>105</v>
      </c>
      <c r="Q100" s="94">
        <v>501</v>
      </c>
      <c r="R100" s="97">
        <f t="shared" si="28"/>
        <v>0.82401315789473684</v>
      </c>
      <c r="S100" s="98" t="str">
        <f t="shared" si="21"/>
        <v>79.2% - 85.2%</v>
      </c>
      <c r="T100" s="94">
        <v>93</v>
      </c>
      <c r="U100" s="94">
        <v>486</v>
      </c>
      <c r="V100" s="97">
        <f t="shared" si="22"/>
        <v>0.8393782383419689</v>
      </c>
      <c r="W100" s="99" t="str">
        <f t="shared" si="23"/>
        <v>80.7% - 86.7%</v>
      </c>
      <c r="X100" s="100">
        <v>0</v>
      </c>
      <c r="Y100" s="97">
        <f t="shared" si="24"/>
        <v>0</v>
      </c>
      <c r="Z100" s="77">
        <v>2</v>
      </c>
      <c r="AA100" s="97">
        <f t="shared" si="25"/>
        <v>3.1007751937984496E-3</v>
      </c>
      <c r="AB100" s="77">
        <v>2</v>
      </c>
      <c r="AC100" s="97">
        <f t="shared" si="26"/>
        <v>3.2894736842105261E-3</v>
      </c>
      <c r="AD100" s="77">
        <v>0</v>
      </c>
      <c r="AE100" s="101">
        <f t="shared" si="27"/>
        <v>0</v>
      </c>
      <c r="AF100" s="122" t="s">
        <v>663</v>
      </c>
      <c r="AG100" s="151">
        <v>0</v>
      </c>
      <c r="AH100" s="151">
        <v>0</v>
      </c>
      <c r="AI100" s="151">
        <v>0</v>
      </c>
      <c r="AJ100" s="151">
        <v>0</v>
      </c>
      <c r="AK100" s="78">
        <f t="shared" si="29"/>
        <v>0</v>
      </c>
      <c r="AL100" s="78">
        <f t="shared" si="30"/>
        <v>0</v>
      </c>
      <c r="AM100" s="78">
        <f t="shared" si="31"/>
        <v>0</v>
      </c>
      <c r="AN100" s="78">
        <f t="shared" si="32"/>
        <v>0</v>
      </c>
    </row>
    <row r="101" spans="1:40" s="78" customFormat="1" x14ac:dyDescent="0.2">
      <c r="A101" s="77" t="s">
        <v>664</v>
      </c>
      <c r="B101" s="77" t="s">
        <v>665</v>
      </c>
      <c r="C101" s="77" t="s">
        <v>646</v>
      </c>
      <c r="D101" s="93">
        <v>840</v>
      </c>
      <c r="E101" s="94">
        <v>897</v>
      </c>
      <c r="F101" s="94">
        <v>885</v>
      </c>
      <c r="G101" s="95">
        <v>813</v>
      </c>
      <c r="H101" s="93">
        <v>286</v>
      </c>
      <c r="I101" s="94">
        <v>554</v>
      </c>
      <c r="J101" s="97"/>
      <c r="K101" s="98" t="str">
        <f t="shared" si="17"/>
        <v/>
      </c>
      <c r="L101" s="94">
        <v>315</v>
      </c>
      <c r="M101" s="94">
        <v>582</v>
      </c>
      <c r="N101" s="97">
        <f t="shared" si="18"/>
        <v>0.6488294314381271</v>
      </c>
      <c r="O101" s="98" t="str">
        <f t="shared" si="19"/>
        <v>61.7% - 67.9%</v>
      </c>
      <c r="P101" s="94">
        <v>300</v>
      </c>
      <c r="Q101" s="94">
        <v>584</v>
      </c>
      <c r="R101" s="97">
        <f t="shared" si="28"/>
        <v>0.65988700564971747</v>
      </c>
      <c r="S101" s="98" t="str">
        <f t="shared" si="21"/>
        <v>62.8% - 69.0%</v>
      </c>
      <c r="T101" s="94">
        <v>246</v>
      </c>
      <c r="U101" s="94">
        <v>567</v>
      </c>
      <c r="V101" s="97"/>
      <c r="W101" s="99" t="str">
        <f t="shared" si="23"/>
        <v/>
      </c>
      <c r="X101" s="100">
        <v>0</v>
      </c>
      <c r="Y101" s="97">
        <f t="shared" si="24"/>
        <v>0</v>
      </c>
      <c r="Z101" s="77">
        <v>0</v>
      </c>
      <c r="AA101" s="97">
        <f t="shared" si="25"/>
        <v>0</v>
      </c>
      <c r="AB101" s="77">
        <v>1</v>
      </c>
      <c r="AC101" s="97">
        <f t="shared" si="26"/>
        <v>1.1299435028248588E-3</v>
      </c>
      <c r="AD101" s="77">
        <v>0</v>
      </c>
      <c r="AE101" s="101">
        <f t="shared" si="27"/>
        <v>0</v>
      </c>
      <c r="AF101" s="122" t="s">
        <v>666</v>
      </c>
      <c r="AG101" s="151">
        <v>1</v>
      </c>
      <c r="AH101" s="151">
        <v>0</v>
      </c>
      <c r="AI101" s="151">
        <v>0</v>
      </c>
      <c r="AJ101" s="151">
        <v>1</v>
      </c>
      <c r="AK101" s="78">
        <f t="shared" si="29"/>
        <v>0</v>
      </c>
      <c r="AL101" s="78">
        <f t="shared" si="30"/>
        <v>0</v>
      </c>
      <c r="AM101" s="78">
        <f t="shared" si="31"/>
        <v>0</v>
      </c>
      <c r="AN101" s="78">
        <f t="shared" si="32"/>
        <v>0</v>
      </c>
    </row>
    <row r="102" spans="1:40" s="78" customFormat="1" x14ac:dyDescent="0.2">
      <c r="A102" s="77" t="s">
        <v>667</v>
      </c>
      <c r="B102" s="77" t="s">
        <v>668</v>
      </c>
      <c r="C102" s="77" t="s">
        <v>646</v>
      </c>
      <c r="D102" s="93">
        <v>875</v>
      </c>
      <c r="E102" s="94">
        <v>970</v>
      </c>
      <c r="F102" s="94">
        <v>959</v>
      </c>
      <c r="G102" s="95">
        <v>930</v>
      </c>
      <c r="H102" s="93">
        <v>207</v>
      </c>
      <c r="I102" s="94">
        <v>667</v>
      </c>
      <c r="J102" s="97"/>
      <c r="K102" s="98" t="str">
        <f t="shared" ref="K102:K165" si="34">IF(ISNUMBER(J102),TEXT(((2*I102)+(1.96^2)-(1.96*((1.96^2)+(4*I102*(100%-J102)))^0.5))/(2*(D102+(1.96^2))),"0.0%")&amp;" - "&amp;TEXT(((2*I102)+(1.96^2)+(1.96*((1.96^2)+(4*I102*(100%-J102)))^0.5))/(2*(D102+(1.96^2))),"0.0%"),"")</f>
        <v/>
      </c>
      <c r="L102" s="94">
        <v>233</v>
      </c>
      <c r="M102" s="94">
        <v>737</v>
      </c>
      <c r="N102" s="97">
        <f t="shared" ref="N102:N165" si="35">M102/E102</f>
        <v>0.75979381443298966</v>
      </c>
      <c r="O102" s="98" t="str">
        <f t="shared" ref="O102:O165" si="36">IF(ISNUMBER(N102),TEXT(((2*M102)+(1.96^2)-(1.96*((1.96^2)+(4*M102*(100%-N102)))^0.5))/(2*(E102+(1.96^2))),"0.0%")&amp;" - "&amp;TEXT(((2*M102)+(1.96^2)+(1.96*((1.96^2)+(4*M102*(100%-N102)))^0.5))/(2*(E102+(1.96^2))),"0.0%"),"")</f>
        <v>73.2% - 78.6%</v>
      </c>
      <c r="P102" s="94">
        <v>230</v>
      </c>
      <c r="Q102" s="94">
        <v>729</v>
      </c>
      <c r="R102" s="97">
        <f t="shared" si="28"/>
        <v>0.76016684045881122</v>
      </c>
      <c r="S102" s="98" t="str">
        <f t="shared" ref="S102:S165" si="37">IF(ISNUMBER(R102),TEXT(((2*Q102)+(1.96^2)-(1.96*((1.96^2)+(4*Q102*(100%-R102)))^0.5))/(2*(F102+(1.96^2))),"0.0%")&amp;" - "&amp;TEXT(((2*Q102)+(1.96^2)+(1.96*((1.96^2)+(4*Q102*(100%-R102)))^0.5))/(2*(F102+(1.96^2))),"0.0%"),"")</f>
        <v>73.2% - 78.6%</v>
      </c>
      <c r="T102" s="94">
        <v>198</v>
      </c>
      <c r="U102" s="94">
        <v>731</v>
      </c>
      <c r="V102" s="97">
        <f t="shared" ref="V102:V165" si="38">U102/G102</f>
        <v>0.78602150537634408</v>
      </c>
      <c r="W102" s="99" t="str">
        <f t="shared" ref="W102:W165" si="39">IF(ISNUMBER(V102),TEXT(((2*U102)+(1.96^2)-(1.96*((1.96^2)+(4*U102*(100%-V102)))^0.5))/(2*(G102+(1.96^2))),"0.0%")&amp;" - "&amp;TEXT(((2*U102)+(1.96^2)+(1.96*((1.96^2)+(4*U102*(100%-V102)))^0.5))/(2*(G102+(1.96^2))),"0.0%"),"")</f>
        <v>75.9% - 81.1%</v>
      </c>
      <c r="X102" s="100">
        <v>1</v>
      </c>
      <c r="Y102" s="97">
        <f t="shared" ref="Y102:Y165" si="40">X102/D102</f>
        <v>1.1428571428571429E-3</v>
      </c>
      <c r="Z102" s="77">
        <v>0</v>
      </c>
      <c r="AA102" s="97">
        <f t="shared" ref="AA102:AA165" si="41">Z102/E102</f>
        <v>0</v>
      </c>
      <c r="AB102" s="77">
        <v>0</v>
      </c>
      <c r="AC102" s="97">
        <f t="shared" ref="AC102:AC165" si="42">AB102/F102</f>
        <v>0</v>
      </c>
      <c r="AD102" s="77">
        <v>1</v>
      </c>
      <c r="AE102" s="101">
        <f t="shared" ref="AE102:AE165" si="43">AD102/G102</f>
        <v>1.0752688172043011E-3</v>
      </c>
      <c r="AF102" s="122" t="s">
        <v>669</v>
      </c>
      <c r="AG102" s="151">
        <v>1</v>
      </c>
      <c r="AH102" s="151">
        <v>0</v>
      </c>
      <c r="AI102" s="151">
        <v>0</v>
      </c>
      <c r="AJ102" s="151">
        <v>0</v>
      </c>
      <c r="AK102" s="78">
        <f t="shared" si="29"/>
        <v>0</v>
      </c>
      <c r="AL102" s="78">
        <f t="shared" si="30"/>
        <v>0</v>
      </c>
      <c r="AM102" s="78">
        <f t="shared" si="31"/>
        <v>0</v>
      </c>
      <c r="AN102" s="78">
        <f t="shared" si="32"/>
        <v>0</v>
      </c>
    </row>
    <row r="103" spans="1:40" s="78" customFormat="1" x14ac:dyDescent="0.2">
      <c r="A103" s="77" t="s">
        <v>670</v>
      </c>
      <c r="B103" s="77" t="s">
        <v>671</v>
      </c>
      <c r="C103" s="77" t="s">
        <v>646</v>
      </c>
      <c r="D103" s="93">
        <v>655</v>
      </c>
      <c r="E103" s="94">
        <v>701</v>
      </c>
      <c r="F103" s="94">
        <v>673</v>
      </c>
      <c r="G103" s="95">
        <v>596</v>
      </c>
      <c r="H103" s="93">
        <v>260</v>
      </c>
      <c r="I103" s="94">
        <v>395</v>
      </c>
      <c r="J103" s="97">
        <f t="shared" si="33"/>
        <v>0.60305343511450382</v>
      </c>
      <c r="K103" s="98" t="str">
        <f t="shared" si="34"/>
        <v>56.5% - 64.0%</v>
      </c>
      <c r="L103" s="94">
        <v>241</v>
      </c>
      <c r="M103" s="94">
        <v>460</v>
      </c>
      <c r="N103" s="97">
        <f t="shared" si="35"/>
        <v>0.65620542082738942</v>
      </c>
      <c r="O103" s="98" t="str">
        <f t="shared" si="36"/>
        <v>62.0% - 69.0%</v>
      </c>
      <c r="P103" s="94">
        <v>270</v>
      </c>
      <c r="Q103" s="94">
        <v>403</v>
      </c>
      <c r="R103" s="97">
        <f t="shared" si="28"/>
        <v>0.59881129271916789</v>
      </c>
      <c r="S103" s="98" t="str">
        <f t="shared" si="37"/>
        <v>56.1% - 63.5%</v>
      </c>
      <c r="T103" s="94">
        <v>227</v>
      </c>
      <c r="U103" s="94">
        <v>369</v>
      </c>
      <c r="V103" s="97">
        <f t="shared" si="38"/>
        <v>0.61912751677852351</v>
      </c>
      <c r="W103" s="99" t="str">
        <f t="shared" si="39"/>
        <v>57.9% - 65.7%</v>
      </c>
      <c r="X103" s="100">
        <v>0</v>
      </c>
      <c r="Y103" s="97">
        <f t="shared" si="40"/>
        <v>0</v>
      </c>
      <c r="Z103" s="77">
        <v>0</v>
      </c>
      <c r="AA103" s="97">
        <f t="shared" si="41"/>
        <v>0</v>
      </c>
      <c r="AB103" s="77">
        <v>0</v>
      </c>
      <c r="AC103" s="97">
        <f t="shared" si="42"/>
        <v>0</v>
      </c>
      <c r="AD103" s="77">
        <v>0</v>
      </c>
      <c r="AE103" s="101">
        <f t="shared" si="43"/>
        <v>0</v>
      </c>
      <c r="AF103" s="122" t="s">
        <v>672</v>
      </c>
      <c r="AG103" s="151">
        <v>0</v>
      </c>
      <c r="AH103" s="151">
        <v>0</v>
      </c>
      <c r="AI103" s="151">
        <v>0</v>
      </c>
      <c r="AJ103" s="151">
        <v>0</v>
      </c>
      <c r="AK103" s="78">
        <f t="shared" si="29"/>
        <v>0</v>
      </c>
      <c r="AL103" s="78">
        <f t="shared" si="30"/>
        <v>0</v>
      </c>
      <c r="AM103" s="78">
        <f t="shared" si="31"/>
        <v>0</v>
      </c>
      <c r="AN103" s="78">
        <f t="shared" si="32"/>
        <v>0</v>
      </c>
    </row>
    <row r="104" spans="1:40" s="78" customFormat="1" x14ac:dyDescent="0.2">
      <c r="A104" s="77" t="s">
        <v>673</v>
      </c>
      <c r="B104" s="77" t="s">
        <v>674</v>
      </c>
      <c r="C104" s="77" t="s">
        <v>646</v>
      </c>
      <c r="D104" s="93">
        <v>967</v>
      </c>
      <c r="E104" s="94">
        <v>1085</v>
      </c>
      <c r="F104" s="94">
        <v>1045</v>
      </c>
      <c r="G104" s="95">
        <v>949</v>
      </c>
      <c r="H104" s="93">
        <v>381</v>
      </c>
      <c r="I104" s="94">
        <v>585</v>
      </c>
      <c r="J104" s="97">
        <f t="shared" si="33"/>
        <v>0.60496380558428131</v>
      </c>
      <c r="K104" s="98" t="str">
        <f t="shared" si="34"/>
        <v>57.4% - 63.5%</v>
      </c>
      <c r="L104" s="94">
        <v>438</v>
      </c>
      <c r="M104" s="94">
        <v>647</v>
      </c>
      <c r="N104" s="97">
        <f t="shared" si="35"/>
        <v>0.59631336405529956</v>
      </c>
      <c r="O104" s="98" t="str">
        <f t="shared" si="36"/>
        <v>56.7% - 62.5%</v>
      </c>
      <c r="P104" s="94">
        <v>421</v>
      </c>
      <c r="Q104" s="94">
        <v>624</v>
      </c>
      <c r="R104" s="97">
        <f t="shared" si="28"/>
        <v>0.59712918660287084</v>
      </c>
      <c r="S104" s="98" t="str">
        <f t="shared" si="37"/>
        <v>56.7% - 62.6%</v>
      </c>
      <c r="T104" s="94">
        <v>378</v>
      </c>
      <c r="U104" s="94">
        <v>571</v>
      </c>
      <c r="V104" s="97">
        <f t="shared" si="38"/>
        <v>0.60168598524762906</v>
      </c>
      <c r="W104" s="99" t="str">
        <f t="shared" si="39"/>
        <v>57.0% - 63.2%</v>
      </c>
      <c r="X104" s="100">
        <v>1</v>
      </c>
      <c r="Y104" s="97">
        <f t="shared" si="40"/>
        <v>1.0341261633919339E-3</v>
      </c>
      <c r="Z104" s="77">
        <v>0</v>
      </c>
      <c r="AA104" s="97">
        <f t="shared" si="41"/>
        <v>0</v>
      </c>
      <c r="AB104" s="77">
        <v>0</v>
      </c>
      <c r="AC104" s="97">
        <f t="shared" si="42"/>
        <v>0</v>
      </c>
      <c r="AD104" s="77">
        <v>0</v>
      </c>
      <c r="AE104" s="101">
        <f t="shared" si="43"/>
        <v>0</v>
      </c>
      <c r="AF104" s="122" t="s">
        <v>675</v>
      </c>
      <c r="AG104" s="151">
        <v>0</v>
      </c>
      <c r="AH104" s="151">
        <v>0</v>
      </c>
      <c r="AI104" s="151">
        <v>0</v>
      </c>
      <c r="AJ104" s="151">
        <v>0</v>
      </c>
      <c r="AK104" s="78">
        <f t="shared" si="29"/>
        <v>0</v>
      </c>
      <c r="AL104" s="78">
        <f t="shared" si="30"/>
        <v>0</v>
      </c>
      <c r="AM104" s="78">
        <f t="shared" si="31"/>
        <v>0</v>
      </c>
      <c r="AN104" s="78">
        <f t="shared" si="32"/>
        <v>0</v>
      </c>
    </row>
    <row r="105" spans="1:40" s="78" customFormat="1" x14ac:dyDescent="0.2">
      <c r="A105" s="77" t="s">
        <v>676</v>
      </c>
      <c r="B105" s="77" t="s">
        <v>677</v>
      </c>
      <c r="C105" s="77" t="s">
        <v>678</v>
      </c>
      <c r="D105" s="93">
        <v>1406</v>
      </c>
      <c r="E105" s="94">
        <v>1485</v>
      </c>
      <c r="F105" s="94">
        <v>1478</v>
      </c>
      <c r="G105" s="95">
        <v>1423</v>
      </c>
      <c r="H105" s="93">
        <v>330</v>
      </c>
      <c r="I105" s="94">
        <v>1074</v>
      </c>
      <c r="J105" s="97">
        <f t="shared" si="33"/>
        <v>0.76386913229018494</v>
      </c>
      <c r="K105" s="98" t="str">
        <f t="shared" si="34"/>
        <v>74.1% - 78.5%</v>
      </c>
      <c r="L105" s="94">
        <v>343</v>
      </c>
      <c r="M105" s="94">
        <v>1140</v>
      </c>
      <c r="N105" s="97">
        <f t="shared" si="35"/>
        <v>0.76767676767676762</v>
      </c>
      <c r="O105" s="98" t="str">
        <f t="shared" si="36"/>
        <v>74.6% - 78.8%</v>
      </c>
      <c r="P105" s="94">
        <v>311</v>
      </c>
      <c r="Q105" s="94">
        <v>1164</v>
      </c>
      <c r="R105" s="97">
        <f t="shared" si="28"/>
        <v>0.78755074424898508</v>
      </c>
      <c r="S105" s="98" t="str">
        <f t="shared" si="37"/>
        <v>76.6% - 80.8%</v>
      </c>
      <c r="T105" s="94">
        <v>321</v>
      </c>
      <c r="U105" s="94">
        <v>1100</v>
      </c>
      <c r="V105" s="97">
        <f t="shared" si="38"/>
        <v>0.77301475755446236</v>
      </c>
      <c r="W105" s="99" t="str">
        <f t="shared" si="39"/>
        <v>75.1% - 79.4%</v>
      </c>
      <c r="X105" s="100">
        <v>2</v>
      </c>
      <c r="Y105" s="97">
        <f t="shared" si="40"/>
        <v>1.4224751066856331E-3</v>
      </c>
      <c r="Z105" s="77">
        <v>2</v>
      </c>
      <c r="AA105" s="97">
        <f t="shared" si="41"/>
        <v>1.3468013468013469E-3</v>
      </c>
      <c r="AB105" s="77">
        <v>3</v>
      </c>
      <c r="AC105" s="97">
        <f t="shared" si="42"/>
        <v>2.0297699594046007E-3</v>
      </c>
      <c r="AD105" s="77">
        <v>2</v>
      </c>
      <c r="AE105" s="101">
        <f t="shared" si="43"/>
        <v>1.4054813773717498E-3</v>
      </c>
      <c r="AF105" s="122" t="s">
        <v>679</v>
      </c>
      <c r="AG105" s="151">
        <v>0</v>
      </c>
      <c r="AH105" s="151">
        <v>0</v>
      </c>
      <c r="AI105" s="151">
        <v>0</v>
      </c>
      <c r="AJ105" s="151">
        <v>0</v>
      </c>
      <c r="AK105" s="78">
        <f t="shared" si="29"/>
        <v>0</v>
      </c>
      <c r="AL105" s="78">
        <f t="shared" si="30"/>
        <v>0</v>
      </c>
      <c r="AM105" s="78">
        <f t="shared" si="31"/>
        <v>0</v>
      </c>
      <c r="AN105" s="78">
        <f t="shared" si="32"/>
        <v>0</v>
      </c>
    </row>
    <row r="106" spans="1:40" s="78" customFormat="1" x14ac:dyDescent="0.2">
      <c r="A106" s="77" t="s">
        <v>680</v>
      </c>
      <c r="B106" s="77" t="s">
        <v>681</v>
      </c>
      <c r="C106" s="77" t="s">
        <v>678</v>
      </c>
      <c r="D106" s="93">
        <v>414</v>
      </c>
      <c r="E106" s="94">
        <v>413</v>
      </c>
      <c r="F106" s="94">
        <v>455</v>
      </c>
      <c r="G106" s="95">
        <v>409</v>
      </c>
      <c r="H106" s="93">
        <v>195</v>
      </c>
      <c r="I106" s="94">
        <v>219</v>
      </c>
      <c r="J106" s="97"/>
      <c r="K106" s="98" t="str">
        <f t="shared" si="34"/>
        <v/>
      </c>
      <c r="L106" s="94">
        <v>82</v>
      </c>
      <c r="M106" s="94">
        <v>331</v>
      </c>
      <c r="N106" s="97"/>
      <c r="O106" s="98" t="str">
        <f t="shared" si="36"/>
        <v/>
      </c>
      <c r="P106" s="94">
        <v>67</v>
      </c>
      <c r="Q106" s="94">
        <v>387</v>
      </c>
      <c r="R106" s="97">
        <f t="shared" si="28"/>
        <v>0.85054945054945053</v>
      </c>
      <c r="S106" s="98" t="str">
        <f t="shared" si="37"/>
        <v>81.5% - 88.0%</v>
      </c>
      <c r="T106" s="94">
        <v>69</v>
      </c>
      <c r="U106" s="94">
        <v>339</v>
      </c>
      <c r="V106" s="97"/>
      <c r="W106" s="99" t="str">
        <f t="shared" si="39"/>
        <v/>
      </c>
      <c r="X106" s="100">
        <v>0</v>
      </c>
      <c r="Y106" s="97">
        <f t="shared" si="40"/>
        <v>0</v>
      </c>
      <c r="Z106" s="77">
        <v>0</v>
      </c>
      <c r="AA106" s="97">
        <f t="shared" si="41"/>
        <v>0</v>
      </c>
      <c r="AB106" s="77">
        <v>1</v>
      </c>
      <c r="AC106" s="97">
        <f t="shared" si="42"/>
        <v>2.1978021978021978E-3</v>
      </c>
      <c r="AD106" s="77">
        <v>1</v>
      </c>
      <c r="AE106" s="101">
        <f t="shared" si="43"/>
        <v>2.4449877750611247E-3</v>
      </c>
      <c r="AF106" s="122" t="s">
        <v>682</v>
      </c>
      <c r="AG106" s="151">
        <v>1</v>
      </c>
      <c r="AH106" s="151">
        <v>1</v>
      </c>
      <c r="AI106" s="151">
        <v>0</v>
      </c>
      <c r="AJ106" s="151">
        <v>1</v>
      </c>
      <c r="AK106" s="78">
        <f t="shared" si="29"/>
        <v>0</v>
      </c>
      <c r="AL106" s="78">
        <f t="shared" si="30"/>
        <v>0</v>
      </c>
      <c r="AM106" s="78">
        <f t="shared" si="31"/>
        <v>0</v>
      </c>
      <c r="AN106" s="78">
        <f t="shared" si="32"/>
        <v>0</v>
      </c>
    </row>
    <row r="107" spans="1:40" s="78" customFormat="1" x14ac:dyDescent="0.2">
      <c r="A107" s="77" t="s">
        <v>683</v>
      </c>
      <c r="B107" s="77" t="s">
        <v>684</v>
      </c>
      <c r="C107" s="77" t="s">
        <v>678</v>
      </c>
      <c r="D107" s="93">
        <v>463</v>
      </c>
      <c r="E107" s="94">
        <v>507</v>
      </c>
      <c r="F107" s="94">
        <v>472</v>
      </c>
      <c r="G107" s="95">
        <v>458</v>
      </c>
      <c r="H107" s="93">
        <v>164</v>
      </c>
      <c r="I107" s="94">
        <v>296</v>
      </c>
      <c r="J107" s="97">
        <f t="shared" si="33"/>
        <v>0.63930885529157666</v>
      </c>
      <c r="K107" s="98" t="str">
        <f t="shared" si="34"/>
        <v>59.5% - 68.2%</v>
      </c>
      <c r="L107" s="94">
        <v>183</v>
      </c>
      <c r="M107" s="94">
        <v>318</v>
      </c>
      <c r="N107" s="97">
        <f t="shared" si="35"/>
        <v>0.62721893491124259</v>
      </c>
      <c r="O107" s="98" t="str">
        <f t="shared" si="36"/>
        <v>58.4% - 66.8%</v>
      </c>
      <c r="P107" s="94">
        <v>162</v>
      </c>
      <c r="Q107" s="94">
        <v>306</v>
      </c>
      <c r="R107" s="97">
        <f t="shared" ref="R107:R170" si="44">Q107/F107</f>
        <v>0.64830508474576276</v>
      </c>
      <c r="S107" s="98" t="str">
        <f t="shared" si="37"/>
        <v>60.4% - 69.0%</v>
      </c>
      <c r="T107" s="94">
        <v>157</v>
      </c>
      <c r="U107" s="94">
        <v>296</v>
      </c>
      <c r="V107" s="97">
        <f t="shared" si="38"/>
        <v>0.64628820960698685</v>
      </c>
      <c r="W107" s="99" t="str">
        <f t="shared" si="39"/>
        <v>60.1% - 68.9%</v>
      </c>
      <c r="X107" s="100">
        <v>3</v>
      </c>
      <c r="Y107" s="97">
        <f t="shared" si="40"/>
        <v>6.4794816414686825E-3</v>
      </c>
      <c r="Z107" s="77">
        <v>6</v>
      </c>
      <c r="AA107" s="97">
        <f t="shared" si="41"/>
        <v>1.1834319526627219E-2</v>
      </c>
      <c r="AB107" s="77">
        <v>4</v>
      </c>
      <c r="AC107" s="97">
        <f t="shared" si="42"/>
        <v>8.4745762711864406E-3</v>
      </c>
      <c r="AD107" s="77">
        <v>5</v>
      </c>
      <c r="AE107" s="101">
        <f t="shared" si="43"/>
        <v>1.0917030567685589E-2</v>
      </c>
      <c r="AF107" s="122" t="s">
        <v>685</v>
      </c>
      <c r="AG107" s="151">
        <v>0</v>
      </c>
      <c r="AH107" s="151">
        <v>0</v>
      </c>
      <c r="AI107" s="151">
        <v>0</v>
      </c>
      <c r="AJ107" s="151">
        <v>0</v>
      </c>
      <c r="AK107" s="78">
        <f t="shared" si="29"/>
        <v>0</v>
      </c>
      <c r="AL107" s="78">
        <f t="shared" si="30"/>
        <v>0</v>
      </c>
      <c r="AM107" s="78">
        <f t="shared" si="31"/>
        <v>0</v>
      </c>
      <c r="AN107" s="78">
        <f t="shared" si="32"/>
        <v>0</v>
      </c>
    </row>
    <row r="108" spans="1:40" s="78" customFormat="1" x14ac:dyDescent="0.2">
      <c r="A108" s="77" t="s">
        <v>686</v>
      </c>
      <c r="B108" s="77" t="s">
        <v>687</v>
      </c>
      <c r="C108" s="77" t="s">
        <v>678</v>
      </c>
      <c r="D108" s="93">
        <v>631</v>
      </c>
      <c r="E108" s="94">
        <v>653</v>
      </c>
      <c r="F108" s="94">
        <v>660</v>
      </c>
      <c r="G108" s="95">
        <v>583</v>
      </c>
      <c r="H108" s="93">
        <v>138</v>
      </c>
      <c r="I108" s="94">
        <v>491</v>
      </c>
      <c r="J108" s="97">
        <f t="shared" si="33"/>
        <v>0.77812995245641836</v>
      </c>
      <c r="K108" s="98" t="str">
        <f t="shared" si="34"/>
        <v>74.4% - 80.9%</v>
      </c>
      <c r="L108" s="94">
        <v>117</v>
      </c>
      <c r="M108" s="94">
        <v>517</v>
      </c>
      <c r="N108" s="97">
        <f t="shared" si="35"/>
        <v>0.79173047473200608</v>
      </c>
      <c r="O108" s="98" t="str">
        <f t="shared" si="36"/>
        <v>75.9% - 82.1%</v>
      </c>
      <c r="P108" s="94">
        <v>123</v>
      </c>
      <c r="Q108" s="94">
        <v>513</v>
      </c>
      <c r="R108" s="97">
        <f t="shared" si="44"/>
        <v>0.77727272727272723</v>
      </c>
      <c r="S108" s="98" t="str">
        <f t="shared" si="37"/>
        <v>74.4% - 80.7%</v>
      </c>
      <c r="T108" s="94">
        <v>104</v>
      </c>
      <c r="U108" s="94">
        <v>440</v>
      </c>
      <c r="V108" s="97"/>
      <c r="W108" s="99" t="str">
        <f t="shared" si="39"/>
        <v/>
      </c>
      <c r="X108" s="100">
        <v>2</v>
      </c>
      <c r="Y108" s="97">
        <f t="shared" si="40"/>
        <v>3.1695721077654518E-3</v>
      </c>
      <c r="Z108" s="77">
        <v>19</v>
      </c>
      <c r="AA108" s="97">
        <f t="shared" si="41"/>
        <v>2.9096477794793262E-2</v>
      </c>
      <c r="AB108" s="77">
        <v>24</v>
      </c>
      <c r="AC108" s="97">
        <f t="shared" si="42"/>
        <v>3.6363636363636362E-2</v>
      </c>
      <c r="AD108" s="77">
        <v>39</v>
      </c>
      <c r="AE108" s="101">
        <f t="shared" si="43"/>
        <v>6.6895368782161235E-2</v>
      </c>
      <c r="AF108" s="122" t="s">
        <v>688</v>
      </c>
      <c r="AG108" s="151">
        <v>0</v>
      </c>
      <c r="AH108" s="151">
        <v>0</v>
      </c>
      <c r="AI108" s="151">
        <v>0</v>
      </c>
      <c r="AJ108" s="151">
        <v>0</v>
      </c>
      <c r="AK108" s="78">
        <f t="shared" si="29"/>
        <v>0</v>
      </c>
      <c r="AL108" s="78">
        <f t="shared" si="30"/>
        <v>0</v>
      </c>
      <c r="AM108" s="78">
        <f t="shared" si="31"/>
        <v>0</v>
      </c>
      <c r="AN108" s="78">
        <f t="shared" si="32"/>
        <v>1</v>
      </c>
    </row>
    <row r="109" spans="1:40" s="78" customFormat="1" x14ac:dyDescent="0.2">
      <c r="A109" s="77" t="s">
        <v>689</v>
      </c>
      <c r="B109" s="77" t="s">
        <v>690</v>
      </c>
      <c r="C109" s="77" t="s">
        <v>678</v>
      </c>
      <c r="D109" s="93">
        <v>692</v>
      </c>
      <c r="E109" s="94">
        <v>783</v>
      </c>
      <c r="F109" s="94">
        <v>740</v>
      </c>
      <c r="G109" s="95">
        <v>660</v>
      </c>
      <c r="H109" s="93">
        <v>190</v>
      </c>
      <c r="I109" s="94">
        <v>485</v>
      </c>
      <c r="J109" s="97">
        <f t="shared" si="33"/>
        <v>0.70086705202312138</v>
      </c>
      <c r="K109" s="98" t="str">
        <f t="shared" si="34"/>
        <v>66.6% - 73.4%</v>
      </c>
      <c r="L109" s="94">
        <v>237</v>
      </c>
      <c r="M109" s="94">
        <v>520</v>
      </c>
      <c r="N109" s="97">
        <f t="shared" si="35"/>
        <v>0.66411238825031926</v>
      </c>
      <c r="O109" s="98" t="str">
        <f t="shared" si="36"/>
        <v>63.0% - 69.6%</v>
      </c>
      <c r="P109" s="94">
        <v>229</v>
      </c>
      <c r="Q109" s="94">
        <v>487</v>
      </c>
      <c r="R109" s="97">
        <f t="shared" si="44"/>
        <v>0.65810810810810816</v>
      </c>
      <c r="S109" s="98" t="str">
        <f t="shared" si="37"/>
        <v>62.3% - 69.1%</v>
      </c>
      <c r="T109" s="94">
        <v>187</v>
      </c>
      <c r="U109" s="94">
        <v>440</v>
      </c>
      <c r="V109" s="97"/>
      <c r="W109" s="99" t="str">
        <f t="shared" si="39"/>
        <v/>
      </c>
      <c r="X109" s="100">
        <v>17</v>
      </c>
      <c r="Y109" s="97">
        <f t="shared" si="40"/>
        <v>2.4566473988439308E-2</v>
      </c>
      <c r="Z109" s="77">
        <v>26</v>
      </c>
      <c r="AA109" s="97">
        <f t="shared" si="41"/>
        <v>3.3205619412515965E-2</v>
      </c>
      <c r="AB109" s="77">
        <v>24</v>
      </c>
      <c r="AC109" s="97">
        <f t="shared" si="42"/>
        <v>3.2432432432432434E-2</v>
      </c>
      <c r="AD109" s="77">
        <v>33</v>
      </c>
      <c r="AE109" s="101">
        <f t="shared" si="43"/>
        <v>0.05</v>
      </c>
      <c r="AF109" s="122" t="s">
        <v>691</v>
      </c>
      <c r="AG109" s="151">
        <v>0</v>
      </c>
      <c r="AH109" s="151">
        <v>0</v>
      </c>
      <c r="AI109" s="151">
        <v>0</v>
      </c>
      <c r="AJ109" s="151">
        <v>1</v>
      </c>
      <c r="AK109" s="78">
        <f t="shared" si="29"/>
        <v>0</v>
      </c>
      <c r="AL109" s="78">
        <f t="shared" si="30"/>
        <v>0</v>
      </c>
      <c r="AM109" s="78">
        <f t="shared" si="31"/>
        <v>0</v>
      </c>
      <c r="AN109" s="78">
        <f t="shared" si="32"/>
        <v>0</v>
      </c>
    </row>
    <row r="110" spans="1:40" s="78" customFormat="1" x14ac:dyDescent="0.2">
      <c r="A110" s="77" t="s">
        <v>692</v>
      </c>
      <c r="B110" s="77" t="s">
        <v>693</v>
      </c>
      <c r="C110" s="77" t="s">
        <v>678</v>
      </c>
      <c r="D110" s="93">
        <v>506</v>
      </c>
      <c r="E110" s="94">
        <v>488</v>
      </c>
      <c r="F110" s="94">
        <v>548</v>
      </c>
      <c r="G110" s="95">
        <v>433</v>
      </c>
      <c r="H110" s="93">
        <v>195</v>
      </c>
      <c r="I110" s="94">
        <v>310</v>
      </c>
      <c r="J110" s="97">
        <f t="shared" si="33"/>
        <v>0.61264822134387353</v>
      </c>
      <c r="K110" s="98" t="str">
        <f t="shared" si="34"/>
        <v>57.0% - 65.4%</v>
      </c>
      <c r="L110" s="94">
        <v>155</v>
      </c>
      <c r="M110" s="94">
        <v>331</v>
      </c>
      <c r="N110" s="97">
        <f t="shared" si="35"/>
        <v>0.67827868852459017</v>
      </c>
      <c r="O110" s="98" t="str">
        <f t="shared" si="36"/>
        <v>63.6% - 71.8%</v>
      </c>
      <c r="P110" s="94">
        <v>211</v>
      </c>
      <c r="Q110" s="94">
        <v>328</v>
      </c>
      <c r="R110" s="97">
        <f t="shared" si="44"/>
        <v>0.59854014598540151</v>
      </c>
      <c r="S110" s="98" t="str">
        <f t="shared" si="37"/>
        <v>55.7% - 63.9%</v>
      </c>
      <c r="T110" s="94">
        <v>157</v>
      </c>
      <c r="U110" s="94">
        <v>272</v>
      </c>
      <c r="V110" s="97"/>
      <c r="W110" s="99" t="str">
        <f t="shared" si="39"/>
        <v/>
      </c>
      <c r="X110" s="100">
        <v>1</v>
      </c>
      <c r="Y110" s="97">
        <f t="shared" si="40"/>
        <v>1.976284584980237E-3</v>
      </c>
      <c r="Z110" s="77">
        <v>2</v>
      </c>
      <c r="AA110" s="97">
        <f t="shared" si="41"/>
        <v>4.0983606557377051E-3</v>
      </c>
      <c r="AB110" s="77">
        <v>9</v>
      </c>
      <c r="AC110" s="97">
        <f t="shared" si="42"/>
        <v>1.6423357664233577E-2</v>
      </c>
      <c r="AD110" s="77">
        <v>4</v>
      </c>
      <c r="AE110" s="101">
        <f t="shared" si="43"/>
        <v>9.2378752886836026E-3</v>
      </c>
      <c r="AF110" s="122" t="s">
        <v>694</v>
      </c>
      <c r="AG110" s="151">
        <v>0</v>
      </c>
      <c r="AH110" s="151">
        <v>0</v>
      </c>
      <c r="AI110" s="151">
        <v>0</v>
      </c>
      <c r="AJ110" s="151">
        <v>1</v>
      </c>
      <c r="AK110" s="78">
        <f t="shared" si="29"/>
        <v>0</v>
      </c>
      <c r="AL110" s="78">
        <f t="shared" si="30"/>
        <v>0</v>
      </c>
      <c r="AM110" s="78">
        <f t="shared" si="31"/>
        <v>0</v>
      </c>
      <c r="AN110" s="78">
        <f t="shared" si="32"/>
        <v>0</v>
      </c>
    </row>
    <row r="111" spans="1:40" s="78" customFormat="1" x14ac:dyDescent="0.2">
      <c r="A111" s="77" t="s">
        <v>695</v>
      </c>
      <c r="B111" s="77" t="s">
        <v>696</v>
      </c>
      <c r="C111" s="77" t="s">
        <v>678</v>
      </c>
      <c r="D111" s="93">
        <v>270</v>
      </c>
      <c r="E111" s="94">
        <v>266</v>
      </c>
      <c r="F111" s="94">
        <v>286</v>
      </c>
      <c r="G111" s="95">
        <v>278</v>
      </c>
      <c r="H111" s="93">
        <v>108</v>
      </c>
      <c r="I111" s="94">
        <v>152</v>
      </c>
      <c r="J111" s="97">
        <f t="shared" si="33"/>
        <v>0.562962962962963</v>
      </c>
      <c r="K111" s="98" t="str">
        <f t="shared" si="34"/>
        <v>50.3% - 62.1%</v>
      </c>
      <c r="L111" s="94">
        <v>103</v>
      </c>
      <c r="M111" s="94">
        <v>157</v>
      </c>
      <c r="N111" s="97">
        <f t="shared" si="35"/>
        <v>0.59022556390977443</v>
      </c>
      <c r="O111" s="98" t="str">
        <f t="shared" si="36"/>
        <v>53.0% - 64.8%</v>
      </c>
      <c r="P111" s="94">
        <v>110</v>
      </c>
      <c r="Q111" s="94">
        <v>163</v>
      </c>
      <c r="R111" s="97">
        <f t="shared" si="44"/>
        <v>0.56993006993006989</v>
      </c>
      <c r="S111" s="98" t="str">
        <f t="shared" si="37"/>
        <v>51.2% - 62.6%</v>
      </c>
      <c r="T111" s="94">
        <v>114</v>
      </c>
      <c r="U111" s="94">
        <v>155</v>
      </c>
      <c r="V111" s="97">
        <f t="shared" si="38"/>
        <v>0.55755395683453235</v>
      </c>
      <c r="W111" s="99" t="str">
        <f t="shared" si="39"/>
        <v>49.9% - 61.5%</v>
      </c>
      <c r="X111" s="100">
        <v>10</v>
      </c>
      <c r="Y111" s="97">
        <f t="shared" si="40"/>
        <v>3.7037037037037035E-2</v>
      </c>
      <c r="Z111" s="77">
        <v>6</v>
      </c>
      <c r="AA111" s="97">
        <f t="shared" si="41"/>
        <v>2.2556390977443608E-2</v>
      </c>
      <c r="AB111" s="77">
        <v>13</v>
      </c>
      <c r="AC111" s="97">
        <f t="shared" si="42"/>
        <v>4.5454545454545456E-2</v>
      </c>
      <c r="AD111" s="77">
        <v>9</v>
      </c>
      <c r="AE111" s="101">
        <f t="shared" si="43"/>
        <v>3.237410071942446E-2</v>
      </c>
      <c r="AF111" s="122" t="s">
        <v>697</v>
      </c>
      <c r="AG111" s="151">
        <v>0</v>
      </c>
      <c r="AH111" s="151">
        <v>0</v>
      </c>
      <c r="AI111" s="151">
        <v>0</v>
      </c>
      <c r="AJ111" s="151">
        <v>0</v>
      </c>
      <c r="AK111" s="78">
        <f t="shared" si="29"/>
        <v>0</v>
      </c>
      <c r="AL111" s="78">
        <f t="shared" si="30"/>
        <v>0</v>
      </c>
      <c r="AM111" s="78">
        <f t="shared" si="31"/>
        <v>0</v>
      </c>
      <c r="AN111" s="78">
        <f t="shared" si="32"/>
        <v>0</v>
      </c>
    </row>
    <row r="112" spans="1:40" s="78" customFormat="1" x14ac:dyDescent="0.2">
      <c r="A112" s="77" t="s">
        <v>698</v>
      </c>
      <c r="B112" s="77" t="s">
        <v>699</v>
      </c>
      <c r="C112" s="77" t="s">
        <v>700</v>
      </c>
      <c r="D112" s="93">
        <v>2360</v>
      </c>
      <c r="E112" s="94">
        <v>2507</v>
      </c>
      <c r="F112" s="94">
        <v>2399</v>
      </c>
      <c r="G112" s="95">
        <v>2267</v>
      </c>
      <c r="H112" s="93">
        <v>683</v>
      </c>
      <c r="I112" s="94">
        <v>1669</v>
      </c>
      <c r="J112" s="97"/>
      <c r="K112" s="98" t="str">
        <f t="shared" si="34"/>
        <v/>
      </c>
      <c r="L112" s="94">
        <v>717</v>
      </c>
      <c r="M112" s="94">
        <v>1781</v>
      </c>
      <c r="N112" s="97">
        <f t="shared" si="35"/>
        <v>0.71041084962106105</v>
      </c>
      <c r="O112" s="98" t="str">
        <f t="shared" si="36"/>
        <v>69.2% - 72.8%</v>
      </c>
      <c r="P112" s="94">
        <v>716</v>
      </c>
      <c r="Q112" s="94">
        <v>1671</v>
      </c>
      <c r="R112" s="97"/>
      <c r="S112" s="98" t="str">
        <f t="shared" si="37"/>
        <v/>
      </c>
      <c r="T112" s="94">
        <v>691</v>
      </c>
      <c r="U112" s="94">
        <v>1557</v>
      </c>
      <c r="V112" s="97"/>
      <c r="W112" s="99" t="str">
        <f t="shared" si="39"/>
        <v/>
      </c>
      <c r="X112" s="100">
        <v>8</v>
      </c>
      <c r="Y112" s="97">
        <f t="shared" si="40"/>
        <v>3.3898305084745762E-3</v>
      </c>
      <c r="Z112" s="77">
        <v>9</v>
      </c>
      <c r="AA112" s="97">
        <f t="shared" si="41"/>
        <v>3.5899481451934583E-3</v>
      </c>
      <c r="AB112" s="77">
        <v>12</v>
      </c>
      <c r="AC112" s="97">
        <f t="shared" si="42"/>
        <v>5.0020842017507294E-3</v>
      </c>
      <c r="AD112" s="77">
        <v>19</v>
      </c>
      <c r="AE112" s="101">
        <f t="shared" si="43"/>
        <v>8.3811204234671369E-3</v>
      </c>
      <c r="AF112" s="122" t="s">
        <v>701</v>
      </c>
      <c r="AG112" s="151">
        <v>1</v>
      </c>
      <c r="AH112" s="151">
        <v>0</v>
      </c>
      <c r="AI112" s="151">
        <v>1</v>
      </c>
      <c r="AJ112" s="151">
        <v>1</v>
      </c>
      <c r="AK112" s="78">
        <f t="shared" si="29"/>
        <v>0</v>
      </c>
      <c r="AL112" s="78">
        <f t="shared" si="30"/>
        <v>0</v>
      </c>
      <c r="AM112" s="78">
        <f t="shared" si="31"/>
        <v>0</v>
      </c>
      <c r="AN112" s="78">
        <f t="shared" si="32"/>
        <v>0</v>
      </c>
    </row>
    <row r="113" spans="1:40" s="78" customFormat="1" x14ac:dyDescent="0.2">
      <c r="A113" s="77" t="s">
        <v>702</v>
      </c>
      <c r="B113" s="77" t="s">
        <v>703</v>
      </c>
      <c r="C113" s="77" t="s">
        <v>700</v>
      </c>
      <c r="D113" s="93">
        <v>846</v>
      </c>
      <c r="E113" s="94">
        <v>840</v>
      </c>
      <c r="F113" s="94">
        <v>848</v>
      </c>
      <c r="G113" s="95">
        <v>826</v>
      </c>
      <c r="H113" s="93">
        <v>226</v>
      </c>
      <c r="I113" s="94">
        <v>610</v>
      </c>
      <c r="J113" s="97">
        <f t="shared" si="33"/>
        <v>0.72104018912529555</v>
      </c>
      <c r="K113" s="98" t="str">
        <f t="shared" si="34"/>
        <v>69.0% - 75.0%</v>
      </c>
      <c r="L113" s="94">
        <v>200</v>
      </c>
      <c r="M113" s="94">
        <v>633</v>
      </c>
      <c r="N113" s="97">
        <f t="shared" si="35"/>
        <v>0.75357142857142856</v>
      </c>
      <c r="O113" s="98" t="str">
        <f t="shared" si="36"/>
        <v>72.3% - 78.2%</v>
      </c>
      <c r="P113" s="94">
        <v>183</v>
      </c>
      <c r="Q113" s="94">
        <v>655</v>
      </c>
      <c r="R113" s="97">
        <f t="shared" si="44"/>
        <v>0.77240566037735847</v>
      </c>
      <c r="S113" s="98" t="str">
        <f t="shared" si="37"/>
        <v>74.3% - 79.9%</v>
      </c>
      <c r="T113" s="94">
        <v>207</v>
      </c>
      <c r="U113" s="94">
        <v>608</v>
      </c>
      <c r="V113" s="97">
        <f t="shared" si="38"/>
        <v>0.73607748184019373</v>
      </c>
      <c r="W113" s="99" t="str">
        <f t="shared" si="39"/>
        <v>70.5% - 76.5%</v>
      </c>
      <c r="X113" s="100">
        <v>10</v>
      </c>
      <c r="Y113" s="97">
        <f t="shared" si="40"/>
        <v>1.1820330969267139E-2</v>
      </c>
      <c r="Z113" s="77">
        <v>7</v>
      </c>
      <c r="AA113" s="97">
        <f t="shared" si="41"/>
        <v>8.3333333333333332E-3</v>
      </c>
      <c r="AB113" s="77">
        <v>10</v>
      </c>
      <c r="AC113" s="97">
        <f t="shared" si="42"/>
        <v>1.179245283018868E-2</v>
      </c>
      <c r="AD113" s="77">
        <v>11</v>
      </c>
      <c r="AE113" s="101">
        <f t="shared" si="43"/>
        <v>1.3317191283292978E-2</v>
      </c>
      <c r="AF113" s="122" t="s">
        <v>704</v>
      </c>
      <c r="AG113" s="151">
        <v>0</v>
      </c>
      <c r="AH113" s="151">
        <v>0</v>
      </c>
      <c r="AI113" s="151">
        <v>0</v>
      </c>
      <c r="AJ113" s="151">
        <v>0</v>
      </c>
      <c r="AK113" s="78">
        <f t="shared" si="29"/>
        <v>0</v>
      </c>
      <c r="AL113" s="78">
        <f t="shared" si="30"/>
        <v>0</v>
      </c>
      <c r="AM113" s="78">
        <f t="shared" si="31"/>
        <v>0</v>
      </c>
      <c r="AN113" s="78">
        <f t="shared" si="32"/>
        <v>0</v>
      </c>
    </row>
    <row r="114" spans="1:40" s="78" customFormat="1" x14ac:dyDescent="0.2">
      <c r="A114" s="77" t="s">
        <v>705</v>
      </c>
      <c r="B114" s="77" t="s">
        <v>706</v>
      </c>
      <c r="C114" s="77" t="s">
        <v>700</v>
      </c>
      <c r="D114" s="93">
        <v>851</v>
      </c>
      <c r="E114" s="94">
        <v>969</v>
      </c>
      <c r="F114" s="94">
        <v>911</v>
      </c>
      <c r="G114" s="95">
        <v>859</v>
      </c>
      <c r="H114" s="93">
        <v>322</v>
      </c>
      <c r="I114" s="94">
        <v>506</v>
      </c>
      <c r="J114" s="97"/>
      <c r="K114" s="98" t="str">
        <f t="shared" si="34"/>
        <v/>
      </c>
      <c r="L114" s="94">
        <v>353</v>
      </c>
      <c r="M114" s="94">
        <v>589</v>
      </c>
      <c r="N114" s="97">
        <f t="shared" si="35"/>
        <v>0.60784313725490191</v>
      </c>
      <c r="O114" s="98" t="str">
        <f t="shared" si="36"/>
        <v>57.7% - 63.8%</v>
      </c>
      <c r="P114" s="94">
        <v>354</v>
      </c>
      <c r="Q114" s="94">
        <v>532</v>
      </c>
      <c r="R114" s="97">
        <f t="shared" si="44"/>
        <v>0.58397365532381995</v>
      </c>
      <c r="S114" s="98" t="str">
        <f t="shared" si="37"/>
        <v>55.2% - 61.6%</v>
      </c>
      <c r="T114" s="94">
        <v>352</v>
      </c>
      <c r="U114" s="94">
        <v>471</v>
      </c>
      <c r="V114" s="97">
        <f t="shared" si="38"/>
        <v>0.54831199068684522</v>
      </c>
      <c r="W114" s="99" t="str">
        <f t="shared" si="39"/>
        <v>51.5% - 58.1%</v>
      </c>
      <c r="X114" s="100">
        <v>23</v>
      </c>
      <c r="Y114" s="97">
        <f t="shared" si="40"/>
        <v>2.7027027027027029E-2</v>
      </c>
      <c r="Z114" s="77">
        <v>27</v>
      </c>
      <c r="AA114" s="97">
        <f t="shared" si="41"/>
        <v>2.7863777089783281E-2</v>
      </c>
      <c r="AB114" s="77">
        <v>25</v>
      </c>
      <c r="AC114" s="97">
        <f t="shared" si="42"/>
        <v>2.7442371020856202E-2</v>
      </c>
      <c r="AD114" s="77">
        <v>36</v>
      </c>
      <c r="AE114" s="101">
        <f t="shared" si="43"/>
        <v>4.190919674039581E-2</v>
      </c>
      <c r="AF114" s="122" t="s">
        <v>707</v>
      </c>
      <c r="AG114" s="151">
        <v>1</v>
      </c>
      <c r="AH114" s="151">
        <v>0</v>
      </c>
      <c r="AI114" s="151">
        <v>0</v>
      </c>
      <c r="AJ114" s="151">
        <v>0</v>
      </c>
      <c r="AK114" s="78">
        <f t="shared" si="29"/>
        <v>0</v>
      </c>
      <c r="AL114" s="78">
        <f t="shared" si="30"/>
        <v>0</v>
      </c>
      <c r="AM114" s="78">
        <f t="shared" si="31"/>
        <v>0</v>
      </c>
      <c r="AN114" s="78">
        <f t="shared" si="32"/>
        <v>0</v>
      </c>
    </row>
    <row r="115" spans="1:40" s="78" customFormat="1" x14ac:dyDescent="0.2">
      <c r="A115" s="77" t="s">
        <v>708</v>
      </c>
      <c r="B115" s="77" t="s">
        <v>709</v>
      </c>
      <c r="C115" s="77" t="s">
        <v>700</v>
      </c>
      <c r="D115" s="93">
        <v>842</v>
      </c>
      <c r="E115" s="94">
        <v>912</v>
      </c>
      <c r="F115" s="94">
        <v>847</v>
      </c>
      <c r="G115" s="95">
        <v>825</v>
      </c>
      <c r="H115" s="93">
        <v>284</v>
      </c>
      <c r="I115" s="94">
        <v>543</v>
      </c>
      <c r="J115" s="97"/>
      <c r="K115" s="98" t="str">
        <f t="shared" si="34"/>
        <v/>
      </c>
      <c r="L115" s="94">
        <v>305</v>
      </c>
      <c r="M115" s="94">
        <v>593</v>
      </c>
      <c r="N115" s="97"/>
      <c r="O115" s="98" t="str">
        <f t="shared" si="36"/>
        <v/>
      </c>
      <c r="P115" s="94">
        <v>273</v>
      </c>
      <c r="Q115" s="94">
        <v>569</v>
      </c>
      <c r="R115" s="97"/>
      <c r="S115" s="98" t="str">
        <f t="shared" si="37"/>
        <v/>
      </c>
      <c r="T115" s="94">
        <v>269</v>
      </c>
      <c r="U115" s="94">
        <v>536</v>
      </c>
      <c r="V115" s="97"/>
      <c r="W115" s="99" t="str">
        <f t="shared" si="39"/>
        <v/>
      </c>
      <c r="X115" s="100">
        <v>15</v>
      </c>
      <c r="Y115" s="97">
        <f t="shared" si="40"/>
        <v>1.7814726840855107E-2</v>
      </c>
      <c r="Z115" s="77">
        <v>14</v>
      </c>
      <c r="AA115" s="97">
        <f t="shared" si="41"/>
        <v>1.5350877192982455E-2</v>
      </c>
      <c r="AB115" s="77">
        <v>5</v>
      </c>
      <c r="AC115" s="97">
        <f t="shared" si="42"/>
        <v>5.9031877213695395E-3</v>
      </c>
      <c r="AD115" s="77">
        <v>20</v>
      </c>
      <c r="AE115" s="101">
        <f t="shared" si="43"/>
        <v>2.4242424242424242E-2</v>
      </c>
      <c r="AF115" s="122" t="s">
        <v>710</v>
      </c>
      <c r="AG115" s="151">
        <v>1</v>
      </c>
      <c r="AH115" s="151">
        <v>1</v>
      </c>
      <c r="AI115" s="151">
        <v>1</v>
      </c>
      <c r="AJ115" s="151">
        <v>1</v>
      </c>
      <c r="AK115" s="78">
        <f t="shared" si="29"/>
        <v>0</v>
      </c>
      <c r="AL115" s="78">
        <f t="shared" si="30"/>
        <v>0</v>
      </c>
      <c r="AM115" s="78">
        <f t="shared" si="31"/>
        <v>0</v>
      </c>
      <c r="AN115" s="78">
        <f t="shared" si="32"/>
        <v>0</v>
      </c>
    </row>
    <row r="116" spans="1:40" s="78" customFormat="1" x14ac:dyDescent="0.2">
      <c r="A116" s="77" t="s">
        <v>711</v>
      </c>
      <c r="B116" s="77" t="s">
        <v>712</v>
      </c>
      <c r="C116" s="77" t="s">
        <v>700</v>
      </c>
      <c r="D116" s="93">
        <v>650</v>
      </c>
      <c r="E116" s="94">
        <v>692</v>
      </c>
      <c r="F116" s="94">
        <v>664</v>
      </c>
      <c r="G116" s="95">
        <v>662</v>
      </c>
      <c r="H116" s="93">
        <v>196</v>
      </c>
      <c r="I116" s="94">
        <v>448</v>
      </c>
      <c r="J116" s="97">
        <f t="shared" si="33"/>
        <v>0.6892307692307692</v>
      </c>
      <c r="K116" s="98" t="str">
        <f t="shared" si="34"/>
        <v>65.3% - 72.4%</v>
      </c>
      <c r="L116" s="94">
        <v>188</v>
      </c>
      <c r="M116" s="94">
        <v>503</v>
      </c>
      <c r="N116" s="97">
        <f t="shared" si="35"/>
        <v>0.72687861271676302</v>
      </c>
      <c r="O116" s="98" t="str">
        <f t="shared" si="36"/>
        <v>69.2% - 75.9%</v>
      </c>
      <c r="P116" s="94">
        <v>165</v>
      </c>
      <c r="Q116" s="94">
        <v>498</v>
      </c>
      <c r="R116" s="97">
        <f t="shared" si="44"/>
        <v>0.75</v>
      </c>
      <c r="S116" s="98" t="str">
        <f t="shared" si="37"/>
        <v>71.6% - 78.1%</v>
      </c>
      <c r="T116" s="94">
        <v>174</v>
      </c>
      <c r="U116" s="94">
        <v>487</v>
      </c>
      <c r="V116" s="97">
        <f t="shared" si="38"/>
        <v>0.7356495468277946</v>
      </c>
      <c r="W116" s="99" t="str">
        <f t="shared" si="39"/>
        <v>70.1% - 76.8%</v>
      </c>
      <c r="X116" s="100">
        <v>6</v>
      </c>
      <c r="Y116" s="97">
        <f t="shared" si="40"/>
        <v>9.2307692307692316E-3</v>
      </c>
      <c r="Z116" s="77">
        <v>1</v>
      </c>
      <c r="AA116" s="97">
        <f t="shared" si="41"/>
        <v>1.4450867052023121E-3</v>
      </c>
      <c r="AB116" s="77">
        <v>1</v>
      </c>
      <c r="AC116" s="97">
        <f t="shared" si="42"/>
        <v>1.5060240963855422E-3</v>
      </c>
      <c r="AD116" s="77">
        <v>1</v>
      </c>
      <c r="AE116" s="101">
        <f t="shared" si="43"/>
        <v>1.5105740181268882E-3</v>
      </c>
      <c r="AF116" s="122" t="s">
        <v>713</v>
      </c>
      <c r="AG116" s="151">
        <v>0</v>
      </c>
      <c r="AH116" s="151">
        <v>0</v>
      </c>
      <c r="AI116" s="151">
        <v>0</v>
      </c>
      <c r="AJ116" s="151">
        <v>0</v>
      </c>
      <c r="AK116" s="78">
        <f t="shared" si="29"/>
        <v>0</v>
      </c>
      <c r="AL116" s="78">
        <f t="shared" si="30"/>
        <v>0</v>
      </c>
      <c r="AM116" s="78">
        <f t="shared" si="31"/>
        <v>0</v>
      </c>
      <c r="AN116" s="78">
        <f t="shared" si="32"/>
        <v>0</v>
      </c>
    </row>
    <row r="117" spans="1:40" s="78" customFormat="1" x14ac:dyDescent="0.2">
      <c r="A117" s="77" t="s">
        <v>714</v>
      </c>
      <c r="B117" s="77" t="s">
        <v>715</v>
      </c>
      <c r="C117" s="77" t="s">
        <v>700</v>
      </c>
      <c r="D117" s="93">
        <v>879</v>
      </c>
      <c r="E117" s="94">
        <v>984</v>
      </c>
      <c r="F117" s="94">
        <v>871</v>
      </c>
      <c r="G117" s="95">
        <v>892</v>
      </c>
      <c r="H117" s="93">
        <v>305</v>
      </c>
      <c r="I117" s="94">
        <v>571</v>
      </c>
      <c r="J117" s="97">
        <f t="shared" si="33"/>
        <v>0.64960182025028446</v>
      </c>
      <c r="K117" s="98" t="str">
        <f t="shared" si="34"/>
        <v>61.7% - 68.0%</v>
      </c>
      <c r="L117" s="94">
        <v>364</v>
      </c>
      <c r="M117" s="94">
        <v>615</v>
      </c>
      <c r="N117" s="97">
        <f t="shared" si="35"/>
        <v>0.625</v>
      </c>
      <c r="O117" s="98" t="str">
        <f t="shared" si="36"/>
        <v>59.4% - 65.5%</v>
      </c>
      <c r="P117" s="94">
        <v>296</v>
      </c>
      <c r="Q117" s="94">
        <v>563</v>
      </c>
      <c r="R117" s="97">
        <f t="shared" si="44"/>
        <v>0.64638346727898965</v>
      </c>
      <c r="S117" s="98" t="str">
        <f t="shared" si="37"/>
        <v>61.4% - 67.7%</v>
      </c>
      <c r="T117" s="94">
        <v>337</v>
      </c>
      <c r="U117" s="94">
        <v>550</v>
      </c>
      <c r="V117" s="97">
        <f t="shared" si="38"/>
        <v>0.61659192825112108</v>
      </c>
      <c r="W117" s="99" t="str">
        <f t="shared" si="39"/>
        <v>58.4% - 64.8%</v>
      </c>
      <c r="X117" s="100">
        <v>3</v>
      </c>
      <c r="Y117" s="97">
        <f t="shared" si="40"/>
        <v>3.4129692832764505E-3</v>
      </c>
      <c r="Z117" s="77">
        <v>5</v>
      </c>
      <c r="AA117" s="97">
        <f t="shared" si="41"/>
        <v>5.08130081300813E-3</v>
      </c>
      <c r="AB117" s="77">
        <v>12</v>
      </c>
      <c r="AC117" s="97">
        <f t="shared" si="42"/>
        <v>1.3777267508610792E-2</v>
      </c>
      <c r="AD117" s="77">
        <v>5</v>
      </c>
      <c r="AE117" s="101">
        <f t="shared" si="43"/>
        <v>5.6053811659192822E-3</v>
      </c>
      <c r="AF117" s="122" t="s">
        <v>716</v>
      </c>
      <c r="AG117" s="151">
        <v>0</v>
      </c>
      <c r="AH117" s="151">
        <v>0</v>
      </c>
      <c r="AI117" s="151">
        <v>0</v>
      </c>
      <c r="AJ117" s="151">
        <v>0</v>
      </c>
      <c r="AK117" s="78">
        <f t="shared" si="29"/>
        <v>0</v>
      </c>
      <c r="AL117" s="78">
        <f t="shared" si="30"/>
        <v>0</v>
      </c>
      <c r="AM117" s="78">
        <f t="shared" si="31"/>
        <v>0</v>
      </c>
      <c r="AN117" s="78">
        <f t="shared" si="32"/>
        <v>0</v>
      </c>
    </row>
    <row r="118" spans="1:40" s="78" customFormat="1" x14ac:dyDescent="0.2">
      <c r="A118" s="77" t="s">
        <v>717</v>
      </c>
      <c r="B118" s="77" t="s">
        <v>718</v>
      </c>
      <c r="C118" s="77" t="s">
        <v>700</v>
      </c>
      <c r="D118" s="93">
        <v>840</v>
      </c>
      <c r="E118" s="94">
        <v>913</v>
      </c>
      <c r="F118" s="94">
        <v>855</v>
      </c>
      <c r="G118" s="95">
        <v>846</v>
      </c>
      <c r="H118" s="93">
        <v>299</v>
      </c>
      <c r="I118" s="94">
        <v>539</v>
      </c>
      <c r="J118" s="97">
        <f t="shared" si="33"/>
        <v>0.64166666666666672</v>
      </c>
      <c r="K118" s="98" t="str">
        <f t="shared" si="34"/>
        <v>60.9% - 67.3%</v>
      </c>
      <c r="L118" s="94">
        <v>312</v>
      </c>
      <c r="M118" s="94">
        <v>600</v>
      </c>
      <c r="N118" s="97">
        <f t="shared" si="35"/>
        <v>0.65717415115005473</v>
      </c>
      <c r="O118" s="98" t="str">
        <f t="shared" si="36"/>
        <v>62.6% - 68.7%</v>
      </c>
      <c r="P118" s="94">
        <v>294</v>
      </c>
      <c r="Q118" s="94">
        <v>560</v>
      </c>
      <c r="R118" s="97">
        <f t="shared" si="44"/>
        <v>0.65497076023391809</v>
      </c>
      <c r="S118" s="98" t="str">
        <f t="shared" si="37"/>
        <v>62.2% - 68.6%</v>
      </c>
      <c r="T118" s="94">
        <v>282</v>
      </c>
      <c r="U118" s="94">
        <v>562</v>
      </c>
      <c r="V118" s="97">
        <f t="shared" si="38"/>
        <v>0.6643026004728132</v>
      </c>
      <c r="W118" s="99" t="str">
        <f t="shared" si="39"/>
        <v>63.2% - 69.5%</v>
      </c>
      <c r="X118" s="100">
        <v>2</v>
      </c>
      <c r="Y118" s="97">
        <f t="shared" si="40"/>
        <v>2.3809523809523812E-3</v>
      </c>
      <c r="Z118" s="77">
        <v>1</v>
      </c>
      <c r="AA118" s="97">
        <f t="shared" si="41"/>
        <v>1.0952902519167579E-3</v>
      </c>
      <c r="AB118" s="77">
        <v>1</v>
      </c>
      <c r="AC118" s="97">
        <f t="shared" si="42"/>
        <v>1.1695906432748538E-3</v>
      </c>
      <c r="AD118" s="77">
        <v>2</v>
      </c>
      <c r="AE118" s="101">
        <f t="shared" si="43"/>
        <v>2.3640661938534278E-3</v>
      </c>
      <c r="AF118" s="122" t="s">
        <v>719</v>
      </c>
      <c r="AG118" s="151">
        <v>0</v>
      </c>
      <c r="AH118" s="151">
        <v>0</v>
      </c>
      <c r="AI118" s="151">
        <v>0</v>
      </c>
      <c r="AJ118" s="151">
        <v>0</v>
      </c>
      <c r="AK118" s="78">
        <f t="shared" si="29"/>
        <v>0</v>
      </c>
      <c r="AL118" s="78">
        <f t="shared" si="30"/>
        <v>0</v>
      </c>
      <c r="AM118" s="78">
        <f t="shared" si="31"/>
        <v>0</v>
      </c>
      <c r="AN118" s="78">
        <f t="shared" si="32"/>
        <v>0</v>
      </c>
    </row>
    <row r="119" spans="1:40" s="78" customFormat="1" x14ac:dyDescent="0.2">
      <c r="A119" s="77" t="s">
        <v>720</v>
      </c>
      <c r="B119" s="77" t="s">
        <v>721</v>
      </c>
      <c r="C119" s="77" t="s">
        <v>722</v>
      </c>
      <c r="D119" s="93">
        <v>247</v>
      </c>
      <c r="E119" s="94">
        <v>258</v>
      </c>
      <c r="F119" s="94">
        <v>295</v>
      </c>
      <c r="G119" s="95">
        <v>247</v>
      </c>
      <c r="H119" s="93">
        <v>51</v>
      </c>
      <c r="I119" s="94">
        <v>174</v>
      </c>
      <c r="J119" s="97"/>
      <c r="K119" s="98" t="str">
        <f t="shared" si="34"/>
        <v/>
      </c>
      <c r="L119" s="94">
        <v>60</v>
      </c>
      <c r="M119" s="94">
        <v>179</v>
      </c>
      <c r="N119" s="97"/>
      <c r="O119" s="98" t="str">
        <f t="shared" si="36"/>
        <v/>
      </c>
      <c r="P119" s="94">
        <v>60</v>
      </c>
      <c r="Q119" s="94">
        <v>217</v>
      </c>
      <c r="R119" s="97"/>
      <c r="S119" s="98" t="str">
        <f t="shared" si="37"/>
        <v/>
      </c>
      <c r="T119" s="94">
        <v>50</v>
      </c>
      <c r="U119" s="94">
        <v>180</v>
      </c>
      <c r="V119" s="97"/>
      <c r="W119" s="99" t="str">
        <f t="shared" si="39"/>
        <v/>
      </c>
      <c r="X119" s="100">
        <v>22</v>
      </c>
      <c r="Y119" s="97">
        <f t="shared" si="40"/>
        <v>8.9068825910931168E-2</v>
      </c>
      <c r="Z119" s="77">
        <v>19</v>
      </c>
      <c r="AA119" s="97">
        <f t="shared" si="41"/>
        <v>7.3643410852713184E-2</v>
      </c>
      <c r="AB119" s="77">
        <v>18</v>
      </c>
      <c r="AC119" s="97">
        <f t="shared" si="42"/>
        <v>6.1016949152542375E-2</v>
      </c>
      <c r="AD119" s="77">
        <v>17</v>
      </c>
      <c r="AE119" s="101">
        <f t="shared" si="43"/>
        <v>6.8825910931174086E-2</v>
      </c>
      <c r="AF119" s="122" t="s">
        <v>723</v>
      </c>
      <c r="AG119" s="151">
        <v>1</v>
      </c>
      <c r="AH119" s="151">
        <v>0</v>
      </c>
      <c r="AI119" s="151">
        <v>0</v>
      </c>
      <c r="AJ119" s="151">
        <v>1</v>
      </c>
      <c r="AK119" s="78">
        <f t="shared" si="29"/>
        <v>1</v>
      </c>
      <c r="AL119" s="78">
        <f t="shared" si="30"/>
        <v>1</v>
      </c>
      <c r="AM119" s="78">
        <f t="shared" si="31"/>
        <v>1</v>
      </c>
      <c r="AN119" s="78">
        <f t="shared" si="32"/>
        <v>1</v>
      </c>
    </row>
    <row r="120" spans="1:40" s="78" customFormat="1" x14ac:dyDescent="0.2">
      <c r="A120" s="77" t="s">
        <v>724</v>
      </c>
      <c r="B120" s="77" t="s">
        <v>725</v>
      </c>
      <c r="C120" s="77" t="s">
        <v>722</v>
      </c>
      <c r="D120" s="93">
        <v>244</v>
      </c>
      <c r="E120" s="94">
        <v>256</v>
      </c>
      <c r="F120" s="94">
        <v>243</v>
      </c>
      <c r="G120" s="95">
        <v>246</v>
      </c>
      <c r="H120" s="93">
        <v>85</v>
      </c>
      <c r="I120" s="94">
        <v>154</v>
      </c>
      <c r="J120" s="97"/>
      <c r="K120" s="98" t="str">
        <f t="shared" si="34"/>
        <v/>
      </c>
      <c r="L120" s="94">
        <v>76</v>
      </c>
      <c r="M120" s="94">
        <v>177</v>
      </c>
      <c r="N120" s="97"/>
      <c r="O120" s="98" t="str">
        <f t="shared" si="36"/>
        <v/>
      </c>
      <c r="P120" s="94">
        <v>79</v>
      </c>
      <c r="Q120" s="94">
        <v>159</v>
      </c>
      <c r="R120" s="97"/>
      <c r="S120" s="98" t="str">
        <f t="shared" si="37"/>
        <v/>
      </c>
      <c r="T120" s="94">
        <v>78</v>
      </c>
      <c r="U120" s="94">
        <v>167</v>
      </c>
      <c r="V120" s="97"/>
      <c r="W120" s="99" t="str">
        <f t="shared" si="39"/>
        <v/>
      </c>
      <c r="X120" s="100">
        <v>5</v>
      </c>
      <c r="Y120" s="97">
        <f t="shared" si="40"/>
        <v>2.0491803278688523E-2</v>
      </c>
      <c r="Z120" s="77">
        <v>3</v>
      </c>
      <c r="AA120" s="97">
        <f t="shared" si="41"/>
        <v>1.171875E-2</v>
      </c>
      <c r="AB120" s="77">
        <v>5</v>
      </c>
      <c r="AC120" s="97">
        <f t="shared" si="42"/>
        <v>2.0576131687242798E-2</v>
      </c>
      <c r="AD120" s="77">
        <v>1</v>
      </c>
      <c r="AE120" s="101">
        <f t="shared" si="43"/>
        <v>4.0650406504065045E-3</v>
      </c>
      <c r="AF120" s="122" t="s">
        <v>726</v>
      </c>
      <c r="AG120" s="151">
        <v>1</v>
      </c>
      <c r="AH120" s="151">
        <v>1</v>
      </c>
      <c r="AI120" s="151">
        <v>1</v>
      </c>
      <c r="AJ120" s="151">
        <v>1</v>
      </c>
      <c r="AK120" s="78">
        <f t="shared" si="29"/>
        <v>0</v>
      </c>
      <c r="AL120" s="78">
        <f t="shared" si="30"/>
        <v>0</v>
      </c>
      <c r="AM120" s="78">
        <f t="shared" si="31"/>
        <v>0</v>
      </c>
      <c r="AN120" s="78">
        <f t="shared" si="32"/>
        <v>0</v>
      </c>
    </row>
    <row r="121" spans="1:40" s="78" customFormat="1" x14ac:dyDescent="0.2">
      <c r="A121" s="77" t="s">
        <v>727</v>
      </c>
      <c r="B121" s="77" t="s">
        <v>728</v>
      </c>
      <c r="C121" s="77" t="s">
        <v>722</v>
      </c>
      <c r="D121" s="93">
        <v>510</v>
      </c>
      <c r="E121" s="94">
        <v>565</v>
      </c>
      <c r="F121" s="94">
        <v>561</v>
      </c>
      <c r="G121" s="95">
        <v>548</v>
      </c>
      <c r="H121" s="93">
        <v>186</v>
      </c>
      <c r="I121" s="94">
        <v>311</v>
      </c>
      <c r="J121" s="97"/>
      <c r="K121" s="98" t="str">
        <f t="shared" si="34"/>
        <v/>
      </c>
      <c r="L121" s="94">
        <v>188</v>
      </c>
      <c r="M121" s="94">
        <v>362</v>
      </c>
      <c r="N121" s="97">
        <f t="shared" si="35"/>
        <v>0.64070796460176993</v>
      </c>
      <c r="O121" s="98" t="str">
        <f t="shared" si="36"/>
        <v>60.0% - 67.9%</v>
      </c>
      <c r="P121" s="94">
        <v>195</v>
      </c>
      <c r="Q121" s="94">
        <v>346</v>
      </c>
      <c r="R121" s="97">
        <f t="shared" si="44"/>
        <v>0.61675579322638141</v>
      </c>
      <c r="S121" s="98" t="str">
        <f t="shared" si="37"/>
        <v>57.6% - 65.6%</v>
      </c>
      <c r="T121" s="94">
        <v>162</v>
      </c>
      <c r="U121" s="94">
        <v>379</v>
      </c>
      <c r="V121" s="97">
        <f t="shared" si="38"/>
        <v>0.69160583941605835</v>
      </c>
      <c r="W121" s="99" t="str">
        <f t="shared" si="39"/>
        <v>65.2% - 72.9%</v>
      </c>
      <c r="X121" s="100">
        <v>13</v>
      </c>
      <c r="Y121" s="97">
        <f t="shared" si="40"/>
        <v>2.5490196078431372E-2</v>
      </c>
      <c r="Z121" s="77">
        <v>15</v>
      </c>
      <c r="AA121" s="97">
        <f t="shared" si="41"/>
        <v>2.6548672566371681E-2</v>
      </c>
      <c r="AB121" s="77">
        <v>20</v>
      </c>
      <c r="AC121" s="97">
        <f t="shared" si="42"/>
        <v>3.5650623885918005E-2</v>
      </c>
      <c r="AD121" s="77">
        <v>7</v>
      </c>
      <c r="AE121" s="101">
        <f t="shared" si="43"/>
        <v>1.2773722627737226E-2</v>
      </c>
      <c r="AF121" s="122" t="s">
        <v>729</v>
      </c>
      <c r="AG121" s="151">
        <v>1</v>
      </c>
      <c r="AH121" s="151">
        <v>0</v>
      </c>
      <c r="AI121" s="151">
        <v>0</v>
      </c>
      <c r="AJ121" s="151">
        <v>0</v>
      </c>
      <c r="AK121" s="78">
        <f t="shared" si="29"/>
        <v>0</v>
      </c>
      <c r="AL121" s="78">
        <f t="shared" si="30"/>
        <v>0</v>
      </c>
      <c r="AM121" s="78">
        <f t="shared" si="31"/>
        <v>0</v>
      </c>
      <c r="AN121" s="78">
        <f t="shared" si="32"/>
        <v>0</v>
      </c>
    </row>
    <row r="122" spans="1:40" s="78" customFormat="1" x14ac:dyDescent="0.2">
      <c r="A122" s="77" t="s">
        <v>730</v>
      </c>
      <c r="B122" s="77" t="s">
        <v>731</v>
      </c>
      <c r="C122" s="77" t="s">
        <v>722</v>
      </c>
      <c r="D122" s="93">
        <v>294</v>
      </c>
      <c r="E122" s="94">
        <v>323</v>
      </c>
      <c r="F122" s="94">
        <v>295</v>
      </c>
      <c r="G122" s="95">
        <v>315</v>
      </c>
      <c r="H122" s="93">
        <v>82</v>
      </c>
      <c r="I122" s="94">
        <v>195</v>
      </c>
      <c r="J122" s="97"/>
      <c r="K122" s="98" t="str">
        <f t="shared" si="34"/>
        <v/>
      </c>
      <c r="L122" s="94">
        <v>84</v>
      </c>
      <c r="M122" s="94">
        <v>225</v>
      </c>
      <c r="N122" s="97">
        <f t="shared" si="35"/>
        <v>0.69659442724458209</v>
      </c>
      <c r="O122" s="98" t="str">
        <f t="shared" si="36"/>
        <v>64.4% - 74.4%</v>
      </c>
      <c r="P122" s="94">
        <v>83</v>
      </c>
      <c r="Q122" s="94">
        <v>198</v>
      </c>
      <c r="R122" s="97">
        <f t="shared" si="44"/>
        <v>0.67118644067796607</v>
      </c>
      <c r="S122" s="98" t="str">
        <f t="shared" si="37"/>
        <v>61.6% - 72.2%</v>
      </c>
      <c r="T122" s="94">
        <v>87</v>
      </c>
      <c r="U122" s="94">
        <v>214</v>
      </c>
      <c r="V122" s="97">
        <f t="shared" si="38"/>
        <v>0.67936507936507939</v>
      </c>
      <c r="W122" s="99" t="str">
        <f t="shared" si="39"/>
        <v>62.6% - 72.8%</v>
      </c>
      <c r="X122" s="100">
        <v>17</v>
      </c>
      <c r="Y122" s="97">
        <f t="shared" si="40"/>
        <v>5.7823129251700682E-2</v>
      </c>
      <c r="Z122" s="77">
        <v>14</v>
      </c>
      <c r="AA122" s="97">
        <f t="shared" si="41"/>
        <v>4.3343653250773995E-2</v>
      </c>
      <c r="AB122" s="77">
        <v>14</v>
      </c>
      <c r="AC122" s="97">
        <f t="shared" si="42"/>
        <v>4.7457627118644069E-2</v>
      </c>
      <c r="AD122" s="77">
        <v>14</v>
      </c>
      <c r="AE122" s="101">
        <f t="shared" si="43"/>
        <v>4.4444444444444446E-2</v>
      </c>
      <c r="AF122" s="122" t="s">
        <v>732</v>
      </c>
      <c r="AG122" s="151">
        <v>0</v>
      </c>
      <c r="AH122" s="151">
        <v>0</v>
      </c>
      <c r="AI122" s="151">
        <v>0</v>
      </c>
      <c r="AJ122" s="151">
        <v>0</v>
      </c>
      <c r="AK122" s="78">
        <f t="shared" si="29"/>
        <v>1</v>
      </c>
      <c r="AL122" s="78">
        <f t="shared" si="30"/>
        <v>0</v>
      </c>
      <c r="AM122" s="78">
        <f t="shared" si="31"/>
        <v>0</v>
      </c>
      <c r="AN122" s="78">
        <f t="shared" si="32"/>
        <v>0</v>
      </c>
    </row>
    <row r="123" spans="1:40" s="78" customFormat="1" x14ac:dyDescent="0.2">
      <c r="A123" s="77" t="s">
        <v>733</v>
      </c>
      <c r="B123" s="77" t="s">
        <v>734</v>
      </c>
      <c r="C123" s="77" t="s">
        <v>722</v>
      </c>
      <c r="D123" s="93">
        <v>664</v>
      </c>
      <c r="E123" s="94">
        <v>641</v>
      </c>
      <c r="F123" s="94">
        <v>657</v>
      </c>
      <c r="G123" s="95">
        <v>653</v>
      </c>
      <c r="H123" s="93">
        <v>160</v>
      </c>
      <c r="I123" s="94">
        <v>496</v>
      </c>
      <c r="J123" s="97">
        <f t="shared" si="33"/>
        <v>0.74698795180722888</v>
      </c>
      <c r="K123" s="98" t="str">
        <f t="shared" si="34"/>
        <v>71.3% - 77.9%</v>
      </c>
      <c r="L123" s="94">
        <v>151</v>
      </c>
      <c r="M123" s="94">
        <v>486</v>
      </c>
      <c r="N123" s="97">
        <f t="shared" si="35"/>
        <v>0.75819032761310456</v>
      </c>
      <c r="O123" s="98" t="str">
        <f t="shared" si="36"/>
        <v>72.4% - 79.0%</v>
      </c>
      <c r="P123" s="94">
        <v>131</v>
      </c>
      <c r="Q123" s="94">
        <v>522</v>
      </c>
      <c r="R123" s="97">
        <f t="shared" si="44"/>
        <v>0.79452054794520544</v>
      </c>
      <c r="S123" s="98" t="str">
        <f t="shared" si="37"/>
        <v>76.2% - 82.4%</v>
      </c>
      <c r="T123" s="94">
        <v>144</v>
      </c>
      <c r="U123" s="94">
        <v>502</v>
      </c>
      <c r="V123" s="97">
        <f t="shared" si="38"/>
        <v>0.76875957120980087</v>
      </c>
      <c r="W123" s="99" t="str">
        <f t="shared" si="39"/>
        <v>73.5% - 79.9%</v>
      </c>
      <c r="X123" s="100">
        <v>8</v>
      </c>
      <c r="Y123" s="97">
        <f t="shared" si="40"/>
        <v>1.2048192771084338E-2</v>
      </c>
      <c r="Z123" s="77">
        <v>4</v>
      </c>
      <c r="AA123" s="97">
        <f t="shared" si="41"/>
        <v>6.2402496099843996E-3</v>
      </c>
      <c r="AB123" s="77">
        <v>4</v>
      </c>
      <c r="AC123" s="97">
        <f t="shared" si="42"/>
        <v>6.0882800608828003E-3</v>
      </c>
      <c r="AD123" s="77">
        <v>7</v>
      </c>
      <c r="AE123" s="101">
        <f t="shared" si="43"/>
        <v>1.0719754977029096E-2</v>
      </c>
      <c r="AF123" s="122" t="s">
        <v>735</v>
      </c>
      <c r="AG123" s="151">
        <v>0</v>
      </c>
      <c r="AH123" s="151">
        <v>0</v>
      </c>
      <c r="AI123" s="151">
        <v>0</v>
      </c>
      <c r="AJ123" s="151">
        <v>0</v>
      </c>
      <c r="AK123" s="78">
        <f t="shared" si="29"/>
        <v>0</v>
      </c>
      <c r="AL123" s="78">
        <f t="shared" si="30"/>
        <v>0</v>
      </c>
      <c r="AM123" s="78">
        <f t="shared" si="31"/>
        <v>0</v>
      </c>
      <c r="AN123" s="78">
        <f t="shared" si="32"/>
        <v>0</v>
      </c>
    </row>
    <row r="124" spans="1:40" s="78" customFormat="1" x14ac:dyDescent="0.2">
      <c r="A124" s="77" t="s">
        <v>736</v>
      </c>
      <c r="B124" s="77" t="s">
        <v>737</v>
      </c>
      <c r="C124" s="77" t="s">
        <v>722</v>
      </c>
      <c r="D124" s="93">
        <v>1022</v>
      </c>
      <c r="E124" s="94">
        <v>1095</v>
      </c>
      <c r="F124" s="94">
        <v>1139</v>
      </c>
      <c r="G124" s="95">
        <v>1090</v>
      </c>
      <c r="H124" s="93">
        <v>234</v>
      </c>
      <c r="I124" s="94">
        <v>705</v>
      </c>
      <c r="J124" s="97"/>
      <c r="K124" s="98" t="str">
        <f t="shared" si="34"/>
        <v/>
      </c>
      <c r="L124" s="94">
        <v>206</v>
      </c>
      <c r="M124" s="94">
        <v>795</v>
      </c>
      <c r="N124" s="97"/>
      <c r="O124" s="98" t="str">
        <f t="shared" si="36"/>
        <v/>
      </c>
      <c r="P124" s="94">
        <v>236</v>
      </c>
      <c r="Q124" s="94">
        <v>801</v>
      </c>
      <c r="R124" s="97"/>
      <c r="S124" s="98" t="str">
        <f t="shared" si="37"/>
        <v/>
      </c>
      <c r="T124" s="94">
        <v>210</v>
      </c>
      <c r="U124" s="94">
        <v>742</v>
      </c>
      <c r="V124" s="97"/>
      <c r="W124" s="99" t="str">
        <f t="shared" si="39"/>
        <v/>
      </c>
      <c r="X124" s="100">
        <v>83</v>
      </c>
      <c r="Y124" s="97">
        <f t="shared" si="40"/>
        <v>8.1213307240704496E-2</v>
      </c>
      <c r="Z124" s="77">
        <v>94</v>
      </c>
      <c r="AA124" s="97">
        <f t="shared" si="41"/>
        <v>8.5844748858447492E-2</v>
      </c>
      <c r="AB124" s="77">
        <v>102</v>
      </c>
      <c r="AC124" s="97">
        <f t="shared" si="42"/>
        <v>8.9552238805970144E-2</v>
      </c>
      <c r="AD124" s="77">
        <v>138</v>
      </c>
      <c r="AE124" s="101">
        <f t="shared" si="43"/>
        <v>0.12660550458715597</v>
      </c>
      <c r="AF124" s="122" t="s">
        <v>738</v>
      </c>
      <c r="AG124" s="151">
        <v>0</v>
      </c>
      <c r="AH124" s="151">
        <v>0</v>
      </c>
      <c r="AI124" s="151">
        <v>0</v>
      </c>
      <c r="AJ124" s="151">
        <v>0</v>
      </c>
      <c r="AK124" s="78">
        <f t="shared" si="29"/>
        <v>1</v>
      </c>
      <c r="AL124" s="78">
        <f t="shared" si="30"/>
        <v>1</v>
      </c>
      <c r="AM124" s="78">
        <f t="shared" si="31"/>
        <v>1</v>
      </c>
      <c r="AN124" s="78">
        <f t="shared" si="32"/>
        <v>1</v>
      </c>
    </row>
    <row r="125" spans="1:40" s="78" customFormat="1" x14ac:dyDescent="0.2">
      <c r="A125" s="77" t="s">
        <v>739</v>
      </c>
      <c r="B125" s="77" t="s">
        <v>740</v>
      </c>
      <c r="C125" s="77" t="s">
        <v>722</v>
      </c>
      <c r="D125" s="93">
        <v>371</v>
      </c>
      <c r="E125" s="94">
        <v>430</v>
      </c>
      <c r="F125" s="94">
        <v>394</v>
      </c>
      <c r="G125" s="95">
        <v>362</v>
      </c>
      <c r="H125" s="93">
        <v>77</v>
      </c>
      <c r="I125" s="94">
        <v>266</v>
      </c>
      <c r="J125" s="97"/>
      <c r="K125" s="98" t="str">
        <f t="shared" si="34"/>
        <v/>
      </c>
      <c r="L125" s="94">
        <v>95</v>
      </c>
      <c r="M125" s="94">
        <v>288</v>
      </c>
      <c r="N125" s="97"/>
      <c r="O125" s="98" t="str">
        <f t="shared" si="36"/>
        <v/>
      </c>
      <c r="P125" s="94">
        <v>78</v>
      </c>
      <c r="Q125" s="94">
        <v>282</v>
      </c>
      <c r="R125" s="97"/>
      <c r="S125" s="98" t="str">
        <f t="shared" si="37"/>
        <v/>
      </c>
      <c r="T125" s="94">
        <v>80</v>
      </c>
      <c r="U125" s="94">
        <v>251</v>
      </c>
      <c r="V125" s="97"/>
      <c r="W125" s="99" t="str">
        <f t="shared" si="39"/>
        <v/>
      </c>
      <c r="X125" s="100">
        <v>28</v>
      </c>
      <c r="Y125" s="97">
        <f t="shared" si="40"/>
        <v>7.5471698113207544E-2</v>
      </c>
      <c r="Z125" s="77">
        <v>47</v>
      </c>
      <c r="AA125" s="97">
        <f t="shared" si="41"/>
        <v>0.10930232558139535</v>
      </c>
      <c r="AB125" s="77">
        <v>34</v>
      </c>
      <c r="AC125" s="97">
        <f t="shared" si="42"/>
        <v>8.6294416243654817E-2</v>
      </c>
      <c r="AD125" s="77">
        <v>31</v>
      </c>
      <c r="AE125" s="101">
        <f t="shared" si="43"/>
        <v>8.5635359116022103E-2</v>
      </c>
      <c r="AF125" s="122" t="s">
        <v>741</v>
      </c>
      <c r="AG125" s="151">
        <v>0</v>
      </c>
      <c r="AH125" s="151">
        <v>0</v>
      </c>
      <c r="AI125" s="151">
        <v>0</v>
      </c>
      <c r="AJ125" s="151">
        <v>0</v>
      </c>
      <c r="AK125" s="78">
        <f t="shared" si="29"/>
        <v>1</v>
      </c>
      <c r="AL125" s="78">
        <f t="shared" si="30"/>
        <v>1</v>
      </c>
      <c r="AM125" s="78">
        <f t="shared" si="31"/>
        <v>1</v>
      </c>
      <c r="AN125" s="78">
        <f t="shared" si="32"/>
        <v>1</v>
      </c>
    </row>
    <row r="126" spans="1:40" s="78" customFormat="1" x14ac:dyDescent="0.2">
      <c r="A126" s="77" t="s">
        <v>742</v>
      </c>
      <c r="B126" s="77" t="s">
        <v>743</v>
      </c>
      <c r="C126" s="77" t="s">
        <v>722</v>
      </c>
      <c r="D126" s="93">
        <v>256</v>
      </c>
      <c r="E126" s="94">
        <v>246</v>
      </c>
      <c r="F126" s="94">
        <v>238</v>
      </c>
      <c r="G126" s="95">
        <v>236</v>
      </c>
      <c r="H126" s="93">
        <v>43</v>
      </c>
      <c r="I126" s="94">
        <v>193</v>
      </c>
      <c r="J126" s="97"/>
      <c r="K126" s="98" t="str">
        <f t="shared" si="34"/>
        <v/>
      </c>
      <c r="L126" s="94">
        <v>37</v>
      </c>
      <c r="M126" s="94">
        <v>191</v>
      </c>
      <c r="N126" s="97"/>
      <c r="O126" s="98" t="str">
        <f t="shared" si="36"/>
        <v/>
      </c>
      <c r="P126" s="94">
        <v>42</v>
      </c>
      <c r="Q126" s="94">
        <v>170</v>
      </c>
      <c r="R126" s="97"/>
      <c r="S126" s="98" t="str">
        <f t="shared" si="37"/>
        <v/>
      </c>
      <c r="T126" s="94">
        <v>40</v>
      </c>
      <c r="U126" s="94">
        <v>179</v>
      </c>
      <c r="V126" s="97"/>
      <c r="W126" s="99" t="str">
        <f t="shared" si="39"/>
        <v/>
      </c>
      <c r="X126" s="100">
        <v>20</v>
      </c>
      <c r="Y126" s="97">
        <f t="shared" si="40"/>
        <v>7.8125E-2</v>
      </c>
      <c r="Z126" s="77">
        <v>18</v>
      </c>
      <c r="AA126" s="97">
        <f t="shared" si="41"/>
        <v>7.3170731707317069E-2</v>
      </c>
      <c r="AB126" s="77">
        <v>26</v>
      </c>
      <c r="AC126" s="97">
        <f t="shared" si="42"/>
        <v>0.1092436974789916</v>
      </c>
      <c r="AD126" s="77">
        <v>17</v>
      </c>
      <c r="AE126" s="101">
        <f t="shared" si="43"/>
        <v>7.2033898305084748E-2</v>
      </c>
      <c r="AF126" s="122" t="s">
        <v>744</v>
      </c>
      <c r="AG126" s="151">
        <v>1</v>
      </c>
      <c r="AH126" s="151">
        <v>1</v>
      </c>
      <c r="AI126" s="151">
        <v>1</v>
      </c>
      <c r="AJ126" s="151">
        <v>1</v>
      </c>
      <c r="AK126" s="78">
        <f t="shared" si="29"/>
        <v>1</v>
      </c>
      <c r="AL126" s="78">
        <f t="shared" si="30"/>
        <v>1</v>
      </c>
      <c r="AM126" s="78">
        <f t="shared" si="31"/>
        <v>1</v>
      </c>
      <c r="AN126" s="78">
        <f t="shared" si="32"/>
        <v>1</v>
      </c>
    </row>
    <row r="127" spans="1:40" s="78" customFormat="1" x14ac:dyDescent="0.2">
      <c r="A127" s="77" t="s">
        <v>745</v>
      </c>
      <c r="B127" s="77" t="s">
        <v>746</v>
      </c>
      <c r="C127" s="77" t="s">
        <v>722</v>
      </c>
      <c r="D127" s="93">
        <v>284</v>
      </c>
      <c r="E127" s="94">
        <v>283</v>
      </c>
      <c r="F127" s="94">
        <v>303</v>
      </c>
      <c r="G127" s="95">
        <v>274</v>
      </c>
      <c r="H127" s="93">
        <v>25</v>
      </c>
      <c r="I127" s="94">
        <v>243</v>
      </c>
      <c r="J127" s="97"/>
      <c r="K127" s="98" t="str">
        <f t="shared" si="34"/>
        <v/>
      </c>
      <c r="L127" s="94">
        <v>21</v>
      </c>
      <c r="M127" s="94">
        <v>250</v>
      </c>
      <c r="N127" s="97">
        <f t="shared" si="35"/>
        <v>0.88339222614840984</v>
      </c>
      <c r="O127" s="98" t="str">
        <f t="shared" si="36"/>
        <v>84.1% - 91.6%</v>
      </c>
      <c r="P127" s="94">
        <v>33</v>
      </c>
      <c r="Q127" s="94">
        <v>258</v>
      </c>
      <c r="R127" s="97">
        <f t="shared" si="44"/>
        <v>0.85148514851485146</v>
      </c>
      <c r="S127" s="98" t="str">
        <f t="shared" si="37"/>
        <v>80.7% - 88.7%</v>
      </c>
      <c r="T127" s="94">
        <v>28</v>
      </c>
      <c r="U127" s="94">
        <v>231</v>
      </c>
      <c r="V127" s="97"/>
      <c r="W127" s="99" t="str">
        <f t="shared" si="39"/>
        <v/>
      </c>
      <c r="X127" s="100">
        <v>16</v>
      </c>
      <c r="Y127" s="97">
        <f t="shared" si="40"/>
        <v>5.6338028169014086E-2</v>
      </c>
      <c r="Z127" s="77">
        <v>12</v>
      </c>
      <c r="AA127" s="97">
        <f t="shared" si="41"/>
        <v>4.2402826855123678E-2</v>
      </c>
      <c r="AB127" s="77">
        <v>12</v>
      </c>
      <c r="AC127" s="97">
        <f t="shared" si="42"/>
        <v>3.9603960396039604E-2</v>
      </c>
      <c r="AD127" s="77">
        <v>15</v>
      </c>
      <c r="AE127" s="101">
        <f t="shared" si="43"/>
        <v>5.4744525547445258E-2</v>
      </c>
      <c r="AF127" s="122" t="s">
        <v>747</v>
      </c>
      <c r="AG127" s="151">
        <v>0</v>
      </c>
      <c r="AH127" s="151">
        <v>0</v>
      </c>
      <c r="AI127" s="151">
        <v>0</v>
      </c>
      <c r="AJ127" s="151">
        <v>0</v>
      </c>
      <c r="AK127" s="78">
        <f t="shared" si="29"/>
        <v>1</v>
      </c>
      <c r="AL127" s="78">
        <f t="shared" si="30"/>
        <v>0</v>
      </c>
      <c r="AM127" s="78">
        <f t="shared" si="31"/>
        <v>0</v>
      </c>
      <c r="AN127" s="78">
        <f t="shared" si="32"/>
        <v>1</v>
      </c>
    </row>
    <row r="128" spans="1:40" s="78" customFormat="1" x14ac:dyDescent="0.2">
      <c r="A128" s="77" t="s">
        <v>748</v>
      </c>
      <c r="B128" s="77" t="s">
        <v>749</v>
      </c>
      <c r="C128" s="77" t="s">
        <v>722</v>
      </c>
      <c r="D128" s="93">
        <v>1470</v>
      </c>
      <c r="E128" s="94">
        <v>1554</v>
      </c>
      <c r="F128" s="94">
        <v>1464</v>
      </c>
      <c r="G128" s="95">
        <v>1405</v>
      </c>
      <c r="H128" s="93">
        <v>426</v>
      </c>
      <c r="I128" s="94">
        <v>1039</v>
      </c>
      <c r="J128" s="97">
        <f t="shared" si="33"/>
        <v>0.70680272108843534</v>
      </c>
      <c r="K128" s="98" t="str">
        <f t="shared" si="34"/>
        <v>68.3% - 73.0%</v>
      </c>
      <c r="L128" s="94">
        <v>433</v>
      </c>
      <c r="M128" s="94">
        <v>1115</v>
      </c>
      <c r="N128" s="97">
        <f t="shared" si="35"/>
        <v>0.71750321750321755</v>
      </c>
      <c r="O128" s="98" t="str">
        <f t="shared" si="36"/>
        <v>69.5% - 73.9%</v>
      </c>
      <c r="P128" s="94">
        <v>417</v>
      </c>
      <c r="Q128" s="94">
        <v>1040</v>
      </c>
      <c r="R128" s="97">
        <f t="shared" si="44"/>
        <v>0.7103825136612022</v>
      </c>
      <c r="S128" s="98" t="str">
        <f t="shared" si="37"/>
        <v>68.7% - 73.3%</v>
      </c>
      <c r="T128" s="94">
        <v>381</v>
      </c>
      <c r="U128" s="94">
        <v>1019</v>
      </c>
      <c r="V128" s="97">
        <f t="shared" si="38"/>
        <v>0.7252669039145907</v>
      </c>
      <c r="W128" s="99" t="str">
        <f t="shared" si="39"/>
        <v>70.1% - 74.8%</v>
      </c>
      <c r="X128" s="100">
        <v>5</v>
      </c>
      <c r="Y128" s="97">
        <f t="shared" si="40"/>
        <v>3.4013605442176869E-3</v>
      </c>
      <c r="Z128" s="77">
        <v>6</v>
      </c>
      <c r="AA128" s="97">
        <f t="shared" si="41"/>
        <v>3.8610038610038611E-3</v>
      </c>
      <c r="AB128" s="77">
        <v>7</v>
      </c>
      <c r="AC128" s="97">
        <f t="shared" si="42"/>
        <v>4.7814207650273225E-3</v>
      </c>
      <c r="AD128" s="77">
        <v>5</v>
      </c>
      <c r="AE128" s="101">
        <f t="shared" si="43"/>
        <v>3.5587188612099642E-3</v>
      </c>
      <c r="AF128" s="122" t="s">
        <v>750</v>
      </c>
      <c r="AG128" s="151">
        <v>0</v>
      </c>
      <c r="AH128" s="151">
        <v>0</v>
      </c>
      <c r="AI128" s="151">
        <v>0</v>
      </c>
      <c r="AJ128" s="151">
        <v>0</v>
      </c>
      <c r="AK128" s="78">
        <f t="shared" si="29"/>
        <v>0</v>
      </c>
      <c r="AL128" s="78">
        <f t="shared" si="30"/>
        <v>0</v>
      </c>
      <c r="AM128" s="78">
        <f t="shared" si="31"/>
        <v>0</v>
      </c>
      <c r="AN128" s="78">
        <f t="shared" si="32"/>
        <v>0</v>
      </c>
    </row>
    <row r="129" spans="1:40" s="78" customFormat="1" x14ac:dyDescent="0.2">
      <c r="A129" s="77" t="s">
        <v>751</v>
      </c>
      <c r="B129" s="77" t="s">
        <v>752</v>
      </c>
      <c r="C129" s="77" t="s">
        <v>753</v>
      </c>
      <c r="D129" s="93">
        <v>2536</v>
      </c>
      <c r="E129" s="94">
        <v>2709</v>
      </c>
      <c r="F129" s="94">
        <v>2602</v>
      </c>
      <c r="G129" s="95">
        <v>2549</v>
      </c>
      <c r="H129" s="93">
        <v>488</v>
      </c>
      <c r="I129" s="94">
        <v>2019</v>
      </c>
      <c r="J129" s="97">
        <f t="shared" si="33"/>
        <v>0.79613564668769721</v>
      </c>
      <c r="K129" s="98" t="str">
        <f t="shared" si="34"/>
        <v>78.0% - 81.1%</v>
      </c>
      <c r="L129" s="94">
        <v>509</v>
      </c>
      <c r="M129" s="94">
        <v>2175</v>
      </c>
      <c r="N129" s="97">
        <f t="shared" si="35"/>
        <v>0.80287929125138424</v>
      </c>
      <c r="O129" s="98" t="str">
        <f t="shared" si="36"/>
        <v>78.7% - 81.7%</v>
      </c>
      <c r="P129" s="94">
        <v>484.19</v>
      </c>
      <c r="Q129" s="94">
        <v>2105.81</v>
      </c>
      <c r="R129" s="97">
        <f t="shared" si="44"/>
        <v>0.80930438124519599</v>
      </c>
      <c r="S129" s="98" t="str">
        <f t="shared" si="37"/>
        <v>79.4% - 82.4%</v>
      </c>
      <c r="T129" s="94">
        <v>465</v>
      </c>
      <c r="U129" s="94">
        <v>2050</v>
      </c>
      <c r="V129" s="97">
        <f t="shared" si="38"/>
        <v>0.80423695566888975</v>
      </c>
      <c r="W129" s="99" t="str">
        <f t="shared" si="39"/>
        <v>78.8% - 81.9%</v>
      </c>
      <c r="X129" s="100">
        <v>29</v>
      </c>
      <c r="Y129" s="97">
        <f t="shared" si="40"/>
        <v>1.1435331230283912E-2</v>
      </c>
      <c r="Z129" s="77">
        <v>25</v>
      </c>
      <c r="AA129" s="97">
        <f t="shared" si="41"/>
        <v>9.2284976005906245E-3</v>
      </c>
      <c r="AB129" s="77">
        <v>12</v>
      </c>
      <c r="AC129" s="97">
        <f t="shared" si="42"/>
        <v>4.6118370484242886E-3</v>
      </c>
      <c r="AD129" s="77">
        <v>34</v>
      </c>
      <c r="AE129" s="101">
        <f t="shared" si="43"/>
        <v>1.3338564142801098E-2</v>
      </c>
      <c r="AF129" s="122" t="s">
        <v>755</v>
      </c>
      <c r="AG129" s="151">
        <v>0</v>
      </c>
      <c r="AH129" s="151">
        <v>0</v>
      </c>
      <c r="AI129" s="151">
        <v>0</v>
      </c>
      <c r="AJ129" s="151">
        <v>0</v>
      </c>
      <c r="AK129" s="78">
        <f t="shared" si="29"/>
        <v>0</v>
      </c>
      <c r="AL129" s="78">
        <f t="shared" si="30"/>
        <v>0</v>
      </c>
      <c r="AM129" s="78">
        <f t="shared" si="31"/>
        <v>0</v>
      </c>
      <c r="AN129" s="78">
        <f t="shared" si="32"/>
        <v>0</v>
      </c>
    </row>
    <row r="130" spans="1:40" s="78" customFormat="1" x14ac:dyDescent="0.2">
      <c r="A130" s="77" t="s">
        <v>756</v>
      </c>
      <c r="B130" s="77" t="s">
        <v>757</v>
      </c>
      <c r="C130" s="77" t="s">
        <v>753</v>
      </c>
      <c r="D130" s="93">
        <v>551</v>
      </c>
      <c r="E130" s="94">
        <v>637</v>
      </c>
      <c r="F130" s="94">
        <v>577</v>
      </c>
      <c r="G130" s="95">
        <v>536</v>
      </c>
      <c r="H130" s="93">
        <v>142</v>
      </c>
      <c r="I130" s="94">
        <v>402</v>
      </c>
      <c r="J130" s="97">
        <f t="shared" si="33"/>
        <v>0.72958257713248642</v>
      </c>
      <c r="K130" s="98" t="str">
        <f t="shared" si="34"/>
        <v>69.1% - 76.5%</v>
      </c>
      <c r="L130" s="94">
        <v>156</v>
      </c>
      <c r="M130" s="94">
        <v>477</v>
      </c>
      <c r="N130" s="97">
        <f t="shared" si="35"/>
        <v>0.74882260596546313</v>
      </c>
      <c r="O130" s="98" t="str">
        <f t="shared" si="36"/>
        <v>71.4% - 78.1%</v>
      </c>
      <c r="P130" s="94">
        <v>167</v>
      </c>
      <c r="Q130" s="94">
        <v>407</v>
      </c>
      <c r="R130" s="97">
        <f t="shared" si="44"/>
        <v>0.70537261698440212</v>
      </c>
      <c r="S130" s="98" t="str">
        <f t="shared" si="37"/>
        <v>66.7% - 74.1%</v>
      </c>
      <c r="T130" s="94">
        <v>144</v>
      </c>
      <c r="U130" s="94">
        <v>384</v>
      </c>
      <c r="V130" s="97">
        <f t="shared" si="38"/>
        <v>0.71641791044776115</v>
      </c>
      <c r="W130" s="99" t="str">
        <f t="shared" si="39"/>
        <v>67.7% - 75.3%</v>
      </c>
      <c r="X130" s="100">
        <v>7</v>
      </c>
      <c r="Y130" s="97">
        <f t="shared" si="40"/>
        <v>1.2704174228675136E-2</v>
      </c>
      <c r="Z130" s="77">
        <v>4</v>
      </c>
      <c r="AA130" s="97">
        <f t="shared" si="41"/>
        <v>6.2794348508634227E-3</v>
      </c>
      <c r="AB130" s="77">
        <v>3</v>
      </c>
      <c r="AC130" s="97">
        <f t="shared" si="42"/>
        <v>5.1993067590987872E-3</v>
      </c>
      <c r="AD130" s="77">
        <v>8</v>
      </c>
      <c r="AE130" s="101">
        <f t="shared" si="43"/>
        <v>1.4925373134328358E-2</v>
      </c>
      <c r="AF130" s="122" t="s">
        <v>758</v>
      </c>
      <c r="AG130" s="151">
        <v>0</v>
      </c>
      <c r="AH130" s="151">
        <v>0</v>
      </c>
      <c r="AI130" s="151">
        <v>0</v>
      </c>
      <c r="AJ130" s="151">
        <v>0</v>
      </c>
      <c r="AK130" s="78">
        <f t="shared" si="29"/>
        <v>0</v>
      </c>
      <c r="AL130" s="78">
        <f t="shared" si="30"/>
        <v>0</v>
      </c>
      <c r="AM130" s="78">
        <f t="shared" si="31"/>
        <v>0</v>
      </c>
      <c r="AN130" s="78">
        <f t="shared" si="32"/>
        <v>0</v>
      </c>
    </row>
    <row r="131" spans="1:40" s="78" customFormat="1" x14ac:dyDescent="0.2">
      <c r="A131" s="77" t="s">
        <v>759</v>
      </c>
      <c r="B131" s="77" t="s">
        <v>760</v>
      </c>
      <c r="C131" s="77" t="s">
        <v>753</v>
      </c>
      <c r="D131" s="93">
        <v>894</v>
      </c>
      <c r="E131" s="94">
        <v>993</v>
      </c>
      <c r="F131" s="94">
        <v>1011</v>
      </c>
      <c r="G131" s="95">
        <v>992</v>
      </c>
      <c r="H131" s="93">
        <v>199</v>
      </c>
      <c r="I131" s="94">
        <v>695</v>
      </c>
      <c r="J131" s="97"/>
      <c r="K131" s="98" t="str">
        <f t="shared" si="34"/>
        <v/>
      </c>
      <c r="L131" s="94">
        <v>193</v>
      </c>
      <c r="M131" s="94">
        <v>800</v>
      </c>
      <c r="N131" s="97">
        <f t="shared" si="35"/>
        <v>0.80563947633434041</v>
      </c>
      <c r="O131" s="98" t="str">
        <f t="shared" si="36"/>
        <v>78.0% - 82.9%</v>
      </c>
      <c r="P131" s="94">
        <v>183</v>
      </c>
      <c r="Q131" s="94">
        <v>827</v>
      </c>
      <c r="R131" s="97">
        <f t="shared" si="44"/>
        <v>0.81800197823936693</v>
      </c>
      <c r="S131" s="98" t="str">
        <f t="shared" si="37"/>
        <v>79.3% - 84.1%</v>
      </c>
      <c r="T131" s="94">
        <v>238</v>
      </c>
      <c r="U131" s="94">
        <v>736</v>
      </c>
      <c r="V131" s="97">
        <f t="shared" si="38"/>
        <v>0.74193548387096775</v>
      </c>
      <c r="W131" s="99" t="str">
        <f t="shared" si="39"/>
        <v>71.4% - 76.8%</v>
      </c>
      <c r="X131" s="100">
        <v>0</v>
      </c>
      <c r="Y131" s="97">
        <f t="shared" si="40"/>
        <v>0</v>
      </c>
      <c r="Z131" s="77">
        <v>0</v>
      </c>
      <c r="AA131" s="97">
        <f t="shared" si="41"/>
        <v>0</v>
      </c>
      <c r="AB131" s="77">
        <v>1</v>
      </c>
      <c r="AC131" s="97">
        <f t="shared" si="42"/>
        <v>9.8911968348170125E-4</v>
      </c>
      <c r="AD131" s="77">
        <v>18</v>
      </c>
      <c r="AE131" s="101">
        <f t="shared" si="43"/>
        <v>1.8145161290322582E-2</v>
      </c>
      <c r="AF131" s="122" t="s">
        <v>761</v>
      </c>
      <c r="AG131" s="151">
        <v>1</v>
      </c>
      <c r="AH131" s="151">
        <v>0</v>
      </c>
      <c r="AI131" s="151">
        <v>0</v>
      </c>
      <c r="AJ131" s="151">
        <v>0</v>
      </c>
      <c r="AK131" s="78">
        <f t="shared" si="29"/>
        <v>0</v>
      </c>
      <c r="AL131" s="78">
        <f t="shared" si="30"/>
        <v>0</v>
      </c>
      <c r="AM131" s="78">
        <f t="shared" si="31"/>
        <v>0</v>
      </c>
      <c r="AN131" s="78">
        <f t="shared" si="32"/>
        <v>0</v>
      </c>
    </row>
    <row r="132" spans="1:40" s="78" customFormat="1" x14ac:dyDescent="0.2">
      <c r="A132" s="77" t="s">
        <v>762</v>
      </c>
      <c r="B132" s="77" t="s">
        <v>763</v>
      </c>
      <c r="C132" s="77" t="s">
        <v>753</v>
      </c>
      <c r="D132" s="93">
        <v>334</v>
      </c>
      <c r="E132" s="94">
        <v>329</v>
      </c>
      <c r="F132" s="94">
        <v>359</v>
      </c>
      <c r="G132" s="95">
        <v>287</v>
      </c>
      <c r="H132" s="93">
        <v>58</v>
      </c>
      <c r="I132" s="94">
        <v>276</v>
      </c>
      <c r="J132" s="97">
        <f t="shared" si="33"/>
        <v>0.82634730538922152</v>
      </c>
      <c r="K132" s="98" t="str">
        <f t="shared" si="34"/>
        <v>78.2% - 86.3%</v>
      </c>
      <c r="L132" s="94">
        <v>55</v>
      </c>
      <c r="M132" s="94">
        <v>274</v>
      </c>
      <c r="N132" s="97">
        <f t="shared" si="35"/>
        <v>0.83282674772036469</v>
      </c>
      <c r="O132" s="98" t="str">
        <f t="shared" si="36"/>
        <v>78.9% - 86.9%</v>
      </c>
      <c r="P132" s="94">
        <v>71</v>
      </c>
      <c r="Q132" s="94">
        <v>288</v>
      </c>
      <c r="R132" s="97">
        <f t="shared" si="44"/>
        <v>0.8022284122562674</v>
      </c>
      <c r="S132" s="98" t="str">
        <f t="shared" si="37"/>
        <v>75.8% - 84.0%</v>
      </c>
      <c r="T132" s="94">
        <v>39</v>
      </c>
      <c r="U132" s="94">
        <v>248</v>
      </c>
      <c r="V132" s="97"/>
      <c r="W132" s="99" t="str">
        <f t="shared" si="39"/>
        <v/>
      </c>
      <c r="X132" s="100">
        <v>0</v>
      </c>
      <c r="Y132" s="97">
        <f t="shared" si="40"/>
        <v>0</v>
      </c>
      <c r="Z132" s="77">
        <v>0</v>
      </c>
      <c r="AA132" s="97">
        <f t="shared" si="41"/>
        <v>0</v>
      </c>
      <c r="AB132" s="77">
        <v>0</v>
      </c>
      <c r="AC132" s="97">
        <f t="shared" si="42"/>
        <v>0</v>
      </c>
      <c r="AD132" s="77">
        <v>0</v>
      </c>
      <c r="AE132" s="101">
        <f t="shared" si="43"/>
        <v>0</v>
      </c>
      <c r="AF132" s="122" t="s">
        <v>764</v>
      </c>
      <c r="AG132" s="151">
        <v>0</v>
      </c>
      <c r="AH132" s="151">
        <v>0</v>
      </c>
      <c r="AI132" s="151">
        <v>0</v>
      </c>
      <c r="AJ132" s="151">
        <v>1</v>
      </c>
      <c r="AK132" s="78">
        <f t="shared" si="29"/>
        <v>0</v>
      </c>
      <c r="AL132" s="78">
        <f t="shared" si="30"/>
        <v>0</v>
      </c>
      <c r="AM132" s="78">
        <f t="shared" si="31"/>
        <v>0</v>
      </c>
      <c r="AN132" s="78">
        <f t="shared" si="32"/>
        <v>0</v>
      </c>
    </row>
    <row r="133" spans="1:40" s="78" customFormat="1" x14ac:dyDescent="0.2">
      <c r="A133" s="77" t="s">
        <v>765</v>
      </c>
      <c r="B133" s="77" t="s">
        <v>766</v>
      </c>
      <c r="C133" s="77" t="s">
        <v>753</v>
      </c>
      <c r="D133" s="93">
        <v>556</v>
      </c>
      <c r="E133" s="94">
        <v>626</v>
      </c>
      <c r="F133" s="94">
        <v>570</v>
      </c>
      <c r="G133" s="95">
        <v>519</v>
      </c>
      <c r="H133" s="93">
        <v>129</v>
      </c>
      <c r="I133" s="94">
        <v>427</v>
      </c>
      <c r="J133" s="97">
        <f t="shared" si="33"/>
        <v>0.76798561151079137</v>
      </c>
      <c r="K133" s="98" t="str">
        <f t="shared" si="34"/>
        <v>73.1% - 80.1%</v>
      </c>
      <c r="L133" s="94">
        <v>126</v>
      </c>
      <c r="M133" s="94">
        <v>500</v>
      </c>
      <c r="N133" s="97">
        <f t="shared" si="35"/>
        <v>0.79872204472843455</v>
      </c>
      <c r="O133" s="98" t="str">
        <f t="shared" si="36"/>
        <v>76.6% - 82.8%</v>
      </c>
      <c r="P133" s="94">
        <v>109</v>
      </c>
      <c r="Q133" s="94">
        <v>461</v>
      </c>
      <c r="R133" s="97">
        <f t="shared" si="44"/>
        <v>0.80877192982456136</v>
      </c>
      <c r="S133" s="98" t="str">
        <f t="shared" si="37"/>
        <v>77.4% - 83.9%</v>
      </c>
      <c r="T133" s="94">
        <v>88</v>
      </c>
      <c r="U133" s="94">
        <v>431</v>
      </c>
      <c r="V133" s="97"/>
      <c r="W133" s="99" t="str">
        <f t="shared" si="39"/>
        <v/>
      </c>
      <c r="X133" s="100">
        <v>0</v>
      </c>
      <c r="Y133" s="97">
        <f t="shared" si="40"/>
        <v>0</v>
      </c>
      <c r="Z133" s="77">
        <v>0</v>
      </c>
      <c r="AA133" s="97">
        <f t="shared" si="41"/>
        <v>0</v>
      </c>
      <c r="AB133" s="77">
        <v>0</v>
      </c>
      <c r="AC133" s="97">
        <f t="shared" si="42"/>
        <v>0</v>
      </c>
      <c r="AD133" s="77">
        <v>0</v>
      </c>
      <c r="AE133" s="101">
        <f t="shared" si="43"/>
        <v>0</v>
      </c>
      <c r="AF133" s="122" t="s">
        <v>767</v>
      </c>
      <c r="AG133" s="151">
        <v>0</v>
      </c>
      <c r="AH133" s="151">
        <v>0</v>
      </c>
      <c r="AI133" s="151">
        <v>0</v>
      </c>
      <c r="AJ133" s="151">
        <v>1</v>
      </c>
      <c r="AK133" s="78">
        <f t="shared" si="29"/>
        <v>0</v>
      </c>
      <c r="AL133" s="78">
        <f t="shared" si="30"/>
        <v>0</v>
      </c>
      <c r="AM133" s="78">
        <f t="shared" si="31"/>
        <v>0</v>
      </c>
      <c r="AN133" s="78">
        <f t="shared" si="32"/>
        <v>0</v>
      </c>
    </row>
    <row r="134" spans="1:40" s="78" customFormat="1" x14ac:dyDescent="0.2">
      <c r="A134" s="77" t="s">
        <v>768</v>
      </c>
      <c r="B134" s="77" t="s">
        <v>769</v>
      </c>
      <c r="C134" s="77" t="s">
        <v>753</v>
      </c>
      <c r="D134" s="93">
        <v>604</v>
      </c>
      <c r="E134" s="94">
        <v>619</v>
      </c>
      <c r="F134" s="94">
        <v>559</v>
      </c>
      <c r="G134" s="95">
        <v>602</v>
      </c>
      <c r="H134" s="93">
        <v>97</v>
      </c>
      <c r="I134" s="94">
        <v>507</v>
      </c>
      <c r="J134" s="97">
        <f t="shared" si="33"/>
        <v>0.83940397350993379</v>
      </c>
      <c r="K134" s="98" t="str">
        <f t="shared" si="34"/>
        <v>80.8% - 86.7%</v>
      </c>
      <c r="L134" s="94">
        <v>112</v>
      </c>
      <c r="M134" s="94">
        <v>507</v>
      </c>
      <c r="N134" s="97">
        <f t="shared" si="35"/>
        <v>0.81906300484652661</v>
      </c>
      <c r="O134" s="98" t="str">
        <f t="shared" si="36"/>
        <v>78.7% - 84.7%</v>
      </c>
      <c r="P134" s="94">
        <v>95</v>
      </c>
      <c r="Q134" s="94">
        <v>464</v>
      </c>
      <c r="R134" s="97">
        <f t="shared" si="44"/>
        <v>0.83005366726296959</v>
      </c>
      <c r="S134" s="98" t="str">
        <f t="shared" si="37"/>
        <v>79.7% - 85.9%</v>
      </c>
      <c r="T134" s="94">
        <v>117</v>
      </c>
      <c r="U134" s="94">
        <v>482</v>
      </c>
      <c r="V134" s="97">
        <f t="shared" si="38"/>
        <v>0.80066445182724255</v>
      </c>
      <c r="W134" s="99" t="str">
        <f t="shared" si="39"/>
        <v>76.7% - 83.1%</v>
      </c>
      <c r="X134" s="100">
        <v>0</v>
      </c>
      <c r="Y134" s="97">
        <f t="shared" si="40"/>
        <v>0</v>
      </c>
      <c r="Z134" s="77">
        <v>0</v>
      </c>
      <c r="AA134" s="97">
        <f t="shared" si="41"/>
        <v>0</v>
      </c>
      <c r="AB134" s="77">
        <v>0</v>
      </c>
      <c r="AC134" s="97">
        <f t="shared" si="42"/>
        <v>0</v>
      </c>
      <c r="AD134" s="77">
        <v>3</v>
      </c>
      <c r="AE134" s="101">
        <f t="shared" si="43"/>
        <v>4.9833887043189366E-3</v>
      </c>
      <c r="AF134" s="122" t="s">
        <v>770</v>
      </c>
      <c r="AG134" s="151">
        <v>0</v>
      </c>
      <c r="AH134" s="151">
        <v>0</v>
      </c>
      <c r="AI134" s="151">
        <v>0</v>
      </c>
      <c r="AJ134" s="151">
        <v>0</v>
      </c>
      <c r="AK134" s="78">
        <f t="shared" si="29"/>
        <v>0</v>
      </c>
      <c r="AL134" s="78">
        <f t="shared" si="30"/>
        <v>0</v>
      </c>
      <c r="AM134" s="78">
        <f t="shared" si="31"/>
        <v>0</v>
      </c>
      <c r="AN134" s="78">
        <f t="shared" si="32"/>
        <v>0</v>
      </c>
    </row>
    <row r="135" spans="1:40" s="78" customFormat="1" x14ac:dyDescent="0.2">
      <c r="A135" s="77" t="s">
        <v>771</v>
      </c>
      <c r="B135" s="77" t="s">
        <v>772</v>
      </c>
      <c r="C135" s="77" t="s">
        <v>753</v>
      </c>
      <c r="D135" s="93">
        <v>386</v>
      </c>
      <c r="E135" s="94">
        <v>425</v>
      </c>
      <c r="F135" s="94">
        <v>367</v>
      </c>
      <c r="G135" s="95">
        <v>392</v>
      </c>
      <c r="H135" s="93">
        <v>124</v>
      </c>
      <c r="I135" s="94">
        <v>251</v>
      </c>
      <c r="J135" s="97">
        <f t="shared" si="33"/>
        <v>0.65025906735751293</v>
      </c>
      <c r="K135" s="98" t="str">
        <f t="shared" si="34"/>
        <v>60.1% - 69.6%</v>
      </c>
      <c r="L135" s="94">
        <v>133</v>
      </c>
      <c r="M135" s="94">
        <v>290</v>
      </c>
      <c r="N135" s="97">
        <f t="shared" si="35"/>
        <v>0.68235294117647061</v>
      </c>
      <c r="O135" s="98" t="str">
        <f t="shared" si="36"/>
        <v>63.7% - 72.5%</v>
      </c>
      <c r="P135" s="94">
        <v>111</v>
      </c>
      <c r="Q135" s="94">
        <v>251</v>
      </c>
      <c r="R135" s="97"/>
      <c r="S135" s="98" t="str">
        <f t="shared" si="37"/>
        <v/>
      </c>
      <c r="T135" s="94">
        <v>119</v>
      </c>
      <c r="U135" s="94">
        <v>264</v>
      </c>
      <c r="V135" s="97">
        <f t="shared" si="38"/>
        <v>0.67346938775510201</v>
      </c>
      <c r="W135" s="99" t="str">
        <f t="shared" si="39"/>
        <v>62.6% - 71.8%</v>
      </c>
      <c r="X135" s="100">
        <v>11</v>
      </c>
      <c r="Y135" s="97">
        <f t="shared" si="40"/>
        <v>2.8497409326424871E-2</v>
      </c>
      <c r="Z135" s="77">
        <v>2</v>
      </c>
      <c r="AA135" s="97">
        <f t="shared" si="41"/>
        <v>4.7058823529411761E-3</v>
      </c>
      <c r="AB135" s="77">
        <v>5</v>
      </c>
      <c r="AC135" s="97">
        <f t="shared" si="42"/>
        <v>1.3623978201634877E-2</v>
      </c>
      <c r="AD135" s="77">
        <v>9</v>
      </c>
      <c r="AE135" s="101">
        <f t="shared" si="43"/>
        <v>2.2959183673469389E-2</v>
      </c>
      <c r="AF135" s="122" t="s">
        <v>773</v>
      </c>
      <c r="AG135" s="151">
        <v>0</v>
      </c>
      <c r="AH135" s="151">
        <v>0</v>
      </c>
      <c r="AI135" s="151">
        <v>1</v>
      </c>
      <c r="AJ135" s="151">
        <v>0</v>
      </c>
      <c r="AK135" s="78">
        <f t="shared" si="29"/>
        <v>0</v>
      </c>
      <c r="AL135" s="78">
        <f t="shared" si="30"/>
        <v>0</v>
      </c>
      <c r="AM135" s="78">
        <f t="shared" si="31"/>
        <v>0</v>
      </c>
      <c r="AN135" s="78">
        <f t="shared" si="32"/>
        <v>0</v>
      </c>
    </row>
    <row r="136" spans="1:40" s="78" customFormat="1" x14ac:dyDescent="0.2">
      <c r="A136" s="77" t="s">
        <v>774</v>
      </c>
      <c r="B136" s="77" t="s">
        <v>775</v>
      </c>
      <c r="C136" s="77" t="s">
        <v>753</v>
      </c>
      <c r="D136" s="93">
        <v>584</v>
      </c>
      <c r="E136" s="94">
        <v>618</v>
      </c>
      <c r="F136" s="94">
        <v>553</v>
      </c>
      <c r="G136" s="95">
        <v>595</v>
      </c>
      <c r="H136" s="93">
        <v>119</v>
      </c>
      <c r="I136" s="94">
        <v>465</v>
      </c>
      <c r="J136" s="97">
        <f t="shared" si="33"/>
        <v>0.79623287671232879</v>
      </c>
      <c r="K136" s="98" t="str">
        <f t="shared" si="34"/>
        <v>76.2% - 82.7%</v>
      </c>
      <c r="L136" s="94">
        <v>120</v>
      </c>
      <c r="M136" s="94">
        <v>497</v>
      </c>
      <c r="N136" s="97">
        <f t="shared" si="35"/>
        <v>0.80420711974110037</v>
      </c>
      <c r="O136" s="98" t="str">
        <f t="shared" si="36"/>
        <v>77.1% - 83.4%</v>
      </c>
      <c r="P136" s="94">
        <v>104</v>
      </c>
      <c r="Q136" s="94">
        <v>448</v>
      </c>
      <c r="R136" s="97">
        <f t="shared" si="44"/>
        <v>0.810126582278481</v>
      </c>
      <c r="S136" s="98" t="str">
        <f t="shared" si="37"/>
        <v>77.5% - 84.1%</v>
      </c>
      <c r="T136" s="94">
        <v>101</v>
      </c>
      <c r="U136" s="94">
        <v>492</v>
      </c>
      <c r="V136" s="97">
        <f t="shared" si="38"/>
        <v>0.82689075630252096</v>
      </c>
      <c r="W136" s="99" t="str">
        <f t="shared" si="39"/>
        <v>79.4% - 85.5%</v>
      </c>
      <c r="X136" s="100">
        <v>0</v>
      </c>
      <c r="Y136" s="97">
        <f t="shared" si="40"/>
        <v>0</v>
      </c>
      <c r="Z136" s="77">
        <v>1</v>
      </c>
      <c r="AA136" s="97">
        <f t="shared" si="41"/>
        <v>1.6181229773462784E-3</v>
      </c>
      <c r="AB136" s="77">
        <v>1</v>
      </c>
      <c r="AC136" s="97">
        <f t="shared" si="42"/>
        <v>1.8083182640144665E-3</v>
      </c>
      <c r="AD136" s="77">
        <v>2</v>
      </c>
      <c r="AE136" s="101">
        <f t="shared" si="43"/>
        <v>3.3613445378151263E-3</v>
      </c>
      <c r="AF136" s="122" t="s">
        <v>776</v>
      </c>
      <c r="AG136" s="151">
        <v>0</v>
      </c>
      <c r="AH136" s="151">
        <v>0</v>
      </c>
      <c r="AI136" s="151">
        <v>0</v>
      </c>
      <c r="AJ136" s="151">
        <v>0</v>
      </c>
      <c r="AK136" s="78">
        <f t="shared" si="29"/>
        <v>0</v>
      </c>
      <c r="AL136" s="78">
        <f t="shared" si="30"/>
        <v>0</v>
      </c>
      <c r="AM136" s="78">
        <f t="shared" si="31"/>
        <v>0</v>
      </c>
      <c r="AN136" s="78">
        <f t="shared" si="32"/>
        <v>0</v>
      </c>
    </row>
    <row r="137" spans="1:40" s="78" customFormat="1" x14ac:dyDescent="0.2">
      <c r="A137" s="77" t="s">
        <v>777</v>
      </c>
      <c r="B137" s="77" t="s">
        <v>778</v>
      </c>
      <c r="C137" s="77" t="s">
        <v>779</v>
      </c>
      <c r="D137" s="93">
        <v>800</v>
      </c>
      <c r="E137" s="94">
        <v>837</v>
      </c>
      <c r="F137" s="94">
        <v>750</v>
      </c>
      <c r="G137" s="95">
        <v>863</v>
      </c>
      <c r="H137" s="93">
        <v>236</v>
      </c>
      <c r="I137" s="94">
        <v>561</v>
      </c>
      <c r="J137" s="97">
        <f t="shared" si="33"/>
        <v>0.70125000000000004</v>
      </c>
      <c r="K137" s="98" t="str">
        <f t="shared" si="34"/>
        <v>66.9% - 73.2%</v>
      </c>
      <c r="L137" s="94">
        <v>229</v>
      </c>
      <c r="M137" s="94">
        <v>607</v>
      </c>
      <c r="N137" s="97">
        <f t="shared" si="35"/>
        <v>0.72520908004778972</v>
      </c>
      <c r="O137" s="98" t="str">
        <f t="shared" si="36"/>
        <v>69.4% - 75.4%</v>
      </c>
      <c r="P137" s="94">
        <v>236</v>
      </c>
      <c r="Q137" s="94">
        <v>510</v>
      </c>
      <c r="R137" s="97">
        <f t="shared" si="44"/>
        <v>0.68</v>
      </c>
      <c r="S137" s="98" t="str">
        <f t="shared" si="37"/>
        <v>64.6% - 71.2%</v>
      </c>
      <c r="T137" s="94">
        <v>219</v>
      </c>
      <c r="U137" s="94">
        <v>628</v>
      </c>
      <c r="V137" s="97">
        <f t="shared" si="38"/>
        <v>0.72769409038238697</v>
      </c>
      <c r="W137" s="99" t="str">
        <f t="shared" si="39"/>
        <v>69.7% - 75.6%</v>
      </c>
      <c r="X137" s="100">
        <v>3</v>
      </c>
      <c r="Y137" s="97">
        <f t="shared" si="40"/>
        <v>3.7499999999999999E-3</v>
      </c>
      <c r="Z137" s="77">
        <v>1</v>
      </c>
      <c r="AA137" s="97">
        <f t="shared" si="41"/>
        <v>1.1947431302270011E-3</v>
      </c>
      <c r="AB137" s="77">
        <v>4</v>
      </c>
      <c r="AC137" s="97">
        <f t="shared" si="42"/>
        <v>5.3333333333333332E-3</v>
      </c>
      <c r="AD137" s="77">
        <v>16</v>
      </c>
      <c r="AE137" s="101">
        <f t="shared" si="43"/>
        <v>1.8539976825028968E-2</v>
      </c>
      <c r="AF137" s="122" t="s">
        <v>781</v>
      </c>
      <c r="AG137" s="151">
        <v>0</v>
      </c>
      <c r="AH137" s="151">
        <v>0</v>
      </c>
      <c r="AI137" s="151">
        <v>0</v>
      </c>
      <c r="AJ137" s="151">
        <v>0</v>
      </c>
      <c r="AK137" s="78">
        <f t="shared" si="29"/>
        <v>0</v>
      </c>
      <c r="AL137" s="78">
        <f t="shared" si="30"/>
        <v>0</v>
      </c>
      <c r="AM137" s="78">
        <f t="shared" si="31"/>
        <v>0</v>
      </c>
      <c r="AN137" s="78">
        <f t="shared" si="32"/>
        <v>0</v>
      </c>
    </row>
    <row r="138" spans="1:40" s="78" customFormat="1" x14ac:dyDescent="0.2">
      <c r="A138" s="77" t="s">
        <v>782</v>
      </c>
      <c r="B138" s="77" t="s">
        <v>783</v>
      </c>
      <c r="C138" s="77" t="s">
        <v>779</v>
      </c>
      <c r="D138" s="93">
        <v>21</v>
      </c>
      <c r="E138" s="94">
        <v>20</v>
      </c>
      <c r="F138" s="94">
        <v>39</v>
      </c>
      <c r="G138" s="95">
        <v>378</v>
      </c>
      <c r="H138" s="93">
        <v>5</v>
      </c>
      <c r="I138" s="94">
        <v>16</v>
      </c>
      <c r="J138" s="97"/>
      <c r="K138" s="98" t="str">
        <f t="shared" si="34"/>
        <v/>
      </c>
      <c r="L138" s="94">
        <v>6</v>
      </c>
      <c r="M138" s="94">
        <v>14</v>
      </c>
      <c r="N138" s="97"/>
      <c r="O138" s="98" t="str">
        <f t="shared" si="36"/>
        <v/>
      </c>
      <c r="P138" s="94">
        <v>10</v>
      </c>
      <c r="Q138" s="94">
        <v>28</v>
      </c>
      <c r="R138" s="97"/>
      <c r="S138" s="98" t="str">
        <f t="shared" si="37"/>
        <v/>
      </c>
      <c r="T138" s="94">
        <v>96</v>
      </c>
      <c r="U138" s="94">
        <v>242</v>
      </c>
      <c r="V138" s="97"/>
      <c r="W138" s="99" t="str">
        <f t="shared" si="39"/>
        <v/>
      </c>
      <c r="X138" s="100">
        <v>0</v>
      </c>
      <c r="Y138" s="97">
        <f t="shared" si="40"/>
        <v>0</v>
      </c>
      <c r="Z138" s="77">
        <v>0</v>
      </c>
      <c r="AA138" s="97">
        <f t="shared" si="41"/>
        <v>0</v>
      </c>
      <c r="AB138" s="77">
        <v>1</v>
      </c>
      <c r="AC138" s="97">
        <f t="shared" si="42"/>
        <v>2.564102564102564E-2</v>
      </c>
      <c r="AD138" s="77">
        <v>40</v>
      </c>
      <c r="AE138" s="101">
        <f t="shared" si="43"/>
        <v>0.10582010582010581</v>
      </c>
      <c r="AF138" s="122" t="s">
        <v>784</v>
      </c>
      <c r="AG138" s="151">
        <v>1</v>
      </c>
      <c r="AH138" s="151">
        <v>1</v>
      </c>
      <c r="AI138" s="151">
        <v>1</v>
      </c>
      <c r="AJ138" s="151">
        <v>0</v>
      </c>
      <c r="AK138" s="78">
        <f t="shared" ref="AK138:AK146" si="45">IF(Y138&gt;5%,1,0)</f>
        <v>0</v>
      </c>
      <c r="AL138" s="78">
        <f t="shared" ref="AL138:AL146" si="46">IF(AA138&gt;5%,1,0)</f>
        <v>0</v>
      </c>
      <c r="AM138" s="78">
        <f t="shared" ref="AM138:AM146" si="47">IF(AC138&gt;5%,1,0)</f>
        <v>0</v>
      </c>
      <c r="AN138" s="78">
        <f t="shared" ref="AN138:AN146" si="48">IF(AE138&gt;5%,1,0)</f>
        <v>1</v>
      </c>
    </row>
    <row r="139" spans="1:40" s="78" customFormat="1" x14ac:dyDescent="0.2">
      <c r="A139" s="77" t="s">
        <v>785</v>
      </c>
      <c r="B139" s="77" t="s">
        <v>786</v>
      </c>
      <c r="C139" s="77" t="s">
        <v>779</v>
      </c>
      <c r="D139" s="93">
        <v>980</v>
      </c>
      <c r="E139" s="94">
        <v>983</v>
      </c>
      <c r="F139" s="94">
        <v>1009</v>
      </c>
      <c r="G139" s="95">
        <v>973</v>
      </c>
      <c r="H139" s="93">
        <v>207</v>
      </c>
      <c r="I139" s="94">
        <v>742</v>
      </c>
      <c r="J139" s="97">
        <f t="shared" si="33"/>
        <v>0.75714285714285712</v>
      </c>
      <c r="K139" s="98" t="str">
        <f t="shared" si="34"/>
        <v>72.9% - 78.3%</v>
      </c>
      <c r="L139" s="94">
        <v>220</v>
      </c>
      <c r="M139" s="94">
        <v>746</v>
      </c>
      <c r="N139" s="97">
        <f t="shared" si="35"/>
        <v>0.75890132248219733</v>
      </c>
      <c r="O139" s="98" t="str">
        <f t="shared" si="36"/>
        <v>73.1% - 78.5%</v>
      </c>
      <c r="P139" s="94">
        <v>252</v>
      </c>
      <c r="Q139" s="94">
        <v>736</v>
      </c>
      <c r="R139" s="97">
        <f t="shared" si="44"/>
        <v>0.72943508424182357</v>
      </c>
      <c r="S139" s="98" t="str">
        <f t="shared" si="37"/>
        <v>70.1% - 75.6%</v>
      </c>
      <c r="T139" s="94">
        <v>221</v>
      </c>
      <c r="U139" s="94">
        <v>724</v>
      </c>
      <c r="V139" s="97">
        <f t="shared" si="38"/>
        <v>0.74409044193216856</v>
      </c>
      <c r="W139" s="99" t="str">
        <f t="shared" si="39"/>
        <v>71.6% - 77.1%</v>
      </c>
      <c r="X139" s="100">
        <v>31</v>
      </c>
      <c r="Y139" s="97">
        <f t="shared" si="40"/>
        <v>3.1632653061224487E-2</v>
      </c>
      <c r="Z139" s="77">
        <v>17</v>
      </c>
      <c r="AA139" s="97">
        <f t="shared" si="41"/>
        <v>1.7293997965412006E-2</v>
      </c>
      <c r="AB139" s="77">
        <v>21</v>
      </c>
      <c r="AC139" s="97">
        <f t="shared" si="42"/>
        <v>2.0812685827552031E-2</v>
      </c>
      <c r="AD139" s="77">
        <v>28</v>
      </c>
      <c r="AE139" s="101">
        <f t="shared" si="43"/>
        <v>2.8776978417266189E-2</v>
      </c>
      <c r="AF139" s="122" t="s">
        <v>787</v>
      </c>
      <c r="AG139" s="151">
        <v>0</v>
      </c>
      <c r="AH139" s="151">
        <v>0</v>
      </c>
      <c r="AI139" s="151">
        <v>0</v>
      </c>
      <c r="AJ139" s="151">
        <v>0</v>
      </c>
      <c r="AK139" s="78">
        <f t="shared" si="45"/>
        <v>0</v>
      </c>
      <c r="AL139" s="78">
        <f t="shared" si="46"/>
        <v>0</v>
      </c>
      <c r="AM139" s="78">
        <f t="shared" si="47"/>
        <v>0</v>
      </c>
      <c r="AN139" s="78">
        <f t="shared" si="48"/>
        <v>0</v>
      </c>
    </row>
    <row r="140" spans="1:40" s="78" customFormat="1" x14ac:dyDescent="0.2">
      <c r="A140" s="77" t="s">
        <v>788</v>
      </c>
      <c r="B140" s="77" t="s">
        <v>789</v>
      </c>
      <c r="C140" s="77" t="s">
        <v>779</v>
      </c>
      <c r="D140" s="93">
        <v>830</v>
      </c>
      <c r="E140" s="94">
        <v>933</v>
      </c>
      <c r="F140" s="94">
        <v>872</v>
      </c>
      <c r="G140" s="95">
        <v>874</v>
      </c>
      <c r="H140" s="93">
        <v>176</v>
      </c>
      <c r="I140" s="94">
        <v>653</v>
      </c>
      <c r="J140" s="97">
        <f t="shared" ref="J140:J203" si="49">I140/D140</f>
        <v>0.7867469879518072</v>
      </c>
      <c r="K140" s="98" t="str">
        <f t="shared" si="34"/>
        <v>75.8% - 81.3%</v>
      </c>
      <c r="L140" s="94">
        <v>188</v>
      </c>
      <c r="M140" s="94">
        <v>745</v>
      </c>
      <c r="N140" s="97">
        <f t="shared" si="35"/>
        <v>0.79849946409431938</v>
      </c>
      <c r="O140" s="98" t="str">
        <f t="shared" si="36"/>
        <v>77.2% - 82.3%</v>
      </c>
      <c r="P140" s="94">
        <v>202</v>
      </c>
      <c r="Q140" s="94">
        <v>669</v>
      </c>
      <c r="R140" s="97">
        <f t="shared" si="44"/>
        <v>0.76720183486238536</v>
      </c>
      <c r="S140" s="98" t="str">
        <f t="shared" si="37"/>
        <v>73.8% - 79.4%</v>
      </c>
      <c r="T140" s="94">
        <v>196</v>
      </c>
      <c r="U140" s="94">
        <v>675</v>
      </c>
      <c r="V140" s="97">
        <f t="shared" si="38"/>
        <v>0.77231121281464532</v>
      </c>
      <c r="W140" s="99" t="str">
        <f t="shared" si="39"/>
        <v>74.3% - 79.9%</v>
      </c>
      <c r="X140" s="100">
        <v>1</v>
      </c>
      <c r="Y140" s="97">
        <f t="shared" si="40"/>
        <v>1.2048192771084338E-3</v>
      </c>
      <c r="Z140" s="77">
        <v>0</v>
      </c>
      <c r="AA140" s="97">
        <f t="shared" si="41"/>
        <v>0</v>
      </c>
      <c r="AB140" s="77">
        <v>1</v>
      </c>
      <c r="AC140" s="97">
        <f t="shared" si="42"/>
        <v>1.1467889908256881E-3</v>
      </c>
      <c r="AD140" s="77">
        <v>3</v>
      </c>
      <c r="AE140" s="101">
        <f t="shared" si="43"/>
        <v>3.4324942791762012E-3</v>
      </c>
      <c r="AF140" s="122" t="s">
        <v>790</v>
      </c>
      <c r="AG140" s="151">
        <v>0</v>
      </c>
      <c r="AH140" s="151">
        <v>0</v>
      </c>
      <c r="AI140" s="151">
        <v>0</v>
      </c>
      <c r="AJ140" s="151">
        <v>0</v>
      </c>
      <c r="AK140" s="78">
        <f t="shared" si="45"/>
        <v>0</v>
      </c>
      <c r="AL140" s="78">
        <f t="shared" si="46"/>
        <v>0</v>
      </c>
      <c r="AM140" s="78">
        <f t="shared" si="47"/>
        <v>0</v>
      </c>
      <c r="AN140" s="78">
        <f t="shared" si="48"/>
        <v>0</v>
      </c>
    </row>
    <row r="141" spans="1:40" s="78" customFormat="1" x14ac:dyDescent="0.2">
      <c r="A141" s="77" t="s">
        <v>791</v>
      </c>
      <c r="B141" s="77" t="s">
        <v>792</v>
      </c>
      <c r="C141" s="77" t="s">
        <v>779</v>
      </c>
      <c r="D141" s="93">
        <v>18</v>
      </c>
      <c r="E141" s="94">
        <v>16</v>
      </c>
      <c r="F141" s="94">
        <v>23</v>
      </c>
      <c r="G141" s="95">
        <v>506</v>
      </c>
      <c r="H141" s="93">
        <v>6</v>
      </c>
      <c r="I141" s="94">
        <v>12</v>
      </c>
      <c r="J141" s="97"/>
      <c r="K141" s="98" t="str">
        <f t="shared" si="34"/>
        <v/>
      </c>
      <c r="L141" s="94">
        <v>8</v>
      </c>
      <c r="M141" s="94">
        <v>8</v>
      </c>
      <c r="N141" s="97"/>
      <c r="O141" s="98" t="str">
        <f t="shared" si="36"/>
        <v/>
      </c>
      <c r="P141" s="94">
        <v>8</v>
      </c>
      <c r="Q141" s="94">
        <v>14</v>
      </c>
      <c r="R141" s="97"/>
      <c r="S141" s="98" t="str">
        <f t="shared" si="37"/>
        <v/>
      </c>
      <c r="T141" s="94">
        <v>109</v>
      </c>
      <c r="U141" s="94">
        <v>340</v>
      </c>
      <c r="V141" s="97"/>
      <c r="W141" s="99" t="str">
        <f t="shared" si="39"/>
        <v/>
      </c>
      <c r="X141" s="100">
        <v>0</v>
      </c>
      <c r="Y141" s="97">
        <f t="shared" si="40"/>
        <v>0</v>
      </c>
      <c r="Z141" s="77">
        <v>0</v>
      </c>
      <c r="AA141" s="97">
        <f t="shared" si="41"/>
        <v>0</v>
      </c>
      <c r="AB141" s="77">
        <v>1</v>
      </c>
      <c r="AC141" s="97">
        <f t="shared" si="42"/>
        <v>4.3478260869565216E-2</v>
      </c>
      <c r="AD141" s="77">
        <v>57</v>
      </c>
      <c r="AE141" s="101">
        <f t="shared" si="43"/>
        <v>0.11264822134387352</v>
      </c>
      <c r="AF141" s="122" t="s">
        <v>793</v>
      </c>
      <c r="AG141" s="151">
        <v>1</v>
      </c>
      <c r="AH141" s="151">
        <v>1</v>
      </c>
      <c r="AI141" s="151">
        <v>1</v>
      </c>
      <c r="AJ141" s="151">
        <v>0</v>
      </c>
      <c r="AK141" s="78">
        <f t="shared" si="45"/>
        <v>0</v>
      </c>
      <c r="AL141" s="78">
        <f t="shared" si="46"/>
        <v>0</v>
      </c>
      <c r="AM141" s="78">
        <f t="shared" si="47"/>
        <v>0</v>
      </c>
      <c r="AN141" s="78">
        <f t="shared" si="48"/>
        <v>1</v>
      </c>
    </row>
    <row r="142" spans="1:40" s="78" customFormat="1" x14ac:dyDescent="0.2">
      <c r="A142" s="77" t="s">
        <v>794</v>
      </c>
      <c r="B142" s="77" t="s">
        <v>795</v>
      </c>
      <c r="C142" s="77" t="s">
        <v>779</v>
      </c>
      <c r="D142" s="93">
        <v>490</v>
      </c>
      <c r="E142" s="94">
        <v>582</v>
      </c>
      <c r="F142" s="94">
        <v>487</v>
      </c>
      <c r="G142" s="95">
        <v>510</v>
      </c>
      <c r="H142" s="93">
        <v>129</v>
      </c>
      <c r="I142" s="94">
        <v>359</v>
      </c>
      <c r="J142" s="97"/>
      <c r="K142" s="98" t="str">
        <f t="shared" si="34"/>
        <v/>
      </c>
      <c r="L142" s="94">
        <v>157</v>
      </c>
      <c r="M142" s="94">
        <v>421</v>
      </c>
      <c r="N142" s="97">
        <f t="shared" si="35"/>
        <v>0.7233676975945017</v>
      </c>
      <c r="O142" s="98" t="str">
        <f t="shared" si="36"/>
        <v>68.6% - 75.8%</v>
      </c>
      <c r="P142" s="94">
        <v>151</v>
      </c>
      <c r="Q142" s="94">
        <v>331</v>
      </c>
      <c r="R142" s="97"/>
      <c r="S142" s="98" t="str">
        <f t="shared" si="37"/>
        <v/>
      </c>
      <c r="T142" s="94">
        <v>118</v>
      </c>
      <c r="U142" s="94">
        <v>367</v>
      </c>
      <c r="V142" s="97"/>
      <c r="W142" s="99" t="str">
        <f t="shared" si="39"/>
        <v/>
      </c>
      <c r="X142" s="100">
        <v>2</v>
      </c>
      <c r="Y142" s="97">
        <f t="shared" si="40"/>
        <v>4.0816326530612249E-3</v>
      </c>
      <c r="Z142" s="77">
        <v>4</v>
      </c>
      <c r="AA142" s="97">
        <f t="shared" si="41"/>
        <v>6.8728522336769758E-3</v>
      </c>
      <c r="AB142" s="77">
        <v>5</v>
      </c>
      <c r="AC142" s="97">
        <f t="shared" si="42"/>
        <v>1.0266940451745379E-2</v>
      </c>
      <c r="AD142" s="77">
        <v>25</v>
      </c>
      <c r="AE142" s="101">
        <f t="shared" si="43"/>
        <v>4.9019607843137254E-2</v>
      </c>
      <c r="AF142" s="122" t="s">
        <v>796</v>
      </c>
      <c r="AG142" s="151">
        <v>1</v>
      </c>
      <c r="AH142" s="151">
        <v>0</v>
      </c>
      <c r="AI142" s="151">
        <v>1</v>
      </c>
      <c r="AJ142" s="151">
        <v>1</v>
      </c>
      <c r="AK142" s="78">
        <f t="shared" si="45"/>
        <v>0</v>
      </c>
      <c r="AL142" s="78">
        <f t="shared" si="46"/>
        <v>0</v>
      </c>
      <c r="AM142" s="78">
        <f t="shared" si="47"/>
        <v>0</v>
      </c>
      <c r="AN142" s="78">
        <f t="shared" si="48"/>
        <v>0</v>
      </c>
    </row>
    <row r="143" spans="1:40" s="78" customFormat="1" x14ac:dyDescent="0.2">
      <c r="A143" s="77" t="s">
        <v>797</v>
      </c>
      <c r="B143" s="77" t="s">
        <v>798</v>
      </c>
      <c r="C143" s="77" t="s">
        <v>779</v>
      </c>
      <c r="D143" s="93">
        <v>852</v>
      </c>
      <c r="E143" s="94">
        <v>884</v>
      </c>
      <c r="F143" s="94">
        <v>767</v>
      </c>
      <c r="G143" s="95">
        <v>813</v>
      </c>
      <c r="H143" s="93">
        <v>201</v>
      </c>
      <c r="I143" s="94">
        <v>593</v>
      </c>
      <c r="J143" s="97"/>
      <c r="K143" s="98" t="str">
        <f t="shared" si="34"/>
        <v/>
      </c>
      <c r="L143" s="94">
        <v>209</v>
      </c>
      <c r="M143" s="94">
        <v>634</v>
      </c>
      <c r="N143" s="97">
        <f t="shared" si="35"/>
        <v>0.71719457013574661</v>
      </c>
      <c r="O143" s="98" t="str">
        <f t="shared" si="36"/>
        <v>68.7% - 74.6%</v>
      </c>
      <c r="P143" s="94">
        <v>161</v>
      </c>
      <c r="Q143" s="94">
        <v>565</v>
      </c>
      <c r="R143" s="97"/>
      <c r="S143" s="98" t="str">
        <f t="shared" si="37"/>
        <v/>
      </c>
      <c r="T143" s="94">
        <v>157</v>
      </c>
      <c r="U143" s="94">
        <v>583</v>
      </c>
      <c r="V143" s="97"/>
      <c r="W143" s="99" t="str">
        <f t="shared" si="39"/>
        <v/>
      </c>
      <c r="X143" s="100">
        <v>58</v>
      </c>
      <c r="Y143" s="97">
        <f t="shared" si="40"/>
        <v>6.8075117370892016E-2</v>
      </c>
      <c r="Z143" s="77">
        <v>41</v>
      </c>
      <c r="AA143" s="97">
        <f t="shared" si="41"/>
        <v>4.6380090497737558E-2</v>
      </c>
      <c r="AB143" s="77">
        <v>41</v>
      </c>
      <c r="AC143" s="97">
        <f t="shared" si="42"/>
        <v>5.3455019556714473E-2</v>
      </c>
      <c r="AD143" s="77">
        <v>73</v>
      </c>
      <c r="AE143" s="101">
        <f t="shared" si="43"/>
        <v>8.9790897908979095E-2</v>
      </c>
      <c r="AF143" s="122" t="s">
        <v>799</v>
      </c>
      <c r="AG143" s="151">
        <v>0</v>
      </c>
      <c r="AH143" s="151">
        <v>0</v>
      </c>
      <c r="AI143" s="151">
        <v>1</v>
      </c>
      <c r="AJ143" s="151">
        <v>0</v>
      </c>
      <c r="AK143" s="78">
        <f t="shared" si="45"/>
        <v>1</v>
      </c>
      <c r="AL143" s="78">
        <f t="shared" si="46"/>
        <v>0</v>
      </c>
      <c r="AM143" s="78">
        <f t="shared" si="47"/>
        <v>1</v>
      </c>
      <c r="AN143" s="78">
        <f t="shared" si="48"/>
        <v>1</v>
      </c>
    </row>
    <row r="144" spans="1:40" s="78" customFormat="1" x14ac:dyDescent="0.2">
      <c r="A144" s="77" t="s">
        <v>800</v>
      </c>
      <c r="B144" s="77" t="s">
        <v>801</v>
      </c>
      <c r="C144" s="77" t="s">
        <v>802</v>
      </c>
      <c r="D144" s="93">
        <v>1294</v>
      </c>
      <c r="E144" s="94">
        <v>1371</v>
      </c>
      <c r="F144" s="94">
        <v>1251</v>
      </c>
      <c r="G144" s="95">
        <v>1321</v>
      </c>
      <c r="H144" s="93">
        <v>255</v>
      </c>
      <c r="I144" s="94">
        <v>1003</v>
      </c>
      <c r="J144" s="97">
        <f t="shared" si="49"/>
        <v>0.77511591962905724</v>
      </c>
      <c r="K144" s="98" t="str">
        <f t="shared" si="34"/>
        <v>75.2% - 79.7%</v>
      </c>
      <c r="L144" s="94">
        <v>274.79999999999995</v>
      </c>
      <c r="M144" s="94">
        <v>1072.1999999999998</v>
      </c>
      <c r="N144" s="97">
        <f t="shared" si="35"/>
        <v>0.78205689277899326</v>
      </c>
      <c r="O144" s="98" t="str">
        <f t="shared" si="36"/>
        <v>75.9% - 80.3%</v>
      </c>
      <c r="P144" s="94">
        <v>257.10000000000002</v>
      </c>
      <c r="Q144" s="94">
        <v>973.9</v>
      </c>
      <c r="R144" s="97">
        <f t="shared" si="44"/>
        <v>0.7784972022382094</v>
      </c>
      <c r="S144" s="98" t="str">
        <f t="shared" si="37"/>
        <v>75.5% - 80.1%</v>
      </c>
      <c r="T144" s="94">
        <v>287</v>
      </c>
      <c r="U144" s="94">
        <v>1020</v>
      </c>
      <c r="V144" s="97">
        <f t="shared" si="38"/>
        <v>0.7721423164269493</v>
      </c>
      <c r="W144" s="99" t="str">
        <f t="shared" si="39"/>
        <v>74.9% - 79.4%</v>
      </c>
      <c r="X144" s="100">
        <v>36</v>
      </c>
      <c r="Y144" s="97">
        <f t="shared" si="40"/>
        <v>2.7820710973724884E-2</v>
      </c>
      <c r="Z144" s="77">
        <v>24.000000000000227</v>
      </c>
      <c r="AA144" s="97">
        <f t="shared" si="41"/>
        <v>1.7505470459518765E-2</v>
      </c>
      <c r="AB144" s="77">
        <v>20</v>
      </c>
      <c r="AC144" s="97">
        <f t="shared" si="42"/>
        <v>1.5987210231814548E-2</v>
      </c>
      <c r="AD144" s="77">
        <v>14</v>
      </c>
      <c r="AE144" s="101">
        <f t="shared" si="43"/>
        <v>1.0598031794095382E-2</v>
      </c>
      <c r="AF144" s="122" t="s">
        <v>803</v>
      </c>
      <c r="AG144" s="151">
        <v>0</v>
      </c>
      <c r="AH144" s="151">
        <v>0</v>
      </c>
      <c r="AI144" s="151">
        <v>0</v>
      </c>
      <c r="AJ144" s="151">
        <v>0</v>
      </c>
      <c r="AK144" s="78">
        <f t="shared" si="45"/>
        <v>0</v>
      </c>
      <c r="AL144" s="78">
        <f t="shared" si="46"/>
        <v>0</v>
      </c>
      <c r="AM144" s="78">
        <f t="shared" si="47"/>
        <v>0</v>
      </c>
      <c r="AN144" s="78">
        <f t="shared" si="48"/>
        <v>0</v>
      </c>
    </row>
    <row r="145" spans="1:40" s="78" customFormat="1" x14ac:dyDescent="0.2">
      <c r="A145" s="77" t="s">
        <v>804</v>
      </c>
      <c r="B145" s="77" t="s">
        <v>805</v>
      </c>
      <c r="C145" s="77" t="s">
        <v>802</v>
      </c>
      <c r="D145" s="93">
        <v>225</v>
      </c>
      <c r="E145" s="94">
        <v>259</v>
      </c>
      <c r="F145" s="94">
        <v>226</v>
      </c>
      <c r="G145" s="95">
        <v>224</v>
      </c>
      <c r="H145" s="93">
        <v>74</v>
      </c>
      <c r="I145" s="94">
        <v>141</v>
      </c>
      <c r="J145" s="97">
        <f t="shared" si="49"/>
        <v>0.62666666666666671</v>
      </c>
      <c r="K145" s="98" t="str">
        <f t="shared" si="34"/>
        <v>56.2% - 68.7%</v>
      </c>
      <c r="L145" s="94">
        <v>79</v>
      </c>
      <c r="M145" s="94">
        <v>165</v>
      </c>
      <c r="N145" s="97"/>
      <c r="O145" s="98" t="str">
        <f t="shared" si="36"/>
        <v/>
      </c>
      <c r="P145" s="94">
        <v>64</v>
      </c>
      <c r="Q145" s="94">
        <v>154</v>
      </c>
      <c r="R145" s="97">
        <f t="shared" si="44"/>
        <v>0.68141592920353977</v>
      </c>
      <c r="S145" s="98" t="str">
        <f t="shared" si="37"/>
        <v>61.8% - 73.9%</v>
      </c>
      <c r="T145" s="94">
        <v>71</v>
      </c>
      <c r="U145" s="94">
        <v>141</v>
      </c>
      <c r="V145" s="97"/>
      <c r="W145" s="99" t="str">
        <f t="shared" si="39"/>
        <v/>
      </c>
      <c r="X145" s="100">
        <v>10</v>
      </c>
      <c r="Y145" s="97">
        <f t="shared" si="40"/>
        <v>4.4444444444444446E-2</v>
      </c>
      <c r="Z145" s="77">
        <v>15</v>
      </c>
      <c r="AA145" s="97">
        <f t="shared" si="41"/>
        <v>5.7915057915057917E-2</v>
      </c>
      <c r="AB145" s="77">
        <v>8</v>
      </c>
      <c r="AC145" s="97">
        <f t="shared" si="42"/>
        <v>3.5398230088495575E-2</v>
      </c>
      <c r="AD145" s="77">
        <v>12</v>
      </c>
      <c r="AE145" s="101">
        <f t="shared" si="43"/>
        <v>5.3571428571428568E-2</v>
      </c>
      <c r="AF145" s="122" t="s">
        <v>806</v>
      </c>
      <c r="AG145" s="151">
        <v>0</v>
      </c>
      <c r="AH145" s="151">
        <v>0</v>
      </c>
      <c r="AI145" s="151">
        <v>0</v>
      </c>
      <c r="AJ145" s="151">
        <v>0</v>
      </c>
      <c r="AK145" s="78">
        <f t="shared" si="45"/>
        <v>0</v>
      </c>
      <c r="AL145" s="78">
        <f t="shared" si="46"/>
        <v>1</v>
      </c>
      <c r="AM145" s="78">
        <f t="shared" si="47"/>
        <v>0</v>
      </c>
      <c r="AN145" s="78">
        <f t="shared" si="48"/>
        <v>1</v>
      </c>
    </row>
    <row r="146" spans="1:40" s="78" customFormat="1" x14ac:dyDescent="0.2">
      <c r="A146" s="77" t="s">
        <v>807</v>
      </c>
      <c r="B146" s="77" t="s">
        <v>808</v>
      </c>
      <c r="C146" s="77" t="s">
        <v>802</v>
      </c>
      <c r="D146" s="93">
        <v>1610</v>
      </c>
      <c r="E146" s="94">
        <v>1689</v>
      </c>
      <c r="F146" s="94">
        <v>1683</v>
      </c>
      <c r="G146" s="95">
        <v>1582</v>
      </c>
      <c r="H146" s="93">
        <v>338</v>
      </c>
      <c r="I146" s="94">
        <v>1228</v>
      </c>
      <c r="J146" s="97">
        <f t="shared" si="49"/>
        <v>0.76273291925465836</v>
      </c>
      <c r="K146" s="98" t="str">
        <f t="shared" si="34"/>
        <v>74.1% - 78.3%</v>
      </c>
      <c r="L146" s="94">
        <v>345</v>
      </c>
      <c r="M146" s="94">
        <v>1301</v>
      </c>
      <c r="N146" s="97">
        <f t="shared" si="35"/>
        <v>0.7702782711663706</v>
      </c>
      <c r="O146" s="98" t="str">
        <f t="shared" si="36"/>
        <v>75.0% - 79.0%</v>
      </c>
      <c r="P146" s="94">
        <v>375.19</v>
      </c>
      <c r="Q146" s="94">
        <v>1259.81</v>
      </c>
      <c r="R146" s="97">
        <f t="shared" si="44"/>
        <v>0.74855020796197258</v>
      </c>
      <c r="S146" s="98" t="str">
        <f t="shared" si="37"/>
        <v>72.7% - 76.9%</v>
      </c>
      <c r="T146" s="94">
        <v>337</v>
      </c>
      <c r="U146" s="94">
        <v>1196</v>
      </c>
      <c r="V146" s="97">
        <f t="shared" si="38"/>
        <v>0.75600505689001263</v>
      </c>
      <c r="W146" s="99" t="str">
        <f t="shared" si="39"/>
        <v>73.4% - 77.7%</v>
      </c>
      <c r="X146" s="100">
        <v>44</v>
      </c>
      <c r="Y146" s="97">
        <f t="shared" si="40"/>
        <v>2.732919254658385E-2</v>
      </c>
      <c r="Z146" s="77">
        <v>43</v>
      </c>
      <c r="AA146" s="97">
        <f t="shared" si="41"/>
        <v>2.5458851391355831E-2</v>
      </c>
      <c r="AB146" s="77">
        <v>48</v>
      </c>
      <c r="AC146" s="97">
        <f t="shared" si="42"/>
        <v>2.8520499108734401E-2</v>
      </c>
      <c r="AD146" s="77">
        <v>49</v>
      </c>
      <c r="AE146" s="101">
        <f t="shared" si="43"/>
        <v>3.0973451327433628E-2</v>
      </c>
      <c r="AF146" s="122" t="s">
        <v>809</v>
      </c>
      <c r="AG146" s="151">
        <v>0</v>
      </c>
      <c r="AH146" s="151">
        <v>0</v>
      </c>
      <c r="AI146" s="151">
        <v>0</v>
      </c>
      <c r="AJ146" s="151">
        <v>0</v>
      </c>
      <c r="AK146" s="78">
        <f t="shared" si="45"/>
        <v>0</v>
      </c>
      <c r="AL146" s="78">
        <f t="shared" si="46"/>
        <v>0</v>
      </c>
      <c r="AM146" s="78">
        <f t="shared" si="47"/>
        <v>0</v>
      </c>
      <c r="AN146" s="78">
        <f t="shared" si="48"/>
        <v>0</v>
      </c>
    </row>
    <row r="147" spans="1:40" s="78" customFormat="1" x14ac:dyDescent="0.2">
      <c r="A147" s="77" t="s">
        <v>810</v>
      </c>
      <c r="B147" s="77" t="s">
        <v>811</v>
      </c>
      <c r="C147" s="77" t="s">
        <v>802</v>
      </c>
      <c r="D147" s="93">
        <v>1825</v>
      </c>
      <c r="E147" s="94">
        <v>1946</v>
      </c>
      <c r="F147" s="94">
        <v>1949</v>
      </c>
      <c r="G147" s="95">
        <v>1820</v>
      </c>
      <c r="H147" s="93">
        <v>420</v>
      </c>
      <c r="I147" s="94">
        <v>1393</v>
      </c>
      <c r="J147" s="97">
        <f t="shared" si="49"/>
        <v>0.76328767123287666</v>
      </c>
      <c r="K147" s="98" t="str">
        <f t="shared" si="34"/>
        <v>74.3% - 78.2%</v>
      </c>
      <c r="L147" s="94">
        <v>430.4</v>
      </c>
      <c r="M147" s="94">
        <v>1503.6</v>
      </c>
      <c r="N147" s="97">
        <f t="shared" si="35"/>
        <v>0.77266187050359703</v>
      </c>
      <c r="O147" s="98" t="str">
        <f t="shared" si="36"/>
        <v>75.4% - 79.1%</v>
      </c>
      <c r="P147" s="94">
        <v>437</v>
      </c>
      <c r="Q147" s="94">
        <v>1503</v>
      </c>
      <c r="R147" s="97">
        <f t="shared" si="44"/>
        <v>0.77116469984607494</v>
      </c>
      <c r="S147" s="98" t="str">
        <f t="shared" si="37"/>
        <v>75.2% - 78.9%</v>
      </c>
      <c r="T147" s="94">
        <v>402</v>
      </c>
      <c r="U147" s="94">
        <v>1408</v>
      </c>
      <c r="V147" s="97">
        <f t="shared" si="38"/>
        <v>0.77362637362637365</v>
      </c>
      <c r="W147" s="99" t="str">
        <f t="shared" si="39"/>
        <v>75.4% - 79.2%</v>
      </c>
      <c r="X147" s="100">
        <v>12</v>
      </c>
      <c r="Y147" s="97">
        <f t="shared" si="40"/>
        <v>6.5753424657534251E-3</v>
      </c>
      <c r="Z147" s="77">
        <v>12</v>
      </c>
      <c r="AA147" s="97">
        <f t="shared" si="41"/>
        <v>6.1664953751284684E-3</v>
      </c>
      <c r="AB147" s="77">
        <v>9</v>
      </c>
      <c r="AC147" s="97">
        <f t="shared" si="42"/>
        <v>4.6177526936890716E-3</v>
      </c>
      <c r="AD147" s="77">
        <v>10</v>
      </c>
      <c r="AE147" s="101">
        <f t="shared" si="43"/>
        <v>5.4945054945054949E-3</v>
      </c>
      <c r="AF147" s="122" t="s">
        <v>812</v>
      </c>
      <c r="AG147" s="151">
        <v>0</v>
      </c>
      <c r="AH147" s="151">
        <v>0</v>
      </c>
      <c r="AI147" s="151">
        <v>0</v>
      </c>
      <c r="AJ147" s="151">
        <v>0</v>
      </c>
      <c r="AN147" s="77"/>
    </row>
    <row r="148" spans="1:40" s="78" customFormat="1" x14ac:dyDescent="0.2">
      <c r="A148" s="77" t="s">
        <v>813</v>
      </c>
      <c r="B148" s="77" t="s">
        <v>814</v>
      </c>
      <c r="C148" s="77" t="s">
        <v>802</v>
      </c>
      <c r="D148" s="93">
        <v>832</v>
      </c>
      <c r="E148" s="94">
        <v>927</v>
      </c>
      <c r="F148" s="94">
        <v>882</v>
      </c>
      <c r="G148" s="95">
        <v>853</v>
      </c>
      <c r="H148" s="93">
        <v>165</v>
      </c>
      <c r="I148" s="94">
        <v>666</v>
      </c>
      <c r="J148" s="97">
        <f t="shared" si="49"/>
        <v>0.80048076923076927</v>
      </c>
      <c r="K148" s="98" t="str">
        <f t="shared" si="34"/>
        <v>77.2% - 82.6%</v>
      </c>
      <c r="L148" s="94">
        <v>220.6</v>
      </c>
      <c r="M148" s="94">
        <v>705.4</v>
      </c>
      <c r="N148" s="97">
        <f t="shared" si="35"/>
        <v>0.76094929881337647</v>
      </c>
      <c r="O148" s="98" t="str">
        <f t="shared" si="36"/>
        <v>73.2% - 78.7%</v>
      </c>
      <c r="P148" s="94">
        <v>258.38</v>
      </c>
      <c r="Q148" s="94">
        <v>623.62</v>
      </c>
      <c r="R148" s="97">
        <f t="shared" si="44"/>
        <v>0.70705215419501133</v>
      </c>
      <c r="S148" s="98" t="str">
        <f t="shared" si="37"/>
        <v>67.6% - 73.6%</v>
      </c>
      <c r="T148" s="94">
        <v>192</v>
      </c>
      <c r="U148" s="94">
        <v>660</v>
      </c>
      <c r="V148" s="97">
        <f t="shared" si="38"/>
        <v>0.77373974208675267</v>
      </c>
      <c r="W148" s="99" t="str">
        <f t="shared" si="39"/>
        <v>74.4% - 80.1%</v>
      </c>
      <c r="X148" s="100">
        <v>1</v>
      </c>
      <c r="Y148" s="97">
        <f t="shared" si="40"/>
        <v>1.201923076923077E-3</v>
      </c>
      <c r="Z148" s="77">
        <v>1</v>
      </c>
      <c r="AA148" s="97">
        <f t="shared" si="41"/>
        <v>1.0787486515641855E-3</v>
      </c>
      <c r="AB148" s="77">
        <v>0</v>
      </c>
      <c r="AC148" s="97">
        <f t="shared" si="42"/>
        <v>0</v>
      </c>
      <c r="AD148" s="77">
        <v>1</v>
      </c>
      <c r="AE148" s="101">
        <f t="shared" si="43"/>
        <v>1.1723329425556857E-3</v>
      </c>
      <c r="AF148" s="122" t="s">
        <v>815</v>
      </c>
      <c r="AG148" s="151">
        <v>0</v>
      </c>
      <c r="AH148" s="151">
        <v>0</v>
      </c>
      <c r="AI148" s="151">
        <v>0</v>
      </c>
      <c r="AJ148" s="151">
        <v>0</v>
      </c>
      <c r="AN148" s="77"/>
    </row>
    <row r="149" spans="1:40" s="78" customFormat="1" x14ac:dyDescent="0.2">
      <c r="A149" s="77" t="s">
        <v>816</v>
      </c>
      <c r="B149" s="77" t="s">
        <v>817</v>
      </c>
      <c r="C149" s="77" t="s">
        <v>802</v>
      </c>
      <c r="D149" s="93">
        <v>920</v>
      </c>
      <c r="E149" s="94">
        <v>1025</v>
      </c>
      <c r="F149" s="94">
        <v>889</v>
      </c>
      <c r="G149" s="95">
        <v>838</v>
      </c>
      <c r="H149" s="93">
        <v>51</v>
      </c>
      <c r="I149" s="94">
        <v>535</v>
      </c>
      <c r="J149" s="97">
        <f t="shared" si="49"/>
        <v>0.58152173913043481</v>
      </c>
      <c r="K149" s="98" t="str">
        <f t="shared" si="34"/>
        <v>54.9% - 61.3%</v>
      </c>
      <c r="L149" s="94">
        <v>63.6</v>
      </c>
      <c r="M149" s="94">
        <v>578.4</v>
      </c>
      <c r="N149" s="97">
        <f t="shared" si="35"/>
        <v>0.56429268292682921</v>
      </c>
      <c r="O149" s="98" t="str">
        <f t="shared" si="36"/>
        <v>53.4% - 59.4%</v>
      </c>
      <c r="P149" s="94">
        <v>70.23</v>
      </c>
      <c r="Q149" s="94">
        <v>538.77</v>
      </c>
      <c r="R149" s="97">
        <f t="shared" si="44"/>
        <v>0.60604049493813272</v>
      </c>
      <c r="S149" s="98" t="str">
        <f t="shared" si="37"/>
        <v>57.4% - 63.8%</v>
      </c>
      <c r="T149" s="94">
        <v>78</v>
      </c>
      <c r="U149" s="94">
        <v>534</v>
      </c>
      <c r="V149" s="97"/>
      <c r="W149" s="99" t="str">
        <f t="shared" si="39"/>
        <v/>
      </c>
      <c r="X149" s="100">
        <v>334</v>
      </c>
      <c r="Y149" s="97">
        <f t="shared" si="40"/>
        <v>0.36304347826086958</v>
      </c>
      <c r="Z149" s="77">
        <v>383</v>
      </c>
      <c r="AA149" s="97">
        <f t="shared" si="41"/>
        <v>0.37365853658536585</v>
      </c>
      <c r="AB149" s="77">
        <v>280</v>
      </c>
      <c r="AC149" s="97">
        <f t="shared" si="42"/>
        <v>0.31496062992125984</v>
      </c>
      <c r="AD149" s="77">
        <v>226</v>
      </c>
      <c r="AE149" s="101">
        <f t="shared" si="43"/>
        <v>0.26968973747016706</v>
      </c>
      <c r="AF149" s="122" t="s">
        <v>818</v>
      </c>
      <c r="AG149" s="151">
        <v>0</v>
      </c>
      <c r="AH149" s="151">
        <v>0</v>
      </c>
      <c r="AI149" s="151">
        <v>0</v>
      </c>
      <c r="AJ149" s="151">
        <v>1</v>
      </c>
      <c r="AN149" s="77"/>
    </row>
    <row r="150" spans="1:40" s="78" customFormat="1" x14ac:dyDescent="0.2">
      <c r="A150" s="77" t="s">
        <v>819</v>
      </c>
      <c r="B150" s="77" t="s">
        <v>820</v>
      </c>
      <c r="C150" s="77" t="s">
        <v>802</v>
      </c>
      <c r="D150" s="93">
        <v>1879</v>
      </c>
      <c r="E150" s="94">
        <v>1976</v>
      </c>
      <c r="F150" s="94">
        <v>1926</v>
      </c>
      <c r="G150" s="95">
        <v>1747</v>
      </c>
      <c r="H150" s="93">
        <v>473</v>
      </c>
      <c r="I150" s="94">
        <v>1370</v>
      </c>
      <c r="J150" s="97">
        <f t="shared" si="49"/>
        <v>0.72911122937732842</v>
      </c>
      <c r="K150" s="98" t="str">
        <f t="shared" si="34"/>
        <v>70.9% - 74.9%</v>
      </c>
      <c r="L150" s="94">
        <v>478.2</v>
      </c>
      <c r="M150" s="94">
        <v>1450.8</v>
      </c>
      <c r="N150" s="97">
        <f t="shared" si="35"/>
        <v>0.73421052631578942</v>
      </c>
      <c r="O150" s="98" t="str">
        <f t="shared" si="36"/>
        <v>71.4% - 75.3%</v>
      </c>
      <c r="P150" s="94">
        <v>465.09000000000003</v>
      </c>
      <c r="Q150" s="94">
        <v>1434.9099999999999</v>
      </c>
      <c r="R150" s="97">
        <f t="shared" si="44"/>
        <v>0.74502076843198328</v>
      </c>
      <c r="S150" s="98" t="str">
        <f t="shared" si="37"/>
        <v>72.5% - 76.4%</v>
      </c>
      <c r="T150" s="94">
        <v>399</v>
      </c>
      <c r="U150" s="94">
        <v>1314</v>
      </c>
      <c r="V150" s="97"/>
      <c r="W150" s="99" t="str">
        <f t="shared" si="39"/>
        <v/>
      </c>
      <c r="X150" s="100">
        <v>36</v>
      </c>
      <c r="Y150" s="97">
        <f t="shared" si="40"/>
        <v>1.9159127195316657E-2</v>
      </c>
      <c r="Z150" s="77">
        <v>47</v>
      </c>
      <c r="AA150" s="97">
        <f t="shared" si="41"/>
        <v>2.3785425101214574E-2</v>
      </c>
      <c r="AB150" s="77">
        <v>26</v>
      </c>
      <c r="AC150" s="97">
        <f t="shared" si="42"/>
        <v>1.3499480789200415E-2</v>
      </c>
      <c r="AD150" s="77">
        <v>34</v>
      </c>
      <c r="AE150" s="101">
        <f t="shared" si="43"/>
        <v>1.9461934745277618E-2</v>
      </c>
      <c r="AF150" s="122" t="s">
        <v>821</v>
      </c>
      <c r="AG150" s="151">
        <v>0</v>
      </c>
      <c r="AH150" s="151">
        <v>0</v>
      </c>
      <c r="AI150" s="151">
        <v>0</v>
      </c>
      <c r="AJ150" s="151">
        <v>1</v>
      </c>
      <c r="AK150" s="77"/>
      <c r="AL150" s="77"/>
      <c r="AM150" s="77"/>
      <c r="AN150" s="77"/>
    </row>
    <row r="151" spans="1:40" s="78" customFormat="1" x14ac:dyDescent="0.2">
      <c r="A151" s="77" t="s">
        <v>822</v>
      </c>
      <c r="B151" s="77" t="s">
        <v>823</v>
      </c>
      <c r="C151" s="77" t="s">
        <v>824</v>
      </c>
      <c r="D151" s="93">
        <v>760</v>
      </c>
      <c r="E151" s="94">
        <v>775</v>
      </c>
      <c r="F151" s="94">
        <v>701</v>
      </c>
      <c r="G151" s="95">
        <v>719</v>
      </c>
      <c r="H151" s="93">
        <v>219</v>
      </c>
      <c r="I151" s="94">
        <v>534</v>
      </c>
      <c r="J151" s="97">
        <f t="shared" si="49"/>
        <v>0.70263157894736838</v>
      </c>
      <c r="K151" s="98" t="str">
        <f t="shared" si="34"/>
        <v>66.9% - 73.4%</v>
      </c>
      <c r="L151" s="94">
        <v>201</v>
      </c>
      <c r="M151" s="94">
        <v>567</v>
      </c>
      <c r="N151" s="97">
        <f t="shared" si="35"/>
        <v>0.73161290322580641</v>
      </c>
      <c r="O151" s="98" t="str">
        <f t="shared" si="36"/>
        <v>69.9% - 76.2%</v>
      </c>
      <c r="P151" s="94">
        <v>190</v>
      </c>
      <c r="Q151" s="94">
        <v>508</v>
      </c>
      <c r="R151" s="97"/>
      <c r="S151" s="98" t="str">
        <f t="shared" si="37"/>
        <v/>
      </c>
      <c r="T151" s="94">
        <v>198</v>
      </c>
      <c r="U151" s="94">
        <v>516</v>
      </c>
      <c r="V151" s="97">
        <f t="shared" si="38"/>
        <v>0.71766342141863704</v>
      </c>
      <c r="W151" s="99" t="str">
        <f t="shared" si="39"/>
        <v>68.4% - 74.9%</v>
      </c>
      <c r="X151" s="100">
        <v>7</v>
      </c>
      <c r="Y151" s="97">
        <f t="shared" si="40"/>
        <v>9.2105263157894728E-3</v>
      </c>
      <c r="Z151" s="77">
        <v>7</v>
      </c>
      <c r="AA151" s="97">
        <f t="shared" si="41"/>
        <v>9.0322580645161299E-3</v>
      </c>
      <c r="AB151" s="77">
        <v>3</v>
      </c>
      <c r="AC151" s="97">
        <f t="shared" si="42"/>
        <v>4.2796005706134095E-3</v>
      </c>
      <c r="AD151" s="77">
        <v>5</v>
      </c>
      <c r="AE151" s="101">
        <f t="shared" si="43"/>
        <v>6.954102920723227E-3</v>
      </c>
      <c r="AF151" s="122" t="s">
        <v>825</v>
      </c>
      <c r="AG151" s="151">
        <v>0</v>
      </c>
      <c r="AH151" s="151">
        <v>0</v>
      </c>
      <c r="AI151" s="151">
        <v>1</v>
      </c>
      <c r="AJ151" s="151">
        <v>0</v>
      </c>
      <c r="AK151" s="77"/>
      <c r="AL151" s="77"/>
      <c r="AM151" s="77"/>
      <c r="AN151" s="77"/>
    </row>
    <row r="152" spans="1:40" s="78" customFormat="1" x14ac:dyDescent="0.2">
      <c r="A152" s="77" t="s">
        <v>826</v>
      </c>
      <c r="B152" s="77" t="s">
        <v>827</v>
      </c>
      <c r="C152" s="77" t="s">
        <v>824</v>
      </c>
      <c r="D152" s="93">
        <v>1262</v>
      </c>
      <c r="E152" s="94">
        <v>1349</v>
      </c>
      <c r="F152" s="94">
        <v>1294</v>
      </c>
      <c r="G152" s="95">
        <v>1275</v>
      </c>
      <c r="H152" s="93">
        <v>362</v>
      </c>
      <c r="I152" s="94">
        <v>897</v>
      </c>
      <c r="J152" s="97">
        <f t="shared" si="49"/>
        <v>0.71077654516640254</v>
      </c>
      <c r="K152" s="98" t="str">
        <f t="shared" si="34"/>
        <v>68.5% - 73.5%</v>
      </c>
      <c r="L152" s="94">
        <v>394</v>
      </c>
      <c r="M152" s="94">
        <v>955</v>
      </c>
      <c r="N152" s="97">
        <f t="shared" si="35"/>
        <v>0.70793180133432176</v>
      </c>
      <c r="O152" s="98" t="str">
        <f t="shared" si="36"/>
        <v>68.3% - 73.2%</v>
      </c>
      <c r="P152" s="94">
        <v>372</v>
      </c>
      <c r="Q152" s="94">
        <v>922</v>
      </c>
      <c r="R152" s="97">
        <f t="shared" si="44"/>
        <v>0.71251931993817619</v>
      </c>
      <c r="S152" s="98" t="str">
        <f t="shared" si="37"/>
        <v>68.7% - 73.7%</v>
      </c>
      <c r="T152" s="94">
        <v>351</v>
      </c>
      <c r="U152" s="94">
        <v>923</v>
      </c>
      <c r="V152" s="97">
        <f t="shared" si="38"/>
        <v>0.72392156862745094</v>
      </c>
      <c r="W152" s="99" t="str">
        <f t="shared" si="39"/>
        <v>69.9% - 74.8%</v>
      </c>
      <c r="X152" s="100">
        <v>3</v>
      </c>
      <c r="Y152" s="97">
        <f t="shared" si="40"/>
        <v>2.3771790808240888E-3</v>
      </c>
      <c r="Z152" s="77">
        <v>0</v>
      </c>
      <c r="AA152" s="97">
        <f t="shared" si="41"/>
        <v>0</v>
      </c>
      <c r="AB152" s="77">
        <v>0</v>
      </c>
      <c r="AC152" s="97">
        <f t="shared" si="42"/>
        <v>0</v>
      </c>
      <c r="AD152" s="77">
        <v>1</v>
      </c>
      <c r="AE152" s="101">
        <f t="shared" si="43"/>
        <v>7.8431372549019605E-4</v>
      </c>
      <c r="AF152" s="122" t="s">
        <v>828</v>
      </c>
      <c r="AG152" s="151">
        <v>0</v>
      </c>
      <c r="AH152" s="151">
        <v>0</v>
      </c>
      <c r="AI152" s="151">
        <v>0</v>
      </c>
      <c r="AJ152" s="151">
        <v>0</v>
      </c>
      <c r="AK152" s="77"/>
      <c r="AL152" s="77"/>
      <c r="AM152" s="77"/>
      <c r="AN152" s="77"/>
    </row>
    <row r="153" spans="1:40" s="78" customFormat="1" x14ac:dyDescent="0.2">
      <c r="A153" s="77" t="s">
        <v>829</v>
      </c>
      <c r="B153" s="77" t="s">
        <v>830</v>
      </c>
      <c r="C153" s="77" t="s">
        <v>824</v>
      </c>
      <c r="D153" s="93">
        <v>559</v>
      </c>
      <c r="E153" s="94">
        <v>602</v>
      </c>
      <c r="F153" s="94">
        <v>580</v>
      </c>
      <c r="G153" s="95">
        <v>536</v>
      </c>
      <c r="H153" s="93">
        <v>112</v>
      </c>
      <c r="I153" s="94">
        <v>437</v>
      </c>
      <c r="J153" s="97">
        <f t="shared" si="49"/>
        <v>0.78175313059033991</v>
      </c>
      <c r="K153" s="98" t="str">
        <f t="shared" si="34"/>
        <v>74.6% - 81.4%</v>
      </c>
      <c r="L153" s="94">
        <v>121</v>
      </c>
      <c r="M153" s="94">
        <v>475</v>
      </c>
      <c r="N153" s="97">
        <f t="shared" si="35"/>
        <v>0.78903654485049834</v>
      </c>
      <c r="O153" s="98" t="str">
        <f t="shared" si="36"/>
        <v>75.5% - 82.0%</v>
      </c>
      <c r="P153" s="94">
        <v>102</v>
      </c>
      <c r="Q153" s="94">
        <v>471</v>
      </c>
      <c r="R153" s="97">
        <f t="shared" si="44"/>
        <v>0.81206896551724139</v>
      </c>
      <c r="S153" s="98" t="str">
        <f t="shared" si="37"/>
        <v>77.8% - 84.2%</v>
      </c>
      <c r="T153" s="94">
        <v>105</v>
      </c>
      <c r="U153" s="94">
        <v>424</v>
      </c>
      <c r="V153" s="97">
        <f t="shared" si="38"/>
        <v>0.79104477611940294</v>
      </c>
      <c r="W153" s="99" t="str">
        <f t="shared" si="39"/>
        <v>75.5% - 82.3%</v>
      </c>
      <c r="X153" s="100">
        <v>10</v>
      </c>
      <c r="Y153" s="97">
        <f t="shared" si="40"/>
        <v>1.7889087656529516E-2</v>
      </c>
      <c r="Z153" s="77">
        <v>6</v>
      </c>
      <c r="AA153" s="97">
        <f t="shared" si="41"/>
        <v>9.9667774086378731E-3</v>
      </c>
      <c r="AB153" s="77">
        <v>7</v>
      </c>
      <c r="AC153" s="97">
        <f t="shared" si="42"/>
        <v>1.2068965517241379E-2</v>
      </c>
      <c r="AD153" s="77">
        <v>7</v>
      </c>
      <c r="AE153" s="101">
        <f t="shared" si="43"/>
        <v>1.3059701492537313E-2</v>
      </c>
      <c r="AF153" s="122" t="s">
        <v>831</v>
      </c>
      <c r="AG153" s="151">
        <v>0</v>
      </c>
      <c r="AH153" s="151">
        <v>0</v>
      </c>
      <c r="AI153" s="151">
        <v>0</v>
      </c>
      <c r="AJ153" s="151">
        <v>0</v>
      </c>
      <c r="AK153" s="77"/>
      <c r="AL153" s="77"/>
      <c r="AM153" s="77"/>
      <c r="AN153" s="77"/>
    </row>
    <row r="154" spans="1:40" s="78" customFormat="1" x14ac:dyDescent="0.2">
      <c r="A154" s="77" t="s">
        <v>832</v>
      </c>
      <c r="B154" s="77" t="s">
        <v>833</v>
      </c>
      <c r="C154" s="77" t="s">
        <v>824</v>
      </c>
      <c r="D154" s="93">
        <v>633</v>
      </c>
      <c r="E154" s="94">
        <v>650</v>
      </c>
      <c r="F154" s="94">
        <v>616</v>
      </c>
      <c r="G154" s="95">
        <v>612</v>
      </c>
      <c r="H154" s="93">
        <v>179</v>
      </c>
      <c r="I154" s="94">
        <v>446</v>
      </c>
      <c r="J154" s="97">
        <f t="shared" si="49"/>
        <v>0.70458135860979465</v>
      </c>
      <c r="K154" s="98" t="str">
        <f t="shared" si="34"/>
        <v>66.8% - 73.9%</v>
      </c>
      <c r="L154" s="94">
        <v>195</v>
      </c>
      <c r="M154" s="94">
        <v>447</v>
      </c>
      <c r="N154" s="97">
        <f t="shared" si="35"/>
        <v>0.68769230769230771</v>
      </c>
      <c r="O154" s="98" t="str">
        <f t="shared" si="36"/>
        <v>65.1% - 72.2%</v>
      </c>
      <c r="P154" s="94">
        <v>166</v>
      </c>
      <c r="Q154" s="94">
        <v>440</v>
      </c>
      <c r="R154" s="97">
        <f t="shared" si="44"/>
        <v>0.7142857142857143</v>
      </c>
      <c r="S154" s="98" t="str">
        <f t="shared" si="37"/>
        <v>67.7% - 74.9%</v>
      </c>
      <c r="T154" s="94">
        <v>199</v>
      </c>
      <c r="U154" s="94">
        <v>409</v>
      </c>
      <c r="V154" s="97">
        <f t="shared" si="38"/>
        <v>0.6683006535947712</v>
      </c>
      <c r="W154" s="99" t="str">
        <f t="shared" si="39"/>
        <v>63.0% - 70.4%</v>
      </c>
      <c r="X154" s="100">
        <v>8</v>
      </c>
      <c r="Y154" s="97">
        <f t="shared" si="40"/>
        <v>1.2638230647709321E-2</v>
      </c>
      <c r="Z154" s="77">
        <v>8</v>
      </c>
      <c r="AA154" s="97">
        <f t="shared" si="41"/>
        <v>1.2307692307692308E-2</v>
      </c>
      <c r="AB154" s="77">
        <v>10</v>
      </c>
      <c r="AC154" s="97">
        <f t="shared" si="42"/>
        <v>1.6233766233766232E-2</v>
      </c>
      <c r="AD154" s="77">
        <v>4</v>
      </c>
      <c r="AE154" s="101">
        <f t="shared" si="43"/>
        <v>6.5359477124183009E-3</v>
      </c>
      <c r="AF154" s="122" t="s">
        <v>834</v>
      </c>
      <c r="AG154" s="151">
        <v>0</v>
      </c>
      <c r="AH154" s="151">
        <v>0</v>
      </c>
      <c r="AI154" s="151">
        <v>0</v>
      </c>
      <c r="AJ154" s="151">
        <v>0</v>
      </c>
      <c r="AK154" s="77"/>
      <c r="AL154" s="77"/>
      <c r="AM154" s="77"/>
      <c r="AN154" s="77"/>
    </row>
    <row r="155" spans="1:40" s="78" customFormat="1" x14ac:dyDescent="0.2">
      <c r="A155" s="77" t="s">
        <v>835</v>
      </c>
      <c r="B155" s="77" t="s">
        <v>836</v>
      </c>
      <c r="C155" s="77" t="s">
        <v>824</v>
      </c>
      <c r="D155" s="93">
        <v>375</v>
      </c>
      <c r="E155" s="94">
        <v>362</v>
      </c>
      <c r="F155" s="94">
        <v>408</v>
      </c>
      <c r="G155" s="95">
        <v>423</v>
      </c>
      <c r="H155" s="93">
        <v>72</v>
      </c>
      <c r="I155" s="94">
        <v>298</v>
      </c>
      <c r="J155" s="97">
        <f t="shared" si="49"/>
        <v>0.79466666666666663</v>
      </c>
      <c r="K155" s="98" t="str">
        <f t="shared" si="34"/>
        <v>75.1% - 83.2%</v>
      </c>
      <c r="L155" s="94">
        <v>82</v>
      </c>
      <c r="M155" s="94">
        <v>270</v>
      </c>
      <c r="N155" s="97">
        <f t="shared" si="35"/>
        <v>0.7458563535911602</v>
      </c>
      <c r="O155" s="98" t="str">
        <f t="shared" si="36"/>
        <v>69.9% - 78.8%</v>
      </c>
      <c r="P155" s="94">
        <v>84</v>
      </c>
      <c r="Q155" s="94">
        <v>319</v>
      </c>
      <c r="R155" s="97">
        <f t="shared" si="44"/>
        <v>0.78186274509803921</v>
      </c>
      <c r="S155" s="98" t="str">
        <f t="shared" si="37"/>
        <v>73.9% - 81.9%</v>
      </c>
      <c r="T155" s="94">
        <v>86</v>
      </c>
      <c r="U155" s="94">
        <v>331</v>
      </c>
      <c r="V155" s="97">
        <f t="shared" si="38"/>
        <v>0.78250591016548465</v>
      </c>
      <c r="W155" s="99" t="str">
        <f t="shared" si="39"/>
        <v>74.1% - 81.9%</v>
      </c>
      <c r="X155" s="100">
        <v>5</v>
      </c>
      <c r="Y155" s="97">
        <f t="shared" si="40"/>
        <v>1.3333333333333334E-2</v>
      </c>
      <c r="Z155" s="77">
        <v>10</v>
      </c>
      <c r="AA155" s="97">
        <f t="shared" si="41"/>
        <v>2.7624309392265192E-2</v>
      </c>
      <c r="AB155" s="77">
        <v>5</v>
      </c>
      <c r="AC155" s="97">
        <f t="shared" si="42"/>
        <v>1.2254901960784314E-2</v>
      </c>
      <c r="AD155" s="77">
        <v>6</v>
      </c>
      <c r="AE155" s="101">
        <f t="shared" si="43"/>
        <v>1.4184397163120567E-2</v>
      </c>
      <c r="AF155" s="122" t="s">
        <v>837</v>
      </c>
      <c r="AG155" s="151">
        <v>0</v>
      </c>
      <c r="AH155" s="151">
        <v>0</v>
      </c>
      <c r="AI155" s="151">
        <v>0</v>
      </c>
      <c r="AJ155" s="151">
        <v>0</v>
      </c>
      <c r="AK155" s="77"/>
      <c r="AL155" s="77"/>
      <c r="AM155" s="77"/>
      <c r="AN155" s="77"/>
    </row>
    <row r="156" spans="1:40" s="78" customFormat="1" x14ac:dyDescent="0.2">
      <c r="A156" s="77" t="s">
        <v>838</v>
      </c>
      <c r="B156" s="77" t="s">
        <v>839</v>
      </c>
      <c r="C156" s="77" t="s">
        <v>824</v>
      </c>
      <c r="D156" s="93">
        <v>291</v>
      </c>
      <c r="E156" s="94">
        <v>318</v>
      </c>
      <c r="F156" s="94">
        <v>313</v>
      </c>
      <c r="G156" s="95">
        <v>276</v>
      </c>
      <c r="H156" s="93">
        <v>49</v>
      </c>
      <c r="I156" s="94">
        <v>238</v>
      </c>
      <c r="J156" s="97">
        <f t="shared" si="49"/>
        <v>0.81786941580756012</v>
      </c>
      <c r="K156" s="98" t="str">
        <f t="shared" si="34"/>
        <v>76.9% - 85.8%</v>
      </c>
      <c r="L156" s="94">
        <v>74</v>
      </c>
      <c r="M156" s="94">
        <v>229</v>
      </c>
      <c r="N156" s="97">
        <f t="shared" si="35"/>
        <v>0.72012578616352196</v>
      </c>
      <c r="O156" s="98" t="str">
        <f t="shared" si="36"/>
        <v>66.8% - 76.7%</v>
      </c>
      <c r="P156" s="94">
        <v>67</v>
      </c>
      <c r="Q156" s="94">
        <v>240</v>
      </c>
      <c r="R156" s="97">
        <f t="shared" si="44"/>
        <v>0.76677316293929709</v>
      </c>
      <c r="S156" s="98" t="str">
        <f t="shared" si="37"/>
        <v>71.7% - 81.0%</v>
      </c>
      <c r="T156" s="94">
        <v>58</v>
      </c>
      <c r="U156" s="94">
        <v>208</v>
      </c>
      <c r="V156" s="97"/>
      <c r="W156" s="99" t="str">
        <f t="shared" si="39"/>
        <v/>
      </c>
      <c r="X156" s="100">
        <v>4</v>
      </c>
      <c r="Y156" s="97">
        <f t="shared" si="40"/>
        <v>1.3745704467353952E-2</v>
      </c>
      <c r="Z156" s="77">
        <v>15</v>
      </c>
      <c r="AA156" s="97">
        <f t="shared" si="41"/>
        <v>4.716981132075472E-2</v>
      </c>
      <c r="AB156" s="77">
        <v>6</v>
      </c>
      <c r="AC156" s="97">
        <f t="shared" si="42"/>
        <v>1.9169329073482427E-2</v>
      </c>
      <c r="AD156" s="77">
        <v>10</v>
      </c>
      <c r="AE156" s="101">
        <f t="shared" si="43"/>
        <v>3.6231884057971016E-2</v>
      </c>
      <c r="AF156" s="122" t="s">
        <v>840</v>
      </c>
      <c r="AG156" s="151">
        <v>0</v>
      </c>
      <c r="AH156" s="151">
        <v>0</v>
      </c>
      <c r="AI156" s="151">
        <v>0</v>
      </c>
      <c r="AJ156" s="151">
        <v>1</v>
      </c>
      <c r="AK156" s="77"/>
      <c r="AL156" s="77"/>
      <c r="AM156" s="77"/>
      <c r="AN156" s="77"/>
    </row>
    <row r="157" spans="1:40" s="78" customFormat="1" x14ac:dyDescent="0.2">
      <c r="A157" s="77" t="s">
        <v>841</v>
      </c>
      <c r="B157" s="77" t="s">
        <v>842</v>
      </c>
      <c r="C157" s="77" t="s">
        <v>824</v>
      </c>
      <c r="D157" s="93">
        <v>832</v>
      </c>
      <c r="E157" s="94">
        <v>877</v>
      </c>
      <c r="F157" s="94">
        <v>915</v>
      </c>
      <c r="G157" s="95">
        <v>887</v>
      </c>
      <c r="H157" s="93">
        <v>270</v>
      </c>
      <c r="I157" s="94">
        <v>558</v>
      </c>
      <c r="J157" s="97"/>
      <c r="K157" s="98" t="str">
        <f t="shared" si="34"/>
        <v/>
      </c>
      <c r="L157" s="94">
        <v>299</v>
      </c>
      <c r="M157" s="94">
        <v>574</v>
      </c>
      <c r="N157" s="97"/>
      <c r="O157" s="98" t="str">
        <f t="shared" si="36"/>
        <v/>
      </c>
      <c r="P157" s="94">
        <v>317</v>
      </c>
      <c r="Q157" s="94">
        <v>595</v>
      </c>
      <c r="R157" s="97">
        <f t="shared" si="44"/>
        <v>0.65027322404371579</v>
      </c>
      <c r="S157" s="98" t="str">
        <f t="shared" si="37"/>
        <v>61.9% - 68.0%</v>
      </c>
      <c r="T157" s="94">
        <v>281</v>
      </c>
      <c r="U157" s="94">
        <v>597</v>
      </c>
      <c r="V157" s="97"/>
      <c r="W157" s="99" t="str">
        <f t="shared" si="39"/>
        <v/>
      </c>
      <c r="X157" s="100">
        <v>4</v>
      </c>
      <c r="Y157" s="97">
        <f t="shared" si="40"/>
        <v>4.807692307692308E-3</v>
      </c>
      <c r="Z157" s="77">
        <v>4</v>
      </c>
      <c r="AA157" s="97">
        <f t="shared" si="41"/>
        <v>4.5610034207525657E-3</v>
      </c>
      <c r="AB157" s="77">
        <v>3</v>
      </c>
      <c r="AC157" s="97">
        <f t="shared" si="42"/>
        <v>3.2786885245901639E-3</v>
      </c>
      <c r="AD157" s="77">
        <v>9</v>
      </c>
      <c r="AE157" s="101">
        <f t="shared" si="43"/>
        <v>1.0146561443066516E-2</v>
      </c>
      <c r="AF157" s="122" t="s">
        <v>843</v>
      </c>
      <c r="AG157" s="151">
        <v>1</v>
      </c>
      <c r="AH157" s="151">
        <v>1</v>
      </c>
      <c r="AI157" s="151">
        <v>0</v>
      </c>
      <c r="AJ157" s="151">
        <v>1</v>
      </c>
      <c r="AK157" s="77"/>
      <c r="AL157" s="77"/>
      <c r="AM157" s="77"/>
      <c r="AN157" s="77"/>
    </row>
    <row r="158" spans="1:40" s="78" customFormat="1" x14ac:dyDescent="0.2">
      <c r="A158" s="77" t="s">
        <v>844</v>
      </c>
      <c r="B158" s="77" t="s">
        <v>845</v>
      </c>
      <c r="C158" s="77" t="s">
        <v>846</v>
      </c>
      <c r="D158" s="93">
        <v>186</v>
      </c>
      <c r="E158" s="94">
        <v>169</v>
      </c>
      <c r="F158" s="94">
        <v>196</v>
      </c>
      <c r="G158" s="95">
        <v>176</v>
      </c>
      <c r="H158" s="93">
        <v>65</v>
      </c>
      <c r="I158" s="94">
        <v>121</v>
      </c>
      <c r="J158" s="97"/>
      <c r="K158" s="98" t="str">
        <f t="shared" si="34"/>
        <v/>
      </c>
      <c r="L158" s="94">
        <v>59</v>
      </c>
      <c r="M158" s="94">
        <v>110</v>
      </c>
      <c r="N158" s="97"/>
      <c r="O158" s="98" t="str">
        <f t="shared" si="36"/>
        <v/>
      </c>
      <c r="P158" s="94">
        <v>58</v>
      </c>
      <c r="Q158" s="94">
        <v>136</v>
      </c>
      <c r="R158" s="97"/>
      <c r="S158" s="98" t="str">
        <f t="shared" si="37"/>
        <v/>
      </c>
      <c r="T158" s="94">
        <v>60</v>
      </c>
      <c r="U158" s="94">
        <v>116</v>
      </c>
      <c r="V158" s="97"/>
      <c r="W158" s="99" t="str">
        <f t="shared" si="39"/>
        <v/>
      </c>
      <c r="X158" s="100">
        <v>0</v>
      </c>
      <c r="Y158" s="97">
        <f t="shared" si="40"/>
        <v>0</v>
      </c>
      <c r="Z158" s="77">
        <v>0</v>
      </c>
      <c r="AA158" s="97">
        <f t="shared" si="41"/>
        <v>0</v>
      </c>
      <c r="AB158" s="77">
        <v>2</v>
      </c>
      <c r="AC158" s="97">
        <f t="shared" si="42"/>
        <v>1.020408163265306E-2</v>
      </c>
      <c r="AD158" s="77">
        <v>0</v>
      </c>
      <c r="AE158" s="101">
        <f t="shared" si="43"/>
        <v>0</v>
      </c>
      <c r="AF158" s="122" t="s">
        <v>847</v>
      </c>
      <c r="AG158" s="151">
        <v>1</v>
      </c>
      <c r="AH158" s="151">
        <v>1</v>
      </c>
      <c r="AI158" s="151">
        <v>1</v>
      </c>
      <c r="AJ158" s="151">
        <v>1</v>
      </c>
      <c r="AK158" s="77"/>
      <c r="AL158" s="77"/>
      <c r="AM158" s="77"/>
      <c r="AN158" s="77"/>
    </row>
    <row r="159" spans="1:40" s="78" customFormat="1" x14ac:dyDescent="0.2">
      <c r="A159" s="77" t="s">
        <v>848</v>
      </c>
      <c r="B159" s="77" t="s">
        <v>849</v>
      </c>
      <c r="C159" s="77" t="s">
        <v>846</v>
      </c>
      <c r="D159" s="93">
        <v>344</v>
      </c>
      <c r="E159" s="94">
        <v>402</v>
      </c>
      <c r="F159" s="94">
        <v>397</v>
      </c>
      <c r="G159" s="95">
        <v>380</v>
      </c>
      <c r="H159" s="93">
        <v>88</v>
      </c>
      <c r="I159" s="94">
        <v>256</v>
      </c>
      <c r="J159" s="97">
        <f t="shared" si="49"/>
        <v>0.7441860465116279</v>
      </c>
      <c r="K159" s="98" t="str">
        <f t="shared" si="34"/>
        <v>69.6% - 78.7%</v>
      </c>
      <c r="L159" s="94">
        <v>110</v>
      </c>
      <c r="M159" s="94">
        <v>292</v>
      </c>
      <c r="N159" s="97">
        <f t="shared" si="35"/>
        <v>0.72636815920398012</v>
      </c>
      <c r="O159" s="98" t="str">
        <f t="shared" si="36"/>
        <v>68.1% - 76.8%</v>
      </c>
      <c r="P159" s="94">
        <v>108</v>
      </c>
      <c r="Q159" s="94">
        <v>288</v>
      </c>
      <c r="R159" s="97">
        <f t="shared" si="44"/>
        <v>0.72544080604534</v>
      </c>
      <c r="S159" s="98" t="str">
        <f t="shared" si="37"/>
        <v>68.0% - 76.7%</v>
      </c>
      <c r="T159" s="94">
        <v>102</v>
      </c>
      <c r="U159" s="94">
        <v>277</v>
      </c>
      <c r="V159" s="97">
        <f t="shared" si="38"/>
        <v>0.72894736842105268</v>
      </c>
      <c r="W159" s="99" t="str">
        <f t="shared" si="39"/>
        <v>68.2% - 77.1%</v>
      </c>
      <c r="X159" s="100">
        <v>0</v>
      </c>
      <c r="Y159" s="97">
        <f t="shared" si="40"/>
        <v>0</v>
      </c>
      <c r="Z159" s="77">
        <v>0</v>
      </c>
      <c r="AA159" s="97">
        <f t="shared" si="41"/>
        <v>0</v>
      </c>
      <c r="AB159" s="77">
        <v>1</v>
      </c>
      <c r="AC159" s="97">
        <f t="shared" si="42"/>
        <v>2.5188916876574307E-3</v>
      </c>
      <c r="AD159" s="77">
        <v>1</v>
      </c>
      <c r="AE159" s="101">
        <f t="shared" si="43"/>
        <v>2.631578947368421E-3</v>
      </c>
      <c r="AF159" s="122" t="s">
        <v>850</v>
      </c>
      <c r="AG159" s="151">
        <v>0</v>
      </c>
      <c r="AH159" s="151">
        <v>0</v>
      </c>
      <c r="AI159" s="151">
        <v>0</v>
      </c>
      <c r="AJ159" s="151">
        <v>0</v>
      </c>
      <c r="AK159" s="77"/>
      <c r="AL159" s="77"/>
      <c r="AM159" s="77"/>
      <c r="AN159" s="77"/>
    </row>
    <row r="160" spans="1:40" s="78" customFormat="1" x14ac:dyDescent="0.2">
      <c r="A160" s="77" t="s">
        <v>851</v>
      </c>
      <c r="B160" s="77" t="s">
        <v>852</v>
      </c>
      <c r="C160" s="77" t="s">
        <v>846</v>
      </c>
      <c r="D160" s="93">
        <v>473</v>
      </c>
      <c r="E160" s="94">
        <v>464</v>
      </c>
      <c r="F160" s="94">
        <v>487</v>
      </c>
      <c r="G160" s="95">
        <v>503</v>
      </c>
      <c r="H160" s="93">
        <v>255</v>
      </c>
      <c r="I160" s="94">
        <v>218</v>
      </c>
      <c r="J160" s="97">
        <f t="shared" si="49"/>
        <v>0.46088794926004228</v>
      </c>
      <c r="K160" s="98" t="str">
        <f t="shared" si="34"/>
        <v>41.6% - 50.6%</v>
      </c>
      <c r="L160" s="94">
        <v>236</v>
      </c>
      <c r="M160" s="94">
        <v>225</v>
      </c>
      <c r="N160" s="97">
        <f t="shared" si="35"/>
        <v>0.48491379310344829</v>
      </c>
      <c r="O160" s="98" t="str">
        <f t="shared" si="36"/>
        <v>44.0% - 53.0%</v>
      </c>
      <c r="P160" s="94">
        <v>258</v>
      </c>
      <c r="Q160" s="94">
        <v>229</v>
      </c>
      <c r="R160" s="97">
        <f t="shared" si="44"/>
        <v>0.47022587268993837</v>
      </c>
      <c r="S160" s="98" t="str">
        <f t="shared" si="37"/>
        <v>42.6% - 51.5%</v>
      </c>
      <c r="T160" s="94">
        <v>281</v>
      </c>
      <c r="U160" s="94">
        <v>222</v>
      </c>
      <c r="V160" s="97">
        <f t="shared" si="38"/>
        <v>0.44135188866799202</v>
      </c>
      <c r="W160" s="99" t="str">
        <f t="shared" si="39"/>
        <v>39.9% - 48.5%</v>
      </c>
      <c r="X160" s="100">
        <v>0</v>
      </c>
      <c r="Y160" s="97">
        <f t="shared" si="40"/>
        <v>0</v>
      </c>
      <c r="Z160" s="77">
        <v>3</v>
      </c>
      <c r="AA160" s="97">
        <f t="shared" si="41"/>
        <v>6.4655172413793103E-3</v>
      </c>
      <c r="AB160" s="77">
        <v>0</v>
      </c>
      <c r="AC160" s="97">
        <f t="shared" si="42"/>
        <v>0</v>
      </c>
      <c r="AD160" s="77">
        <v>0</v>
      </c>
      <c r="AE160" s="101">
        <f t="shared" si="43"/>
        <v>0</v>
      </c>
      <c r="AF160" s="122" t="s">
        <v>853</v>
      </c>
      <c r="AG160" s="151">
        <v>0</v>
      </c>
      <c r="AH160" s="151">
        <v>0</v>
      </c>
      <c r="AI160" s="151">
        <v>0</v>
      </c>
      <c r="AJ160" s="151">
        <v>0</v>
      </c>
      <c r="AK160" s="77"/>
      <c r="AL160" s="77"/>
      <c r="AM160" s="77"/>
      <c r="AN160" s="77"/>
    </row>
    <row r="161" spans="1:40" s="78" customFormat="1" x14ac:dyDescent="0.2">
      <c r="A161" s="77" t="s">
        <v>854</v>
      </c>
      <c r="B161" s="77" t="s">
        <v>855</v>
      </c>
      <c r="C161" s="77" t="s">
        <v>846</v>
      </c>
      <c r="D161" s="93">
        <v>659</v>
      </c>
      <c r="E161" s="94">
        <v>656</v>
      </c>
      <c r="F161" s="94">
        <v>637</v>
      </c>
      <c r="G161" s="95">
        <v>642</v>
      </c>
      <c r="H161" s="93">
        <v>160</v>
      </c>
      <c r="I161" s="94">
        <v>498</v>
      </c>
      <c r="J161" s="97">
        <f t="shared" si="49"/>
        <v>0.75569044006069808</v>
      </c>
      <c r="K161" s="98" t="str">
        <f t="shared" si="34"/>
        <v>72.1% - 78.7%</v>
      </c>
      <c r="L161" s="94">
        <v>136</v>
      </c>
      <c r="M161" s="94">
        <v>512</v>
      </c>
      <c r="N161" s="97">
        <f t="shared" si="35"/>
        <v>0.78048780487804881</v>
      </c>
      <c r="O161" s="98" t="str">
        <f t="shared" si="36"/>
        <v>74.7% - 81.0%</v>
      </c>
      <c r="P161" s="94">
        <v>154</v>
      </c>
      <c r="Q161" s="94">
        <v>477</v>
      </c>
      <c r="R161" s="97">
        <f t="shared" si="44"/>
        <v>0.74882260596546313</v>
      </c>
      <c r="S161" s="98" t="str">
        <f t="shared" si="37"/>
        <v>71.4% - 78.1%</v>
      </c>
      <c r="T161" s="94">
        <v>170</v>
      </c>
      <c r="U161" s="94">
        <v>467</v>
      </c>
      <c r="V161" s="97">
        <f t="shared" si="38"/>
        <v>0.72741433021806856</v>
      </c>
      <c r="W161" s="99" t="str">
        <f t="shared" si="39"/>
        <v>69.2% - 76.0%</v>
      </c>
      <c r="X161" s="100">
        <v>1</v>
      </c>
      <c r="Y161" s="97">
        <f t="shared" si="40"/>
        <v>1.5174506828528073E-3</v>
      </c>
      <c r="Z161" s="77">
        <v>8</v>
      </c>
      <c r="AA161" s="97">
        <f t="shared" si="41"/>
        <v>1.2195121951219513E-2</v>
      </c>
      <c r="AB161" s="77">
        <v>6</v>
      </c>
      <c r="AC161" s="97">
        <f t="shared" si="42"/>
        <v>9.4191522762951327E-3</v>
      </c>
      <c r="AD161" s="77">
        <v>5</v>
      </c>
      <c r="AE161" s="101">
        <f t="shared" si="43"/>
        <v>7.7881619937694704E-3</v>
      </c>
      <c r="AF161" s="122" t="s">
        <v>856</v>
      </c>
      <c r="AG161" s="151">
        <v>0</v>
      </c>
      <c r="AH161" s="151">
        <v>0</v>
      </c>
      <c r="AI161" s="151">
        <v>0</v>
      </c>
      <c r="AJ161" s="151">
        <v>0</v>
      </c>
      <c r="AK161" s="77"/>
      <c r="AL161" s="77"/>
      <c r="AM161" s="77"/>
      <c r="AN161" s="77"/>
    </row>
    <row r="162" spans="1:40" s="78" customFormat="1" x14ac:dyDescent="0.2">
      <c r="A162" s="77" t="s">
        <v>857</v>
      </c>
      <c r="B162" s="77" t="s">
        <v>858</v>
      </c>
      <c r="C162" s="77" t="s">
        <v>846</v>
      </c>
      <c r="D162" s="93">
        <v>547</v>
      </c>
      <c r="E162" s="94">
        <v>533</v>
      </c>
      <c r="F162" s="94">
        <v>546</v>
      </c>
      <c r="G162" s="95">
        <v>503</v>
      </c>
      <c r="H162" s="93">
        <v>167</v>
      </c>
      <c r="I162" s="94">
        <v>379</v>
      </c>
      <c r="J162" s="97">
        <f t="shared" si="49"/>
        <v>0.69287020109689212</v>
      </c>
      <c r="K162" s="98" t="str">
        <f t="shared" si="34"/>
        <v>65.3% - 73.0%</v>
      </c>
      <c r="L162" s="94">
        <v>162</v>
      </c>
      <c r="M162" s="94">
        <v>369</v>
      </c>
      <c r="N162" s="97">
        <f t="shared" si="35"/>
        <v>0.69230769230769229</v>
      </c>
      <c r="O162" s="98" t="str">
        <f t="shared" si="36"/>
        <v>65.2% - 73.0%</v>
      </c>
      <c r="P162" s="94">
        <v>156</v>
      </c>
      <c r="Q162" s="94">
        <v>390</v>
      </c>
      <c r="R162" s="97">
        <f t="shared" si="44"/>
        <v>0.7142857142857143</v>
      </c>
      <c r="S162" s="98" t="str">
        <f t="shared" si="37"/>
        <v>67.5% - 75.1%</v>
      </c>
      <c r="T162" s="94">
        <v>151</v>
      </c>
      <c r="U162" s="94">
        <v>352</v>
      </c>
      <c r="V162" s="97">
        <f t="shared" si="38"/>
        <v>0.6998011928429424</v>
      </c>
      <c r="W162" s="99" t="str">
        <f t="shared" si="39"/>
        <v>65.8% - 73.8%</v>
      </c>
      <c r="X162" s="100">
        <v>1</v>
      </c>
      <c r="Y162" s="97">
        <f t="shared" si="40"/>
        <v>1.8281535648994515E-3</v>
      </c>
      <c r="Z162" s="77">
        <v>2</v>
      </c>
      <c r="AA162" s="97">
        <f t="shared" si="41"/>
        <v>3.7523452157598499E-3</v>
      </c>
      <c r="AB162" s="77">
        <v>0</v>
      </c>
      <c r="AC162" s="97">
        <f t="shared" si="42"/>
        <v>0</v>
      </c>
      <c r="AD162" s="77">
        <v>0</v>
      </c>
      <c r="AE162" s="101">
        <f t="shared" si="43"/>
        <v>0</v>
      </c>
      <c r="AF162" s="122" t="s">
        <v>859</v>
      </c>
      <c r="AG162" s="151">
        <v>0</v>
      </c>
      <c r="AH162" s="151">
        <v>0</v>
      </c>
      <c r="AI162" s="151">
        <v>0</v>
      </c>
      <c r="AJ162" s="151">
        <v>0</v>
      </c>
      <c r="AK162" s="77"/>
      <c r="AL162" s="77"/>
      <c r="AM162" s="77"/>
      <c r="AN162" s="77"/>
    </row>
    <row r="163" spans="1:40" s="78" customFormat="1" x14ac:dyDescent="0.2">
      <c r="A163" s="77" t="s">
        <v>860</v>
      </c>
      <c r="B163" s="77" t="s">
        <v>861</v>
      </c>
      <c r="C163" s="77" t="s">
        <v>846</v>
      </c>
      <c r="D163" s="93">
        <v>508</v>
      </c>
      <c r="E163" s="94">
        <v>508</v>
      </c>
      <c r="F163" s="94">
        <v>484</v>
      </c>
      <c r="G163" s="95">
        <v>513</v>
      </c>
      <c r="H163" s="93">
        <v>144</v>
      </c>
      <c r="I163" s="94">
        <v>364</v>
      </c>
      <c r="J163" s="97"/>
      <c r="K163" s="98" t="str">
        <f t="shared" si="34"/>
        <v/>
      </c>
      <c r="L163" s="94">
        <v>135</v>
      </c>
      <c r="M163" s="94">
        <v>373</v>
      </c>
      <c r="N163" s="97"/>
      <c r="O163" s="98" t="str">
        <f t="shared" si="36"/>
        <v/>
      </c>
      <c r="P163" s="94">
        <v>167</v>
      </c>
      <c r="Q163" s="94">
        <v>317</v>
      </c>
      <c r="R163" s="97"/>
      <c r="S163" s="98" t="str">
        <f t="shared" si="37"/>
        <v/>
      </c>
      <c r="T163" s="94">
        <v>156</v>
      </c>
      <c r="U163" s="94">
        <v>356</v>
      </c>
      <c r="V163" s="97"/>
      <c r="W163" s="99" t="str">
        <f t="shared" si="39"/>
        <v/>
      </c>
      <c r="X163" s="100">
        <v>0</v>
      </c>
      <c r="Y163" s="97">
        <f t="shared" si="40"/>
        <v>0</v>
      </c>
      <c r="Z163" s="77">
        <v>0</v>
      </c>
      <c r="AA163" s="97">
        <f t="shared" si="41"/>
        <v>0</v>
      </c>
      <c r="AB163" s="77">
        <v>0</v>
      </c>
      <c r="AC163" s="97">
        <f t="shared" si="42"/>
        <v>0</v>
      </c>
      <c r="AD163" s="77">
        <v>1</v>
      </c>
      <c r="AE163" s="101">
        <f t="shared" si="43"/>
        <v>1.9493177387914229E-3</v>
      </c>
      <c r="AF163" s="122" t="s">
        <v>862</v>
      </c>
      <c r="AG163" s="151">
        <v>1</v>
      </c>
      <c r="AH163" s="151">
        <v>1</v>
      </c>
      <c r="AI163" s="151">
        <v>1</v>
      </c>
      <c r="AJ163" s="151">
        <v>1</v>
      </c>
      <c r="AK163" s="77"/>
      <c r="AL163" s="77"/>
      <c r="AM163" s="77"/>
      <c r="AN163" s="77"/>
    </row>
    <row r="164" spans="1:40" s="78" customFormat="1" x14ac:dyDescent="0.2">
      <c r="A164" s="77" t="s">
        <v>863</v>
      </c>
      <c r="B164" s="77" t="s">
        <v>864</v>
      </c>
      <c r="C164" s="77" t="s">
        <v>846</v>
      </c>
      <c r="D164" s="93">
        <v>885</v>
      </c>
      <c r="E164" s="94">
        <v>901</v>
      </c>
      <c r="F164" s="94">
        <v>902</v>
      </c>
      <c r="G164" s="95">
        <v>920</v>
      </c>
      <c r="H164" s="93">
        <v>571</v>
      </c>
      <c r="I164" s="94">
        <v>314</v>
      </c>
      <c r="J164" s="97">
        <f t="shared" si="49"/>
        <v>0.35480225988700564</v>
      </c>
      <c r="K164" s="98" t="str">
        <f t="shared" si="34"/>
        <v>32.4% - 38.7%</v>
      </c>
      <c r="L164" s="94">
        <v>568</v>
      </c>
      <c r="M164" s="94">
        <v>333</v>
      </c>
      <c r="N164" s="97">
        <f t="shared" si="35"/>
        <v>0.36958934517203107</v>
      </c>
      <c r="O164" s="98" t="str">
        <f t="shared" si="36"/>
        <v>33.9% - 40.2%</v>
      </c>
      <c r="P164" s="94">
        <v>555</v>
      </c>
      <c r="Q164" s="94">
        <v>347</v>
      </c>
      <c r="R164" s="97">
        <f t="shared" si="44"/>
        <v>0.38470066518847007</v>
      </c>
      <c r="S164" s="98" t="str">
        <f t="shared" si="37"/>
        <v>35.4% - 41.7%</v>
      </c>
      <c r="T164" s="94">
        <v>590</v>
      </c>
      <c r="U164" s="94">
        <v>330</v>
      </c>
      <c r="V164" s="97">
        <f t="shared" si="38"/>
        <v>0.35869565217391303</v>
      </c>
      <c r="W164" s="99" t="str">
        <f t="shared" si="39"/>
        <v>32.8% - 39.0%</v>
      </c>
      <c r="X164" s="100">
        <v>0</v>
      </c>
      <c r="Y164" s="97">
        <f t="shared" si="40"/>
        <v>0</v>
      </c>
      <c r="Z164" s="77">
        <v>0</v>
      </c>
      <c r="AA164" s="97">
        <f t="shared" si="41"/>
        <v>0</v>
      </c>
      <c r="AB164" s="77">
        <v>0</v>
      </c>
      <c r="AC164" s="97">
        <f t="shared" si="42"/>
        <v>0</v>
      </c>
      <c r="AD164" s="77">
        <v>0</v>
      </c>
      <c r="AE164" s="101">
        <f t="shared" si="43"/>
        <v>0</v>
      </c>
      <c r="AF164" s="122" t="s">
        <v>865</v>
      </c>
      <c r="AG164" s="151">
        <v>0</v>
      </c>
      <c r="AH164" s="151">
        <v>0</v>
      </c>
      <c r="AI164" s="151">
        <v>0</v>
      </c>
      <c r="AJ164" s="151">
        <v>0</v>
      </c>
      <c r="AK164" s="77"/>
      <c r="AL164" s="77"/>
      <c r="AM164" s="77"/>
      <c r="AN164" s="77"/>
    </row>
    <row r="165" spans="1:40" s="78" customFormat="1" x14ac:dyDescent="0.2">
      <c r="A165" s="77" t="s">
        <v>866</v>
      </c>
      <c r="B165" s="77" t="s">
        <v>867</v>
      </c>
      <c r="C165" s="77" t="s">
        <v>846</v>
      </c>
      <c r="D165" s="93">
        <v>519</v>
      </c>
      <c r="E165" s="94">
        <v>559</v>
      </c>
      <c r="F165" s="94">
        <v>546</v>
      </c>
      <c r="G165" s="95">
        <v>501</v>
      </c>
      <c r="H165" s="93">
        <v>166</v>
      </c>
      <c r="I165" s="94">
        <v>349</v>
      </c>
      <c r="J165" s="97">
        <f t="shared" si="49"/>
        <v>0.67244701348747593</v>
      </c>
      <c r="K165" s="98" t="str">
        <f t="shared" si="34"/>
        <v>63.1% - 71.1%</v>
      </c>
      <c r="L165" s="94">
        <v>177</v>
      </c>
      <c r="M165" s="94">
        <v>370</v>
      </c>
      <c r="N165" s="97">
        <f t="shared" si="35"/>
        <v>0.66189624329159213</v>
      </c>
      <c r="O165" s="98" t="str">
        <f t="shared" si="36"/>
        <v>62.2% - 70.0%</v>
      </c>
      <c r="P165" s="94">
        <v>156</v>
      </c>
      <c r="Q165" s="94">
        <v>376</v>
      </c>
      <c r="R165" s="97">
        <f t="shared" si="44"/>
        <v>0.68864468864468864</v>
      </c>
      <c r="S165" s="98" t="str">
        <f t="shared" si="37"/>
        <v>64.9% - 72.6%</v>
      </c>
      <c r="T165" s="94">
        <v>158</v>
      </c>
      <c r="U165" s="94">
        <v>336</v>
      </c>
      <c r="V165" s="97">
        <f t="shared" si="38"/>
        <v>0.6706586826347305</v>
      </c>
      <c r="W165" s="99" t="str">
        <f t="shared" si="39"/>
        <v>62.8% - 71.0%</v>
      </c>
      <c r="X165" s="100">
        <v>4</v>
      </c>
      <c r="Y165" s="97">
        <f t="shared" si="40"/>
        <v>7.7071290944123313E-3</v>
      </c>
      <c r="Z165" s="77">
        <v>12</v>
      </c>
      <c r="AA165" s="97">
        <f t="shared" si="41"/>
        <v>2.1466905187835419E-2</v>
      </c>
      <c r="AB165" s="77">
        <v>14</v>
      </c>
      <c r="AC165" s="97">
        <f t="shared" si="42"/>
        <v>2.564102564102564E-2</v>
      </c>
      <c r="AD165" s="77">
        <v>7</v>
      </c>
      <c r="AE165" s="101">
        <f t="shared" si="43"/>
        <v>1.3972055888223553E-2</v>
      </c>
      <c r="AF165" s="122" t="s">
        <v>868</v>
      </c>
      <c r="AG165" s="151">
        <v>0</v>
      </c>
      <c r="AH165" s="151">
        <v>0</v>
      </c>
      <c r="AI165" s="151">
        <v>0</v>
      </c>
      <c r="AJ165" s="151">
        <v>0</v>
      </c>
      <c r="AK165" s="77"/>
      <c r="AL165" s="77"/>
      <c r="AM165" s="77"/>
      <c r="AN165" s="77"/>
    </row>
    <row r="166" spans="1:40" s="78" customFormat="1" x14ac:dyDescent="0.2">
      <c r="A166" s="77" t="s">
        <v>869</v>
      </c>
      <c r="B166" s="77" t="s">
        <v>870</v>
      </c>
      <c r="C166" s="77" t="s">
        <v>871</v>
      </c>
      <c r="D166" s="93">
        <v>473</v>
      </c>
      <c r="E166" s="94">
        <v>477</v>
      </c>
      <c r="F166" s="94">
        <v>485</v>
      </c>
      <c r="G166" s="95">
        <v>421</v>
      </c>
      <c r="H166" s="93">
        <v>77</v>
      </c>
      <c r="I166" s="94">
        <v>393</v>
      </c>
      <c r="J166" s="97">
        <f t="shared" si="49"/>
        <v>0.83086680761099363</v>
      </c>
      <c r="K166" s="98" t="str">
        <f t="shared" ref="K166:K229" si="50">IF(ISNUMBER(J166),TEXT(((2*I166)+(1.96^2)-(1.96*((1.96^2)+(4*I166*(100%-J166)))^0.5))/(2*(D166+(1.96^2))),"0.0%")&amp;" - "&amp;TEXT(((2*I166)+(1.96^2)+(1.96*((1.96^2)+(4*I166*(100%-J166)))^0.5))/(2*(D166+(1.96^2))),"0.0%"),"")</f>
        <v>79.4% - 86.2%</v>
      </c>
      <c r="L166" s="94">
        <v>72</v>
      </c>
      <c r="M166" s="94">
        <v>400</v>
      </c>
      <c r="N166" s="97">
        <f t="shared" ref="N166:N229" si="51">M166/E166</f>
        <v>0.83857442348008382</v>
      </c>
      <c r="O166" s="98" t="str">
        <f t="shared" ref="O166:O229" si="52">IF(ISNUMBER(N166),TEXT(((2*M166)+(1.96^2)-(1.96*((1.96^2)+(4*M166*(100%-N166)))^0.5))/(2*(E166+(1.96^2))),"0.0%")&amp;" - "&amp;TEXT(((2*M166)+(1.96^2)+(1.96*((1.96^2)+(4*M166*(100%-N166)))^0.5))/(2*(E166+(1.96^2))),"0.0%"),"")</f>
        <v>80.3% - 86.9%</v>
      </c>
      <c r="P166" s="94">
        <v>65</v>
      </c>
      <c r="Q166" s="94">
        <v>419</v>
      </c>
      <c r="R166" s="97">
        <f t="shared" si="44"/>
        <v>0.86391752577319592</v>
      </c>
      <c r="S166" s="98" t="str">
        <f t="shared" ref="S166:S229" si="53">IF(ISNUMBER(R166),TEXT(((2*Q166)+(1.96^2)-(1.96*((1.96^2)+(4*Q166*(100%-R166)))^0.5))/(2*(F166+(1.96^2))),"0.0%")&amp;" - "&amp;TEXT(((2*Q166)+(1.96^2)+(1.96*((1.96^2)+(4*Q166*(100%-R166)))^0.5))/(2*(F166+(1.96^2))),"0.0%"),"")</f>
        <v>83.1% - 89.2%</v>
      </c>
      <c r="T166" s="94">
        <v>50</v>
      </c>
      <c r="U166" s="94">
        <v>367</v>
      </c>
      <c r="V166" s="97">
        <f t="shared" ref="V166:V229" si="54">U166/G166</f>
        <v>0.87173396674584325</v>
      </c>
      <c r="W166" s="99" t="str">
        <f t="shared" ref="W166:W229" si="55">IF(ISNUMBER(V166),TEXT(((2*U166)+(1.96^2)-(1.96*((1.96^2)+(4*U166*(100%-V166)))^0.5))/(2*(G166+(1.96^2))),"0.0%")&amp;" - "&amp;TEXT(((2*U166)+(1.96^2)+(1.96*((1.96^2)+(4*U166*(100%-V166)))^0.5))/(2*(G166+(1.96^2))),"0.0%"),"")</f>
        <v>83.6% - 90.0%</v>
      </c>
      <c r="X166" s="100">
        <v>3</v>
      </c>
      <c r="Y166" s="97">
        <f t="shared" ref="Y166:Y229" si="56">X166/D166</f>
        <v>6.3424947145877377E-3</v>
      </c>
      <c r="Z166" s="77">
        <v>5</v>
      </c>
      <c r="AA166" s="97">
        <f t="shared" ref="AA166:AA229" si="57">Z166/E166</f>
        <v>1.0482180293501049E-2</v>
      </c>
      <c r="AB166" s="77">
        <v>1</v>
      </c>
      <c r="AC166" s="97">
        <f t="shared" ref="AC166:AC229" si="58">AB166/F166</f>
        <v>2.0618556701030928E-3</v>
      </c>
      <c r="AD166" s="77">
        <v>4</v>
      </c>
      <c r="AE166" s="101">
        <f t="shared" ref="AE166:AE229" si="59">AD166/G166</f>
        <v>9.5011876484560574E-3</v>
      </c>
      <c r="AF166" s="122" t="s">
        <v>872</v>
      </c>
      <c r="AG166" s="151">
        <v>0</v>
      </c>
      <c r="AH166" s="151">
        <v>0</v>
      </c>
      <c r="AI166" s="151">
        <v>0</v>
      </c>
      <c r="AJ166" s="151">
        <v>0</v>
      </c>
      <c r="AK166" s="77"/>
      <c r="AL166" s="77"/>
      <c r="AM166" s="77"/>
      <c r="AN166" s="77"/>
    </row>
    <row r="167" spans="1:40" s="78" customFormat="1" x14ac:dyDescent="0.2">
      <c r="A167" s="77" t="s">
        <v>873</v>
      </c>
      <c r="B167" s="77" t="s">
        <v>874</v>
      </c>
      <c r="C167" s="77" t="s">
        <v>871</v>
      </c>
      <c r="D167" s="93">
        <v>1562</v>
      </c>
      <c r="E167" s="94">
        <v>1694</v>
      </c>
      <c r="F167" s="94">
        <v>1585</v>
      </c>
      <c r="G167" s="95">
        <v>1551</v>
      </c>
      <c r="H167" s="93">
        <v>340</v>
      </c>
      <c r="I167" s="94">
        <v>1218</v>
      </c>
      <c r="J167" s="97">
        <f t="shared" si="49"/>
        <v>0.77976952624839946</v>
      </c>
      <c r="K167" s="98" t="str">
        <f t="shared" si="50"/>
        <v>75.9% - 80.0%</v>
      </c>
      <c r="L167" s="94">
        <v>327</v>
      </c>
      <c r="M167" s="94">
        <v>1364</v>
      </c>
      <c r="N167" s="97">
        <f t="shared" si="51"/>
        <v>0.80519480519480524</v>
      </c>
      <c r="O167" s="98" t="str">
        <f t="shared" si="52"/>
        <v>78.6% - 82.3%</v>
      </c>
      <c r="P167" s="94">
        <v>305</v>
      </c>
      <c r="Q167" s="94">
        <v>1280</v>
      </c>
      <c r="R167" s="97">
        <f t="shared" si="44"/>
        <v>0.80757097791798105</v>
      </c>
      <c r="S167" s="98" t="str">
        <f t="shared" si="53"/>
        <v>78.7% - 82.6%</v>
      </c>
      <c r="T167" s="94">
        <v>349</v>
      </c>
      <c r="U167" s="94">
        <v>1199</v>
      </c>
      <c r="V167" s="97">
        <f t="shared" si="54"/>
        <v>0.77304964539007093</v>
      </c>
      <c r="W167" s="99" t="str">
        <f t="shared" si="55"/>
        <v>75.2% - 79.3%</v>
      </c>
      <c r="X167" s="100">
        <v>4</v>
      </c>
      <c r="Y167" s="97">
        <f t="shared" si="56"/>
        <v>2.5608194622279128E-3</v>
      </c>
      <c r="Z167" s="77">
        <v>3</v>
      </c>
      <c r="AA167" s="97">
        <f t="shared" si="57"/>
        <v>1.7709563164108619E-3</v>
      </c>
      <c r="AB167" s="77">
        <v>0</v>
      </c>
      <c r="AC167" s="97">
        <f t="shared" si="58"/>
        <v>0</v>
      </c>
      <c r="AD167" s="77">
        <v>3</v>
      </c>
      <c r="AE167" s="101">
        <f t="shared" si="59"/>
        <v>1.9342359767891683E-3</v>
      </c>
      <c r="AF167" s="122" t="s">
        <v>875</v>
      </c>
      <c r="AG167" s="151">
        <v>0</v>
      </c>
      <c r="AH167" s="151">
        <v>0</v>
      </c>
      <c r="AI167" s="151">
        <v>0</v>
      </c>
      <c r="AJ167" s="151">
        <v>0</v>
      </c>
      <c r="AK167" s="77"/>
      <c r="AL167" s="77"/>
      <c r="AM167" s="77"/>
      <c r="AN167" s="77"/>
    </row>
    <row r="168" spans="1:40" s="78" customFormat="1" x14ac:dyDescent="0.2">
      <c r="A168" s="77" t="s">
        <v>876</v>
      </c>
      <c r="B168" s="77" t="s">
        <v>877</v>
      </c>
      <c r="C168" s="77" t="s">
        <v>871</v>
      </c>
      <c r="D168" s="93">
        <v>709</v>
      </c>
      <c r="E168" s="94">
        <v>759</v>
      </c>
      <c r="F168" s="94">
        <v>717</v>
      </c>
      <c r="G168" s="95">
        <v>715</v>
      </c>
      <c r="H168" s="93">
        <v>150</v>
      </c>
      <c r="I168" s="94">
        <v>555</v>
      </c>
      <c r="J168" s="97">
        <f t="shared" si="49"/>
        <v>0.78279266572637518</v>
      </c>
      <c r="K168" s="98" t="str">
        <f t="shared" si="50"/>
        <v>75.1% - 81.2%</v>
      </c>
      <c r="L168" s="94">
        <v>162</v>
      </c>
      <c r="M168" s="94">
        <v>591</v>
      </c>
      <c r="N168" s="97">
        <f t="shared" si="51"/>
        <v>0.77865612648221338</v>
      </c>
      <c r="O168" s="98" t="str">
        <f t="shared" si="52"/>
        <v>74.8% - 80.7%</v>
      </c>
      <c r="P168" s="94">
        <v>152</v>
      </c>
      <c r="Q168" s="94">
        <v>562</v>
      </c>
      <c r="R168" s="97">
        <f t="shared" si="44"/>
        <v>0.78382147838214788</v>
      </c>
      <c r="S168" s="98" t="str">
        <f t="shared" si="53"/>
        <v>75.2% - 81.2%</v>
      </c>
      <c r="T168" s="94">
        <v>159</v>
      </c>
      <c r="U168" s="94">
        <v>554</v>
      </c>
      <c r="V168" s="97">
        <f t="shared" si="54"/>
        <v>0.77482517482517488</v>
      </c>
      <c r="W168" s="99" t="str">
        <f t="shared" si="55"/>
        <v>74.3% - 80.4%</v>
      </c>
      <c r="X168" s="100">
        <v>4</v>
      </c>
      <c r="Y168" s="97">
        <f t="shared" si="56"/>
        <v>5.6417489421720732E-3</v>
      </c>
      <c r="Z168" s="77">
        <v>6</v>
      </c>
      <c r="AA168" s="97">
        <f t="shared" si="57"/>
        <v>7.9051383399209481E-3</v>
      </c>
      <c r="AB168" s="77">
        <v>3</v>
      </c>
      <c r="AC168" s="97">
        <f t="shared" si="58"/>
        <v>4.1841004184100415E-3</v>
      </c>
      <c r="AD168" s="77">
        <v>2</v>
      </c>
      <c r="AE168" s="101">
        <f t="shared" si="59"/>
        <v>2.7972027972027972E-3</v>
      </c>
      <c r="AF168" s="122" t="s">
        <v>878</v>
      </c>
      <c r="AG168" s="151">
        <v>0</v>
      </c>
      <c r="AH168" s="151">
        <v>0</v>
      </c>
      <c r="AI168" s="151">
        <v>0</v>
      </c>
      <c r="AJ168" s="151">
        <v>0</v>
      </c>
      <c r="AK168" s="77"/>
      <c r="AL168" s="77"/>
      <c r="AM168" s="77"/>
      <c r="AN168" s="77"/>
    </row>
    <row r="169" spans="1:40" s="78" customFormat="1" x14ac:dyDescent="0.2">
      <c r="A169" s="77" t="s">
        <v>879</v>
      </c>
      <c r="B169" s="77" t="s">
        <v>880</v>
      </c>
      <c r="C169" s="77" t="s">
        <v>871</v>
      </c>
      <c r="D169" s="93">
        <v>1148</v>
      </c>
      <c r="E169" s="94">
        <v>1208</v>
      </c>
      <c r="F169" s="94">
        <v>1177</v>
      </c>
      <c r="G169" s="95">
        <v>1151</v>
      </c>
      <c r="H169" s="93">
        <v>214</v>
      </c>
      <c r="I169" s="94">
        <v>921</v>
      </c>
      <c r="J169" s="97"/>
      <c r="K169" s="98" t="str">
        <f t="shared" si="50"/>
        <v/>
      </c>
      <c r="L169" s="94">
        <v>220</v>
      </c>
      <c r="M169" s="94">
        <v>983</v>
      </c>
      <c r="N169" s="97">
        <f t="shared" si="51"/>
        <v>0.8137417218543046</v>
      </c>
      <c r="O169" s="98" t="str">
        <f t="shared" si="52"/>
        <v>79.1% - 83.5%</v>
      </c>
      <c r="P169" s="94">
        <v>204</v>
      </c>
      <c r="Q169" s="94">
        <v>971</v>
      </c>
      <c r="R169" s="97"/>
      <c r="S169" s="98" t="str">
        <f t="shared" si="53"/>
        <v/>
      </c>
      <c r="T169" s="94">
        <v>220</v>
      </c>
      <c r="U169" s="94">
        <v>928</v>
      </c>
      <c r="V169" s="97"/>
      <c r="W169" s="99" t="str">
        <f t="shared" si="55"/>
        <v/>
      </c>
      <c r="X169" s="100">
        <v>13</v>
      </c>
      <c r="Y169" s="97">
        <f t="shared" si="56"/>
        <v>1.1324041811846691E-2</v>
      </c>
      <c r="Z169" s="77">
        <v>5</v>
      </c>
      <c r="AA169" s="97">
        <f t="shared" si="57"/>
        <v>4.1390728476821195E-3</v>
      </c>
      <c r="AB169" s="77">
        <v>2</v>
      </c>
      <c r="AC169" s="97">
        <f t="shared" si="58"/>
        <v>1.6992353440951572E-3</v>
      </c>
      <c r="AD169" s="77">
        <v>3</v>
      </c>
      <c r="AE169" s="101">
        <f t="shared" si="59"/>
        <v>2.6064291920069507E-3</v>
      </c>
      <c r="AF169" s="122" t="s">
        <v>881</v>
      </c>
      <c r="AG169" s="151">
        <v>1</v>
      </c>
      <c r="AH169" s="151">
        <v>0</v>
      </c>
      <c r="AI169" s="151">
        <v>1</v>
      </c>
      <c r="AJ169" s="151">
        <v>1</v>
      </c>
      <c r="AK169" s="77"/>
      <c r="AL169" s="77"/>
      <c r="AM169" s="77"/>
      <c r="AN169" s="77"/>
    </row>
    <row r="170" spans="1:40" s="78" customFormat="1" x14ac:dyDescent="0.2">
      <c r="A170" s="77" t="s">
        <v>882</v>
      </c>
      <c r="B170" s="77" t="s">
        <v>883</v>
      </c>
      <c r="C170" s="77" t="s">
        <v>884</v>
      </c>
      <c r="D170" s="93">
        <v>1640</v>
      </c>
      <c r="E170" s="94">
        <v>1634</v>
      </c>
      <c r="F170" s="94">
        <v>1578</v>
      </c>
      <c r="G170" s="95">
        <v>1598</v>
      </c>
      <c r="H170" s="93">
        <v>224</v>
      </c>
      <c r="I170" s="94">
        <v>1355</v>
      </c>
      <c r="J170" s="97">
        <f t="shared" si="49"/>
        <v>0.82621951219512191</v>
      </c>
      <c r="K170" s="98" t="str">
        <f t="shared" si="50"/>
        <v>80.7% - 84.4%</v>
      </c>
      <c r="L170" s="94">
        <v>241</v>
      </c>
      <c r="M170" s="94">
        <v>1323</v>
      </c>
      <c r="N170" s="97">
        <f t="shared" si="51"/>
        <v>0.80966952264381886</v>
      </c>
      <c r="O170" s="98" t="str">
        <f t="shared" si="52"/>
        <v>79.0% - 82.8%</v>
      </c>
      <c r="P170" s="94">
        <v>221</v>
      </c>
      <c r="Q170" s="94">
        <v>1296</v>
      </c>
      <c r="R170" s="97">
        <f t="shared" si="44"/>
        <v>0.82129277566539927</v>
      </c>
      <c r="S170" s="98" t="str">
        <f t="shared" si="53"/>
        <v>80.2% - 83.9%</v>
      </c>
      <c r="T170" s="94">
        <v>208</v>
      </c>
      <c r="U170" s="94">
        <v>1329</v>
      </c>
      <c r="V170" s="97">
        <f t="shared" si="54"/>
        <v>0.83166458072590743</v>
      </c>
      <c r="W170" s="99" t="str">
        <f t="shared" si="55"/>
        <v>81.3% - 84.9%</v>
      </c>
      <c r="X170" s="100">
        <v>61</v>
      </c>
      <c r="Y170" s="97">
        <f t="shared" si="56"/>
        <v>3.7195121951219511E-2</v>
      </c>
      <c r="Z170" s="77">
        <v>70</v>
      </c>
      <c r="AA170" s="97">
        <f t="shared" si="57"/>
        <v>4.2839657282741736E-2</v>
      </c>
      <c r="AB170" s="77">
        <v>61</v>
      </c>
      <c r="AC170" s="97">
        <f t="shared" si="58"/>
        <v>3.8656527249683145E-2</v>
      </c>
      <c r="AD170" s="77">
        <v>61</v>
      </c>
      <c r="AE170" s="101">
        <f t="shared" si="59"/>
        <v>3.8172715894868585E-2</v>
      </c>
      <c r="AF170" s="122" t="s">
        <v>885</v>
      </c>
      <c r="AG170" s="151">
        <v>0</v>
      </c>
      <c r="AH170" s="151">
        <v>0</v>
      </c>
      <c r="AI170" s="151">
        <v>0</v>
      </c>
      <c r="AJ170" s="151">
        <v>0</v>
      </c>
      <c r="AK170" s="77"/>
      <c r="AL170" s="77"/>
      <c r="AM170" s="77"/>
      <c r="AN170" s="77"/>
    </row>
    <row r="171" spans="1:40" s="78" customFormat="1" x14ac:dyDescent="0.2">
      <c r="A171" s="77" t="s">
        <v>886</v>
      </c>
      <c r="B171" s="77" t="s">
        <v>887</v>
      </c>
      <c r="C171" s="77" t="s">
        <v>884</v>
      </c>
      <c r="D171" s="93">
        <v>525</v>
      </c>
      <c r="E171" s="94">
        <v>587</v>
      </c>
      <c r="F171" s="94">
        <v>546</v>
      </c>
      <c r="G171" s="95">
        <v>557</v>
      </c>
      <c r="H171" s="93">
        <v>75</v>
      </c>
      <c r="I171" s="94">
        <v>435</v>
      </c>
      <c r="J171" s="97">
        <f t="shared" si="49"/>
        <v>0.82857142857142863</v>
      </c>
      <c r="K171" s="98" t="str">
        <f t="shared" si="50"/>
        <v>79.4% - 85.8%</v>
      </c>
      <c r="L171" s="94">
        <v>88</v>
      </c>
      <c r="M171" s="94">
        <v>474</v>
      </c>
      <c r="N171" s="97">
        <f t="shared" si="51"/>
        <v>0.80749574105621802</v>
      </c>
      <c r="O171" s="98" t="str">
        <f t="shared" si="52"/>
        <v>77.4% - 83.7%</v>
      </c>
      <c r="P171" s="94">
        <v>86</v>
      </c>
      <c r="Q171" s="94">
        <v>439</v>
      </c>
      <c r="R171" s="97">
        <f t="shared" ref="R171:R234" si="60">Q171/F171</f>
        <v>0.80402930402930406</v>
      </c>
      <c r="S171" s="98" t="str">
        <f t="shared" si="53"/>
        <v>76.9% - 83.5%</v>
      </c>
      <c r="T171" s="94">
        <v>94</v>
      </c>
      <c r="U171" s="94">
        <v>447</v>
      </c>
      <c r="V171" s="97">
        <f t="shared" si="54"/>
        <v>0.80251346499102338</v>
      </c>
      <c r="W171" s="99" t="str">
        <f t="shared" si="55"/>
        <v>76.7% - 83.3%</v>
      </c>
      <c r="X171" s="100">
        <v>15</v>
      </c>
      <c r="Y171" s="97">
        <f t="shared" si="56"/>
        <v>2.8571428571428571E-2</v>
      </c>
      <c r="Z171" s="77">
        <v>25</v>
      </c>
      <c r="AA171" s="97">
        <f t="shared" si="57"/>
        <v>4.2589437819420782E-2</v>
      </c>
      <c r="AB171" s="77">
        <v>21</v>
      </c>
      <c r="AC171" s="97">
        <f t="shared" si="58"/>
        <v>3.8461538461538464E-2</v>
      </c>
      <c r="AD171" s="77">
        <v>16</v>
      </c>
      <c r="AE171" s="101">
        <f t="shared" si="59"/>
        <v>2.8725314183123879E-2</v>
      </c>
      <c r="AF171" s="122" t="s">
        <v>888</v>
      </c>
      <c r="AG171" s="151">
        <v>0</v>
      </c>
      <c r="AH171" s="151">
        <v>0</v>
      </c>
      <c r="AI171" s="151">
        <v>0</v>
      </c>
      <c r="AJ171" s="151">
        <v>0</v>
      </c>
      <c r="AK171" s="77"/>
      <c r="AL171" s="77"/>
      <c r="AM171" s="77"/>
      <c r="AN171" s="77"/>
    </row>
    <row r="172" spans="1:40" s="78" customFormat="1" x14ac:dyDescent="0.2">
      <c r="A172" s="77" t="s">
        <v>889</v>
      </c>
      <c r="B172" s="77" t="s">
        <v>890</v>
      </c>
      <c r="C172" s="77" t="s">
        <v>884</v>
      </c>
      <c r="D172" s="93">
        <v>1304</v>
      </c>
      <c r="E172" s="94">
        <v>1403</v>
      </c>
      <c r="F172" s="94">
        <v>1341</v>
      </c>
      <c r="G172" s="95">
        <v>1304</v>
      </c>
      <c r="H172" s="93">
        <v>225</v>
      </c>
      <c r="I172" s="94">
        <v>1078</v>
      </c>
      <c r="J172" s="97">
        <f t="shared" si="49"/>
        <v>0.82668711656441718</v>
      </c>
      <c r="K172" s="98" t="str">
        <f t="shared" si="50"/>
        <v>80.5% - 84.6%</v>
      </c>
      <c r="L172" s="94">
        <v>237</v>
      </c>
      <c r="M172" s="94">
        <v>1159</v>
      </c>
      <c r="N172" s="97">
        <f t="shared" si="51"/>
        <v>0.82608695652173914</v>
      </c>
      <c r="O172" s="98" t="str">
        <f t="shared" si="52"/>
        <v>80.5% - 84.5%</v>
      </c>
      <c r="P172" s="94">
        <v>226</v>
      </c>
      <c r="Q172" s="94">
        <v>1110</v>
      </c>
      <c r="R172" s="97">
        <f t="shared" si="60"/>
        <v>0.82774049217002232</v>
      </c>
      <c r="S172" s="98" t="str">
        <f t="shared" si="53"/>
        <v>80.7% - 84.7%</v>
      </c>
      <c r="T172" s="94">
        <v>225</v>
      </c>
      <c r="U172" s="94">
        <v>1076</v>
      </c>
      <c r="V172" s="97">
        <f t="shared" si="54"/>
        <v>0.82515337423312884</v>
      </c>
      <c r="W172" s="99" t="str">
        <f t="shared" si="55"/>
        <v>80.4% - 84.5%</v>
      </c>
      <c r="X172" s="100">
        <v>1</v>
      </c>
      <c r="Y172" s="97">
        <f t="shared" si="56"/>
        <v>7.668711656441718E-4</v>
      </c>
      <c r="Z172" s="77">
        <v>7</v>
      </c>
      <c r="AA172" s="97">
        <f t="shared" si="57"/>
        <v>4.9893086243763367E-3</v>
      </c>
      <c r="AB172" s="77">
        <v>5</v>
      </c>
      <c r="AC172" s="97">
        <f t="shared" si="58"/>
        <v>3.7285607755406414E-3</v>
      </c>
      <c r="AD172" s="77">
        <v>3</v>
      </c>
      <c r="AE172" s="101">
        <f t="shared" si="59"/>
        <v>2.3006134969325155E-3</v>
      </c>
      <c r="AF172" s="122" t="s">
        <v>891</v>
      </c>
      <c r="AG172" s="151">
        <v>0</v>
      </c>
      <c r="AH172" s="151">
        <v>0</v>
      </c>
      <c r="AI172" s="151">
        <v>0</v>
      </c>
      <c r="AJ172" s="151">
        <v>0</v>
      </c>
      <c r="AK172" s="77"/>
      <c r="AL172" s="77"/>
      <c r="AM172" s="77"/>
      <c r="AN172" s="77"/>
    </row>
    <row r="173" spans="1:40" s="78" customFormat="1" x14ac:dyDescent="0.2">
      <c r="A173" s="77" t="s">
        <v>892</v>
      </c>
      <c r="B173" s="77" t="s">
        <v>893</v>
      </c>
      <c r="C173" s="77" t="s">
        <v>884</v>
      </c>
      <c r="D173" s="93">
        <v>706</v>
      </c>
      <c r="E173" s="94">
        <v>736</v>
      </c>
      <c r="F173" s="94">
        <v>695</v>
      </c>
      <c r="G173" s="95">
        <v>654</v>
      </c>
      <c r="H173" s="93">
        <v>129</v>
      </c>
      <c r="I173" s="94">
        <v>548</v>
      </c>
      <c r="J173" s="97">
        <f t="shared" si="49"/>
        <v>0.77620396600566577</v>
      </c>
      <c r="K173" s="98" t="str">
        <f t="shared" si="50"/>
        <v>74.4% - 80.5%</v>
      </c>
      <c r="L173" s="94">
        <v>152</v>
      </c>
      <c r="M173" s="94">
        <v>559</v>
      </c>
      <c r="N173" s="97">
        <f t="shared" si="51"/>
        <v>0.75951086956521741</v>
      </c>
      <c r="O173" s="98" t="str">
        <f t="shared" si="52"/>
        <v>72.7% - 78.9%</v>
      </c>
      <c r="P173" s="94">
        <v>111</v>
      </c>
      <c r="Q173" s="94">
        <v>545</v>
      </c>
      <c r="R173" s="97">
        <f t="shared" si="60"/>
        <v>0.78417266187050361</v>
      </c>
      <c r="S173" s="98" t="str">
        <f t="shared" si="53"/>
        <v>75.2% - 81.3%</v>
      </c>
      <c r="T173" s="94">
        <v>131</v>
      </c>
      <c r="U173" s="94">
        <v>494</v>
      </c>
      <c r="V173" s="97"/>
      <c r="W173" s="99" t="str">
        <f t="shared" si="55"/>
        <v/>
      </c>
      <c r="X173" s="100">
        <v>29</v>
      </c>
      <c r="Y173" s="97">
        <f t="shared" si="56"/>
        <v>4.1076487252124649E-2</v>
      </c>
      <c r="Z173" s="77">
        <v>25</v>
      </c>
      <c r="AA173" s="97">
        <f t="shared" si="57"/>
        <v>3.3967391304347824E-2</v>
      </c>
      <c r="AB173" s="77">
        <v>39</v>
      </c>
      <c r="AC173" s="97">
        <f t="shared" si="58"/>
        <v>5.6115107913669061E-2</v>
      </c>
      <c r="AD173" s="77">
        <v>29</v>
      </c>
      <c r="AE173" s="101">
        <f t="shared" si="59"/>
        <v>4.4342507645259939E-2</v>
      </c>
      <c r="AF173" s="122" t="s">
        <v>894</v>
      </c>
      <c r="AG173" s="151">
        <v>0</v>
      </c>
      <c r="AH173" s="151">
        <v>0</v>
      </c>
      <c r="AI173" s="151">
        <v>0</v>
      </c>
      <c r="AJ173" s="151">
        <v>1</v>
      </c>
      <c r="AK173" s="77"/>
      <c r="AL173" s="77"/>
      <c r="AM173" s="77"/>
      <c r="AN173" s="77"/>
    </row>
    <row r="174" spans="1:40" s="78" customFormat="1" x14ac:dyDescent="0.2">
      <c r="A174" s="77" t="s">
        <v>895</v>
      </c>
      <c r="B174" s="77" t="s">
        <v>896</v>
      </c>
      <c r="C174" s="77" t="s">
        <v>897</v>
      </c>
      <c r="D174" s="93">
        <v>1400</v>
      </c>
      <c r="E174" s="94">
        <v>1378</v>
      </c>
      <c r="F174" s="94">
        <v>1297</v>
      </c>
      <c r="G174" s="95">
        <v>1359</v>
      </c>
      <c r="H174" s="93">
        <v>309</v>
      </c>
      <c r="I174" s="94">
        <v>1017</v>
      </c>
      <c r="J174" s="97">
        <f t="shared" si="49"/>
        <v>0.72642857142857142</v>
      </c>
      <c r="K174" s="98" t="str">
        <f t="shared" si="50"/>
        <v>70.2% - 74.9%</v>
      </c>
      <c r="L174" s="94">
        <v>320</v>
      </c>
      <c r="M174" s="94">
        <v>984</v>
      </c>
      <c r="N174" s="97">
        <f t="shared" si="51"/>
        <v>0.71407837445573297</v>
      </c>
      <c r="O174" s="98" t="str">
        <f t="shared" si="52"/>
        <v>69.0% - 73.7%</v>
      </c>
      <c r="P174" s="94">
        <v>333</v>
      </c>
      <c r="Q174" s="94">
        <v>879</v>
      </c>
      <c r="R174" s="97">
        <f t="shared" si="60"/>
        <v>0.67771781033153433</v>
      </c>
      <c r="S174" s="98" t="str">
        <f t="shared" si="53"/>
        <v>65.2% - 70.3%</v>
      </c>
      <c r="T174" s="94">
        <v>314</v>
      </c>
      <c r="U174" s="94">
        <v>946</v>
      </c>
      <c r="V174" s="97">
        <f t="shared" si="54"/>
        <v>0.69610007358351733</v>
      </c>
      <c r="W174" s="99" t="str">
        <f t="shared" si="55"/>
        <v>67.1% - 72.0%</v>
      </c>
      <c r="X174" s="100">
        <v>74</v>
      </c>
      <c r="Y174" s="97">
        <f t="shared" si="56"/>
        <v>5.2857142857142859E-2</v>
      </c>
      <c r="Z174" s="77">
        <v>74</v>
      </c>
      <c r="AA174" s="97">
        <f t="shared" si="57"/>
        <v>5.3701015965166909E-2</v>
      </c>
      <c r="AB174" s="77">
        <v>85</v>
      </c>
      <c r="AC174" s="97">
        <f t="shared" si="58"/>
        <v>6.5535851966075559E-2</v>
      </c>
      <c r="AD174" s="77">
        <v>99</v>
      </c>
      <c r="AE174" s="101">
        <f t="shared" si="59"/>
        <v>7.2847682119205295E-2</v>
      </c>
      <c r="AF174" s="122" t="s">
        <v>898</v>
      </c>
      <c r="AG174" s="151">
        <v>0</v>
      </c>
      <c r="AH174" s="151">
        <v>0</v>
      </c>
      <c r="AI174" s="151">
        <v>0</v>
      </c>
      <c r="AJ174" s="151">
        <v>0</v>
      </c>
      <c r="AK174" s="77"/>
      <c r="AL174" s="77"/>
      <c r="AM174" s="77"/>
      <c r="AN174" s="77"/>
    </row>
    <row r="175" spans="1:40" s="78" customFormat="1" x14ac:dyDescent="0.2">
      <c r="A175" s="77" t="s">
        <v>899</v>
      </c>
      <c r="B175" s="77" t="s">
        <v>900</v>
      </c>
      <c r="C175" s="77" t="s">
        <v>897</v>
      </c>
      <c r="D175" s="93">
        <v>2108</v>
      </c>
      <c r="E175" s="94">
        <v>2303</v>
      </c>
      <c r="F175" s="94">
        <v>2256</v>
      </c>
      <c r="G175" s="95">
        <v>2225</v>
      </c>
      <c r="H175" s="93">
        <v>451</v>
      </c>
      <c r="I175" s="94">
        <v>1610</v>
      </c>
      <c r="J175" s="97"/>
      <c r="K175" s="98" t="str">
        <f t="shared" si="50"/>
        <v/>
      </c>
      <c r="L175" s="94">
        <v>502</v>
      </c>
      <c r="M175" s="94">
        <v>1762</v>
      </c>
      <c r="N175" s="97">
        <f t="shared" si="51"/>
        <v>0.7650890143291359</v>
      </c>
      <c r="O175" s="98" t="str">
        <f t="shared" si="52"/>
        <v>74.7% - 78.2%</v>
      </c>
      <c r="P175" s="94">
        <v>515</v>
      </c>
      <c r="Q175" s="94">
        <v>1700</v>
      </c>
      <c r="R175" s="97">
        <f t="shared" si="60"/>
        <v>0.75354609929078009</v>
      </c>
      <c r="S175" s="98" t="str">
        <f t="shared" si="53"/>
        <v>73.5% - 77.1%</v>
      </c>
      <c r="T175" s="94">
        <v>519</v>
      </c>
      <c r="U175" s="94">
        <v>1669</v>
      </c>
      <c r="V175" s="97">
        <f t="shared" si="54"/>
        <v>0.75011235955056177</v>
      </c>
      <c r="W175" s="99" t="str">
        <f t="shared" si="55"/>
        <v>73.2% - 76.8%</v>
      </c>
      <c r="X175" s="100">
        <v>47</v>
      </c>
      <c r="Y175" s="97">
        <f t="shared" si="56"/>
        <v>2.2296015180265655E-2</v>
      </c>
      <c r="Z175" s="77">
        <v>39</v>
      </c>
      <c r="AA175" s="97">
        <f t="shared" si="57"/>
        <v>1.6934433347807209E-2</v>
      </c>
      <c r="AB175" s="77">
        <v>41</v>
      </c>
      <c r="AC175" s="97">
        <f t="shared" si="58"/>
        <v>1.8173758865248225E-2</v>
      </c>
      <c r="AD175" s="77">
        <v>37</v>
      </c>
      <c r="AE175" s="101">
        <f t="shared" si="59"/>
        <v>1.6629213483146069E-2</v>
      </c>
      <c r="AF175" s="122" t="s">
        <v>901</v>
      </c>
      <c r="AG175" s="151">
        <v>1</v>
      </c>
      <c r="AH175" s="151">
        <v>0</v>
      </c>
      <c r="AI175" s="151">
        <v>0</v>
      </c>
      <c r="AJ175" s="151">
        <v>0</v>
      </c>
      <c r="AK175" s="77"/>
      <c r="AL175" s="77"/>
      <c r="AM175" s="77"/>
      <c r="AN175" s="77"/>
    </row>
    <row r="176" spans="1:40" s="78" customFormat="1" x14ac:dyDescent="0.2">
      <c r="A176" s="77" t="s">
        <v>902</v>
      </c>
      <c r="B176" s="77" t="s">
        <v>903</v>
      </c>
      <c r="C176" s="77" t="s">
        <v>897</v>
      </c>
      <c r="D176" s="93">
        <v>689</v>
      </c>
      <c r="E176" s="94">
        <v>677</v>
      </c>
      <c r="F176" s="94">
        <v>693</v>
      </c>
      <c r="G176" s="95">
        <v>648</v>
      </c>
      <c r="H176" s="93">
        <v>139.5</v>
      </c>
      <c r="I176" s="94">
        <v>546.5</v>
      </c>
      <c r="J176" s="97">
        <f t="shared" si="49"/>
        <v>0.79317851959361396</v>
      </c>
      <c r="K176" s="98" t="str">
        <f t="shared" si="50"/>
        <v>76.1% - 82.2%</v>
      </c>
      <c r="L176" s="94">
        <v>16</v>
      </c>
      <c r="M176" s="94">
        <v>496</v>
      </c>
      <c r="N176" s="97">
        <f t="shared" si="51"/>
        <v>0.73264401772525845</v>
      </c>
      <c r="O176" s="98" t="str">
        <f t="shared" si="52"/>
        <v>69.8% - 76.5%</v>
      </c>
      <c r="P176" s="94">
        <v>144</v>
      </c>
      <c r="Q176" s="94">
        <v>524</v>
      </c>
      <c r="R176" s="97">
        <f t="shared" si="60"/>
        <v>0.7561327561327561</v>
      </c>
      <c r="S176" s="98" t="str">
        <f t="shared" si="53"/>
        <v>72.3% - 78.7%</v>
      </c>
      <c r="T176" s="94">
        <v>144</v>
      </c>
      <c r="U176" s="94">
        <v>486</v>
      </c>
      <c r="V176" s="97">
        <f t="shared" si="54"/>
        <v>0.75</v>
      </c>
      <c r="W176" s="99" t="str">
        <f t="shared" si="55"/>
        <v>71.5% - 78.2%</v>
      </c>
      <c r="X176" s="100">
        <v>3</v>
      </c>
      <c r="Y176" s="97">
        <f t="shared" si="56"/>
        <v>4.3541364296081275E-3</v>
      </c>
      <c r="Z176" s="77">
        <v>165</v>
      </c>
      <c r="AA176" s="97">
        <f t="shared" si="57"/>
        <v>0.24372230428360414</v>
      </c>
      <c r="AB176" s="77">
        <v>25</v>
      </c>
      <c r="AC176" s="97">
        <f t="shared" si="58"/>
        <v>3.6075036075036072E-2</v>
      </c>
      <c r="AD176" s="77">
        <v>18</v>
      </c>
      <c r="AE176" s="101">
        <f t="shared" si="59"/>
        <v>2.7777777777777776E-2</v>
      </c>
      <c r="AF176" s="122" t="s">
        <v>904</v>
      </c>
      <c r="AG176" s="151">
        <v>0</v>
      </c>
      <c r="AH176" s="151">
        <v>0</v>
      </c>
      <c r="AI176" s="151">
        <v>0</v>
      </c>
      <c r="AJ176" s="151">
        <v>0</v>
      </c>
      <c r="AK176" s="77"/>
      <c r="AL176" s="77"/>
      <c r="AM176" s="77"/>
      <c r="AN176" s="77"/>
    </row>
    <row r="177" spans="1:40" s="78" customFormat="1" x14ac:dyDescent="0.2">
      <c r="A177" s="77" t="s">
        <v>905</v>
      </c>
      <c r="B177" s="77" t="s">
        <v>906</v>
      </c>
      <c r="C177" s="77" t="s">
        <v>907</v>
      </c>
      <c r="D177" s="93">
        <v>372</v>
      </c>
      <c r="E177" s="94">
        <v>346</v>
      </c>
      <c r="F177" s="94">
        <v>334</v>
      </c>
      <c r="G177" s="95">
        <v>353</v>
      </c>
      <c r="H177" s="93">
        <v>96</v>
      </c>
      <c r="I177" s="94">
        <v>264</v>
      </c>
      <c r="J177" s="97">
        <f t="shared" si="49"/>
        <v>0.70967741935483875</v>
      </c>
      <c r="K177" s="98" t="str">
        <f t="shared" si="50"/>
        <v>66.2% - 75.3%</v>
      </c>
      <c r="L177" s="94">
        <v>79</v>
      </c>
      <c r="M177" s="94">
        <v>257</v>
      </c>
      <c r="N177" s="97">
        <f t="shared" si="51"/>
        <v>0.74277456647398843</v>
      </c>
      <c r="O177" s="98" t="str">
        <f t="shared" si="52"/>
        <v>69.4% - 78.6%</v>
      </c>
      <c r="P177" s="94">
        <v>76</v>
      </c>
      <c r="Q177" s="94">
        <v>246</v>
      </c>
      <c r="R177" s="97"/>
      <c r="S177" s="98" t="str">
        <f t="shared" si="53"/>
        <v/>
      </c>
      <c r="T177" s="94">
        <v>85</v>
      </c>
      <c r="U177" s="94">
        <v>255</v>
      </c>
      <c r="V177" s="97">
        <f t="shared" si="54"/>
        <v>0.72237960339943341</v>
      </c>
      <c r="W177" s="99" t="str">
        <f t="shared" si="55"/>
        <v>67.3% - 76.7%</v>
      </c>
      <c r="X177" s="100">
        <v>12</v>
      </c>
      <c r="Y177" s="97">
        <f t="shared" si="56"/>
        <v>3.2258064516129031E-2</v>
      </c>
      <c r="Z177" s="77">
        <v>10</v>
      </c>
      <c r="AA177" s="97">
        <f t="shared" si="57"/>
        <v>2.8901734104046242E-2</v>
      </c>
      <c r="AB177" s="77">
        <v>12</v>
      </c>
      <c r="AC177" s="97">
        <f t="shared" si="58"/>
        <v>3.5928143712574849E-2</v>
      </c>
      <c r="AD177" s="77">
        <v>13</v>
      </c>
      <c r="AE177" s="101">
        <f t="shared" si="59"/>
        <v>3.6827195467422094E-2</v>
      </c>
      <c r="AF177" s="122" t="s">
        <v>908</v>
      </c>
      <c r="AG177" s="151">
        <v>0</v>
      </c>
      <c r="AH177" s="151">
        <v>0</v>
      </c>
      <c r="AI177" s="151">
        <v>1</v>
      </c>
      <c r="AJ177" s="151">
        <v>0</v>
      </c>
      <c r="AK177" s="77"/>
      <c r="AL177" s="77"/>
      <c r="AM177" s="77"/>
      <c r="AN177" s="77"/>
    </row>
    <row r="178" spans="1:40" s="78" customFormat="1" x14ac:dyDescent="0.2">
      <c r="A178" s="77" t="s">
        <v>909</v>
      </c>
      <c r="B178" s="77" t="s">
        <v>910</v>
      </c>
      <c r="C178" s="77" t="s">
        <v>907</v>
      </c>
      <c r="D178" s="93">
        <v>439</v>
      </c>
      <c r="E178" s="94">
        <v>477</v>
      </c>
      <c r="F178" s="94">
        <v>455</v>
      </c>
      <c r="G178" s="95">
        <v>446</v>
      </c>
      <c r="H178" s="93">
        <v>113</v>
      </c>
      <c r="I178" s="94">
        <v>310</v>
      </c>
      <c r="J178" s="97">
        <f t="shared" si="49"/>
        <v>0.70615034168564916</v>
      </c>
      <c r="K178" s="98" t="str">
        <f t="shared" si="50"/>
        <v>66.2% - 74.7%</v>
      </c>
      <c r="L178" s="94">
        <v>117</v>
      </c>
      <c r="M178" s="94">
        <v>347</v>
      </c>
      <c r="N178" s="97">
        <f t="shared" si="51"/>
        <v>0.72746331236897277</v>
      </c>
      <c r="O178" s="98" t="str">
        <f t="shared" si="52"/>
        <v>68.6% - 76.5%</v>
      </c>
      <c r="P178" s="94">
        <v>109</v>
      </c>
      <c r="Q178" s="94">
        <v>322</v>
      </c>
      <c r="R178" s="97">
        <f t="shared" si="60"/>
        <v>0.70769230769230773</v>
      </c>
      <c r="S178" s="98" t="str">
        <f t="shared" si="53"/>
        <v>66.4% - 74.8%</v>
      </c>
      <c r="T178" s="94">
        <v>113</v>
      </c>
      <c r="U178" s="94">
        <v>310</v>
      </c>
      <c r="V178" s="97">
        <f t="shared" si="54"/>
        <v>0.69506726457399104</v>
      </c>
      <c r="W178" s="99" t="str">
        <f t="shared" si="55"/>
        <v>65.1% - 73.6%</v>
      </c>
      <c r="X178" s="100">
        <v>16</v>
      </c>
      <c r="Y178" s="97">
        <f t="shared" si="56"/>
        <v>3.644646924829157E-2</v>
      </c>
      <c r="Z178" s="77">
        <v>13</v>
      </c>
      <c r="AA178" s="97">
        <f t="shared" si="57"/>
        <v>2.7253668763102725E-2</v>
      </c>
      <c r="AB178" s="77">
        <v>24</v>
      </c>
      <c r="AC178" s="97">
        <f t="shared" si="58"/>
        <v>5.2747252747252747E-2</v>
      </c>
      <c r="AD178" s="77">
        <v>23</v>
      </c>
      <c r="AE178" s="101">
        <f t="shared" si="59"/>
        <v>5.1569506726457402E-2</v>
      </c>
      <c r="AF178" s="122" t="s">
        <v>911</v>
      </c>
      <c r="AG178" s="151">
        <v>0</v>
      </c>
      <c r="AH178" s="151">
        <v>0</v>
      </c>
      <c r="AI178" s="151">
        <v>0</v>
      </c>
      <c r="AJ178" s="151">
        <v>0</v>
      </c>
      <c r="AK178" s="77"/>
      <c r="AL178" s="77"/>
      <c r="AM178" s="77"/>
      <c r="AN178" s="77"/>
    </row>
    <row r="179" spans="1:40" s="78" customFormat="1" x14ac:dyDescent="0.2">
      <c r="A179" s="77" t="s">
        <v>912</v>
      </c>
      <c r="B179" s="77" t="s">
        <v>913</v>
      </c>
      <c r="C179" s="77" t="s">
        <v>907</v>
      </c>
      <c r="D179" s="93">
        <v>798</v>
      </c>
      <c r="E179" s="94">
        <v>866</v>
      </c>
      <c r="F179" s="94">
        <v>758</v>
      </c>
      <c r="G179" s="95">
        <v>800</v>
      </c>
      <c r="H179" s="93">
        <v>255</v>
      </c>
      <c r="I179" s="94">
        <v>514</v>
      </c>
      <c r="J179" s="97">
        <f t="shared" si="49"/>
        <v>0.64411027568922308</v>
      </c>
      <c r="K179" s="98" t="str">
        <f t="shared" si="50"/>
        <v>61.0% - 67.7%</v>
      </c>
      <c r="L179" s="94">
        <v>293</v>
      </c>
      <c r="M179" s="94">
        <v>556</v>
      </c>
      <c r="N179" s="97">
        <f t="shared" si="51"/>
        <v>0.64203233256351044</v>
      </c>
      <c r="O179" s="98" t="str">
        <f t="shared" si="52"/>
        <v>61.0% - 67.3%</v>
      </c>
      <c r="P179" s="94">
        <v>257</v>
      </c>
      <c r="Q179" s="94">
        <v>484</v>
      </c>
      <c r="R179" s="97">
        <f t="shared" si="60"/>
        <v>0.63852242744063326</v>
      </c>
      <c r="S179" s="98" t="str">
        <f t="shared" si="53"/>
        <v>60.4% - 67.2%</v>
      </c>
      <c r="T179" s="94">
        <v>265</v>
      </c>
      <c r="U179" s="94">
        <v>511</v>
      </c>
      <c r="V179" s="97">
        <f t="shared" si="54"/>
        <v>0.63875000000000004</v>
      </c>
      <c r="W179" s="99" t="str">
        <f t="shared" si="55"/>
        <v>60.5% - 67.1%</v>
      </c>
      <c r="X179" s="100">
        <v>29</v>
      </c>
      <c r="Y179" s="97">
        <f t="shared" si="56"/>
        <v>3.6340852130325813E-2</v>
      </c>
      <c r="Z179" s="77">
        <v>17</v>
      </c>
      <c r="AA179" s="97">
        <f t="shared" si="57"/>
        <v>1.9630484988452657E-2</v>
      </c>
      <c r="AB179" s="77">
        <v>17</v>
      </c>
      <c r="AC179" s="97">
        <f t="shared" si="58"/>
        <v>2.2427440633245383E-2</v>
      </c>
      <c r="AD179" s="77">
        <v>24</v>
      </c>
      <c r="AE179" s="101">
        <f t="shared" si="59"/>
        <v>0.03</v>
      </c>
      <c r="AF179" s="122" t="s">
        <v>914</v>
      </c>
      <c r="AG179" s="151">
        <v>0</v>
      </c>
      <c r="AH179" s="151">
        <v>0</v>
      </c>
      <c r="AI179" s="151">
        <v>0</v>
      </c>
      <c r="AJ179" s="151">
        <v>0</v>
      </c>
      <c r="AK179" s="77"/>
      <c r="AL179" s="77"/>
      <c r="AM179" s="77"/>
      <c r="AN179" s="77"/>
    </row>
    <row r="180" spans="1:40" s="78" customFormat="1" x14ac:dyDescent="0.2">
      <c r="A180" s="77" t="s">
        <v>915</v>
      </c>
      <c r="B180" s="77" t="s">
        <v>916</v>
      </c>
      <c r="C180" s="77" t="s">
        <v>907</v>
      </c>
      <c r="D180" s="93">
        <v>831</v>
      </c>
      <c r="E180" s="94">
        <v>982</v>
      </c>
      <c r="F180" s="94">
        <v>935</v>
      </c>
      <c r="G180" s="95">
        <v>845</v>
      </c>
      <c r="H180" s="93">
        <v>253</v>
      </c>
      <c r="I180" s="94">
        <v>575</v>
      </c>
      <c r="J180" s="97">
        <f t="shared" si="49"/>
        <v>0.69193742478941034</v>
      </c>
      <c r="K180" s="98" t="str">
        <f t="shared" si="50"/>
        <v>66.0% - 72.2%</v>
      </c>
      <c r="L180" s="94">
        <v>283</v>
      </c>
      <c r="M180" s="94">
        <v>695</v>
      </c>
      <c r="N180" s="97">
        <f t="shared" si="51"/>
        <v>0.70773930753564152</v>
      </c>
      <c r="O180" s="98" t="str">
        <f t="shared" si="52"/>
        <v>67.9% - 73.5%</v>
      </c>
      <c r="P180" s="94">
        <v>302</v>
      </c>
      <c r="Q180" s="94">
        <v>630</v>
      </c>
      <c r="R180" s="97">
        <f t="shared" si="60"/>
        <v>0.6737967914438503</v>
      </c>
      <c r="S180" s="98" t="str">
        <f t="shared" si="53"/>
        <v>64.3% - 70.3%</v>
      </c>
      <c r="T180" s="94">
        <v>270</v>
      </c>
      <c r="U180" s="94">
        <v>575</v>
      </c>
      <c r="V180" s="97">
        <f t="shared" si="54"/>
        <v>0.68047337278106512</v>
      </c>
      <c r="W180" s="99" t="str">
        <f t="shared" si="55"/>
        <v>64.8% - 71.1%</v>
      </c>
      <c r="X180" s="100">
        <v>3</v>
      </c>
      <c r="Y180" s="97">
        <f t="shared" si="56"/>
        <v>3.6101083032490976E-3</v>
      </c>
      <c r="Z180" s="77">
        <v>4</v>
      </c>
      <c r="AA180" s="97">
        <f t="shared" si="57"/>
        <v>4.0733197556008143E-3</v>
      </c>
      <c r="AB180" s="77">
        <v>3</v>
      </c>
      <c r="AC180" s="97">
        <f t="shared" si="58"/>
        <v>3.2085561497326204E-3</v>
      </c>
      <c r="AD180" s="77">
        <v>0</v>
      </c>
      <c r="AE180" s="101">
        <f t="shared" si="59"/>
        <v>0</v>
      </c>
      <c r="AF180" s="122" t="s">
        <v>917</v>
      </c>
      <c r="AG180" s="151">
        <v>0</v>
      </c>
      <c r="AH180" s="151">
        <v>0</v>
      </c>
      <c r="AI180" s="151">
        <v>0</v>
      </c>
      <c r="AJ180" s="151">
        <v>0</v>
      </c>
      <c r="AK180" s="77"/>
      <c r="AL180" s="77"/>
      <c r="AM180" s="77"/>
      <c r="AN180" s="77"/>
    </row>
    <row r="181" spans="1:40" s="78" customFormat="1" x14ac:dyDescent="0.2">
      <c r="A181" s="77" t="s">
        <v>918</v>
      </c>
      <c r="B181" s="77" t="s">
        <v>919</v>
      </c>
      <c r="C181" s="77" t="s">
        <v>907</v>
      </c>
      <c r="D181" s="93">
        <v>497</v>
      </c>
      <c r="E181" s="94">
        <v>522</v>
      </c>
      <c r="F181" s="94">
        <v>507</v>
      </c>
      <c r="G181" s="95">
        <v>468</v>
      </c>
      <c r="H181" s="93">
        <v>145</v>
      </c>
      <c r="I181" s="94">
        <v>324</v>
      </c>
      <c r="J181" s="97"/>
      <c r="K181" s="98" t="str">
        <f t="shared" si="50"/>
        <v/>
      </c>
      <c r="L181" s="94">
        <v>136</v>
      </c>
      <c r="M181" s="94">
        <v>350</v>
      </c>
      <c r="N181" s="97">
        <f t="shared" si="51"/>
        <v>0.67049808429118773</v>
      </c>
      <c r="O181" s="98" t="str">
        <f t="shared" si="52"/>
        <v>62.9% - 70.9%</v>
      </c>
      <c r="P181" s="94">
        <v>140</v>
      </c>
      <c r="Q181" s="94">
        <v>345</v>
      </c>
      <c r="R181" s="97">
        <f t="shared" si="60"/>
        <v>0.68047337278106512</v>
      </c>
      <c r="S181" s="98" t="str">
        <f t="shared" si="53"/>
        <v>63.9% - 72.0%</v>
      </c>
      <c r="T181" s="94">
        <v>140</v>
      </c>
      <c r="U181" s="94">
        <v>302</v>
      </c>
      <c r="V181" s="97"/>
      <c r="W181" s="99" t="str">
        <f t="shared" si="55"/>
        <v/>
      </c>
      <c r="X181" s="100">
        <v>28</v>
      </c>
      <c r="Y181" s="97">
        <f t="shared" si="56"/>
        <v>5.6338028169014086E-2</v>
      </c>
      <c r="Z181" s="77">
        <v>36</v>
      </c>
      <c r="AA181" s="97">
        <f t="shared" si="57"/>
        <v>6.8965517241379309E-2</v>
      </c>
      <c r="AB181" s="77">
        <v>22</v>
      </c>
      <c r="AC181" s="97">
        <f t="shared" si="58"/>
        <v>4.3392504930966469E-2</v>
      </c>
      <c r="AD181" s="77">
        <v>26</v>
      </c>
      <c r="AE181" s="101">
        <f t="shared" si="59"/>
        <v>5.5555555555555552E-2</v>
      </c>
      <c r="AF181" s="122" t="s">
        <v>920</v>
      </c>
      <c r="AG181" s="151">
        <v>1</v>
      </c>
      <c r="AH181" s="151">
        <v>0</v>
      </c>
      <c r="AI181" s="151">
        <v>0</v>
      </c>
      <c r="AJ181" s="151">
        <v>1</v>
      </c>
      <c r="AK181" s="77"/>
      <c r="AL181" s="77"/>
      <c r="AM181" s="77"/>
      <c r="AN181" s="77"/>
    </row>
    <row r="182" spans="1:40" s="78" customFormat="1" x14ac:dyDescent="0.2">
      <c r="A182" s="77" t="s">
        <v>921</v>
      </c>
      <c r="B182" s="77" t="s">
        <v>922</v>
      </c>
      <c r="C182" s="77" t="s">
        <v>907</v>
      </c>
      <c r="D182" s="93">
        <v>352</v>
      </c>
      <c r="E182" s="94">
        <v>321</v>
      </c>
      <c r="F182" s="94">
        <v>338</v>
      </c>
      <c r="G182" s="95">
        <v>339</v>
      </c>
      <c r="H182" s="93">
        <v>115</v>
      </c>
      <c r="I182" s="94">
        <v>236</v>
      </c>
      <c r="J182" s="97">
        <f t="shared" si="49"/>
        <v>0.67045454545454541</v>
      </c>
      <c r="K182" s="98" t="str">
        <f t="shared" si="50"/>
        <v>62.0% - 71.7%</v>
      </c>
      <c r="L182" s="94">
        <v>127</v>
      </c>
      <c r="M182" s="94">
        <v>193</v>
      </c>
      <c r="N182" s="97">
        <f t="shared" si="51"/>
        <v>0.60124610591900307</v>
      </c>
      <c r="O182" s="98" t="str">
        <f t="shared" si="52"/>
        <v>54.7% - 65.3%</v>
      </c>
      <c r="P182" s="94">
        <v>123</v>
      </c>
      <c r="Q182" s="94">
        <v>213</v>
      </c>
      <c r="R182" s="97">
        <f t="shared" si="60"/>
        <v>0.63017751479289941</v>
      </c>
      <c r="S182" s="98" t="str">
        <f t="shared" si="53"/>
        <v>57.8% - 68.0%</v>
      </c>
      <c r="T182" s="94">
        <v>120</v>
      </c>
      <c r="U182" s="94">
        <v>218</v>
      </c>
      <c r="V182" s="97">
        <f t="shared" si="54"/>
        <v>0.64306784660766958</v>
      </c>
      <c r="W182" s="99" t="str">
        <f t="shared" si="55"/>
        <v>59.1% - 69.2%</v>
      </c>
      <c r="X182" s="100">
        <v>1</v>
      </c>
      <c r="Y182" s="97">
        <f t="shared" si="56"/>
        <v>2.840909090909091E-3</v>
      </c>
      <c r="Z182" s="77">
        <v>1</v>
      </c>
      <c r="AA182" s="97">
        <f t="shared" si="57"/>
        <v>3.1152647975077881E-3</v>
      </c>
      <c r="AB182" s="77">
        <v>2</v>
      </c>
      <c r="AC182" s="97">
        <f t="shared" si="58"/>
        <v>5.9171597633136093E-3</v>
      </c>
      <c r="AD182" s="77">
        <v>1</v>
      </c>
      <c r="AE182" s="101">
        <f t="shared" si="59"/>
        <v>2.9498525073746312E-3</v>
      </c>
      <c r="AF182" s="122" t="s">
        <v>923</v>
      </c>
      <c r="AG182" s="151">
        <v>0</v>
      </c>
      <c r="AH182" s="151">
        <v>0</v>
      </c>
      <c r="AI182" s="151">
        <v>0</v>
      </c>
      <c r="AJ182" s="151">
        <v>0</v>
      </c>
      <c r="AK182" s="77"/>
      <c r="AL182" s="77"/>
      <c r="AM182" s="77"/>
      <c r="AN182" s="77"/>
    </row>
    <row r="183" spans="1:40" s="78" customFormat="1" x14ac:dyDescent="0.2">
      <c r="A183" s="77" t="s">
        <v>924</v>
      </c>
      <c r="B183" s="77" t="s">
        <v>925</v>
      </c>
      <c r="C183" s="77" t="s">
        <v>907</v>
      </c>
      <c r="D183" s="93">
        <v>400</v>
      </c>
      <c r="E183" s="94">
        <v>363</v>
      </c>
      <c r="F183" s="94">
        <v>407</v>
      </c>
      <c r="G183" s="95">
        <v>383</v>
      </c>
      <c r="H183" s="93">
        <v>104</v>
      </c>
      <c r="I183" s="94">
        <v>281</v>
      </c>
      <c r="J183" s="97">
        <f t="shared" si="49"/>
        <v>0.70250000000000001</v>
      </c>
      <c r="K183" s="98" t="str">
        <f t="shared" si="50"/>
        <v>65.6% - 74.5%</v>
      </c>
      <c r="L183" s="94">
        <v>106</v>
      </c>
      <c r="M183" s="94">
        <v>247</v>
      </c>
      <c r="N183" s="97">
        <f t="shared" si="51"/>
        <v>0.68044077134986225</v>
      </c>
      <c r="O183" s="98" t="str">
        <f t="shared" si="52"/>
        <v>63.1% - 72.6%</v>
      </c>
      <c r="P183" s="94">
        <v>133</v>
      </c>
      <c r="Q183" s="94">
        <v>266</v>
      </c>
      <c r="R183" s="97">
        <f t="shared" si="60"/>
        <v>0.65356265356265353</v>
      </c>
      <c r="S183" s="98" t="str">
        <f t="shared" si="53"/>
        <v>60.6% - 69.8%</v>
      </c>
      <c r="T183" s="94">
        <v>113</v>
      </c>
      <c r="U183" s="94">
        <v>253</v>
      </c>
      <c r="V183" s="97">
        <f t="shared" si="54"/>
        <v>0.66057441253263705</v>
      </c>
      <c r="W183" s="99" t="str">
        <f t="shared" si="55"/>
        <v>61.2% - 70.6%</v>
      </c>
      <c r="X183" s="100">
        <v>15</v>
      </c>
      <c r="Y183" s="97">
        <f t="shared" si="56"/>
        <v>3.7499999999999999E-2</v>
      </c>
      <c r="Z183" s="77">
        <v>10</v>
      </c>
      <c r="AA183" s="97">
        <f t="shared" si="57"/>
        <v>2.7548209366391185E-2</v>
      </c>
      <c r="AB183" s="77">
        <v>8</v>
      </c>
      <c r="AC183" s="97">
        <f t="shared" si="58"/>
        <v>1.9656019656019656E-2</v>
      </c>
      <c r="AD183" s="77">
        <v>17</v>
      </c>
      <c r="AE183" s="101">
        <f t="shared" si="59"/>
        <v>4.4386422976501305E-2</v>
      </c>
      <c r="AF183" s="122" t="s">
        <v>926</v>
      </c>
      <c r="AG183" s="151">
        <v>0</v>
      </c>
      <c r="AH183" s="151">
        <v>0</v>
      </c>
      <c r="AI183" s="151">
        <v>0</v>
      </c>
      <c r="AJ183" s="151">
        <v>0</v>
      </c>
      <c r="AK183" s="77"/>
      <c r="AL183" s="77"/>
      <c r="AM183" s="77"/>
      <c r="AN183" s="77"/>
    </row>
    <row r="184" spans="1:40" s="78" customFormat="1" x14ac:dyDescent="0.2">
      <c r="A184" s="77" t="s">
        <v>927</v>
      </c>
      <c r="B184" s="77" t="s">
        <v>928</v>
      </c>
      <c r="C184" s="77" t="s">
        <v>907</v>
      </c>
      <c r="D184" s="93">
        <v>1277</v>
      </c>
      <c r="E184" s="94">
        <v>1323</v>
      </c>
      <c r="F184" s="94">
        <v>1238</v>
      </c>
      <c r="G184" s="95">
        <v>1260</v>
      </c>
      <c r="H184" s="93">
        <v>235</v>
      </c>
      <c r="I184" s="94">
        <v>1024</v>
      </c>
      <c r="J184" s="97">
        <f t="shared" si="49"/>
        <v>0.80187940485512921</v>
      </c>
      <c r="K184" s="98" t="str">
        <f t="shared" si="50"/>
        <v>77.9% - 82.3%</v>
      </c>
      <c r="L184" s="94">
        <v>236</v>
      </c>
      <c r="M184" s="94">
        <v>1067</v>
      </c>
      <c r="N184" s="97">
        <f t="shared" si="51"/>
        <v>0.80650037792894935</v>
      </c>
      <c r="O184" s="98" t="str">
        <f t="shared" si="52"/>
        <v>78.4% - 82.7%</v>
      </c>
      <c r="P184" s="94">
        <v>201</v>
      </c>
      <c r="Q184" s="94">
        <v>1020</v>
      </c>
      <c r="R184" s="97">
        <f t="shared" si="60"/>
        <v>0.8239095315024233</v>
      </c>
      <c r="S184" s="98" t="str">
        <f t="shared" si="53"/>
        <v>80.2% - 84.4%</v>
      </c>
      <c r="T184" s="94">
        <v>227</v>
      </c>
      <c r="U184" s="94">
        <v>1005</v>
      </c>
      <c r="V184" s="97">
        <f t="shared" si="54"/>
        <v>0.79761904761904767</v>
      </c>
      <c r="W184" s="99" t="str">
        <f t="shared" si="55"/>
        <v>77.5% - 81.9%</v>
      </c>
      <c r="X184" s="100">
        <v>18</v>
      </c>
      <c r="Y184" s="97">
        <f t="shared" si="56"/>
        <v>1.4095536413469069E-2</v>
      </c>
      <c r="Z184" s="77">
        <v>20</v>
      </c>
      <c r="AA184" s="97">
        <f t="shared" si="57"/>
        <v>1.5117157974300832E-2</v>
      </c>
      <c r="AB184" s="77">
        <v>17</v>
      </c>
      <c r="AC184" s="97">
        <f t="shared" si="58"/>
        <v>1.3731825525040387E-2</v>
      </c>
      <c r="AD184" s="77">
        <v>28</v>
      </c>
      <c r="AE184" s="101">
        <f t="shared" si="59"/>
        <v>2.2222222222222223E-2</v>
      </c>
      <c r="AF184" s="122" t="s">
        <v>929</v>
      </c>
      <c r="AG184" s="151">
        <v>0</v>
      </c>
      <c r="AH184" s="151">
        <v>0</v>
      </c>
      <c r="AI184" s="151">
        <v>0</v>
      </c>
      <c r="AJ184" s="151">
        <v>0</v>
      </c>
      <c r="AK184" s="77"/>
      <c r="AL184" s="77"/>
      <c r="AM184" s="77"/>
      <c r="AN184" s="77"/>
    </row>
    <row r="185" spans="1:40" s="78" customFormat="1" x14ac:dyDescent="0.2">
      <c r="A185" s="77" t="s">
        <v>930</v>
      </c>
      <c r="B185" s="77" t="s">
        <v>931</v>
      </c>
      <c r="C185" s="77" t="s">
        <v>932</v>
      </c>
      <c r="D185" s="93">
        <v>747</v>
      </c>
      <c r="E185" s="94">
        <v>736</v>
      </c>
      <c r="F185" s="94">
        <v>776</v>
      </c>
      <c r="G185" s="95">
        <v>703</v>
      </c>
      <c r="H185" s="93">
        <v>74</v>
      </c>
      <c r="I185" s="94">
        <v>658</v>
      </c>
      <c r="J185" s="97">
        <f t="shared" si="49"/>
        <v>0.88085676037483263</v>
      </c>
      <c r="K185" s="98" t="str">
        <f t="shared" si="50"/>
        <v>85.6% - 90.2%</v>
      </c>
      <c r="L185" s="94">
        <v>84</v>
      </c>
      <c r="M185" s="94">
        <v>634</v>
      </c>
      <c r="N185" s="97">
        <f t="shared" si="51"/>
        <v>0.86141304347826086</v>
      </c>
      <c r="O185" s="98" t="str">
        <f t="shared" si="52"/>
        <v>83.5% - 88.5%</v>
      </c>
      <c r="P185" s="94">
        <v>87</v>
      </c>
      <c r="Q185" s="94">
        <v>681</v>
      </c>
      <c r="R185" s="97">
        <f t="shared" si="60"/>
        <v>0.87757731958762886</v>
      </c>
      <c r="S185" s="98" t="str">
        <f t="shared" si="53"/>
        <v>85.3% - 89.9%</v>
      </c>
      <c r="T185" s="94">
        <v>64</v>
      </c>
      <c r="U185" s="94">
        <v>625</v>
      </c>
      <c r="V185" s="97">
        <f t="shared" si="54"/>
        <v>0.88904694167852061</v>
      </c>
      <c r="W185" s="99" t="str">
        <f t="shared" si="55"/>
        <v>86.4% - 91.0%</v>
      </c>
      <c r="X185" s="100">
        <v>15</v>
      </c>
      <c r="Y185" s="97">
        <f t="shared" si="56"/>
        <v>2.0080321285140562E-2</v>
      </c>
      <c r="Z185" s="77">
        <v>18</v>
      </c>
      <c r="AA185" s="97">
        <f t="shared" si="57"/>
        <v>2.4456521739130436E-2</v>
      </c>
      <c r="AB185" s="77">
        <v>8</v>
      </c>
      <c r="AC185" s="97">
        <f t="shared" si="58"/>
        <v>1.0309278350515464E-2</v>
      </c>
      <c r="AD185" s="77">
        <v>14</v>
      </c>
      <c r="AE185" s="101">
        <f t="shared" si="59"/>
        <v>1.9914651493598862E-2</v>
      </c>
      <c r="AF185" s="122" t="s">
        <v>933</v>
      </c>
      <c r="AG185" s="151">
        <v>0</v>
      </c>
      <c r="AH185" s="151">
        <v>0</v>
      </c>
      <c r="AI185" s="151">
        <v>0</v>
      </c>
      <c r="AJ185" s="151">
        <v>0</v>
      </c>
      <c r="AK185" s="77"/>
      <c r="AL185" s="77"/>
      <c r="AM185" s="77"/>
      <c r="AN185" s="77"/>
    </row>
    <row r="186" spans="1:40" s="78" customFormat="1" x14ac:dyDescent="0.2">
      <c r="A186" s="77" t="s">
        <v>934</v>
      </c>
      <c r="B186" s="77" t="s">
        <v>935</v>
      </c>
      <c r="C186" s="77" t="s">
        <v>932</v>
      </c>
      <c r="D186" s="93">
        <v>1142</v>
      </c>
      <c r="E186" s="94">
        <v>1230</v>
      </c>
      <c r="F186" s="94">
        <v>1121</v>
      </c>
      <c r="G186" s="95">
        <v>1046</v>
      </c>
      <c r="H186" s="93">
        <v>214</v>
      </c>
      <c r="I186" s="94">
        <v>912</v>
      </c>
      <c r="J186" s="97">
        <f t="shared" si="49"/>
        <v>0.79859894921190888</v>
      </c>
      <c r="K186" s="98" t="str">
        <f t="shared" si="50"/>
        <v>77.4% - 82.1%</v>
      </c>
      <c r="L186" s="94">
        <v>226</v>
      </c>
      <c r="M186" s="94">
        <v>979</v>
      </c>
      <c r="N186" s="97">
        <f t="shared" si="51"/>
        <v>0.79593495934959346</v>
      </c>
      <c r="O186" s="98" t="str">
        <f t="shared" si="52"/>
        <v>77.3% - 81.8%</v>
      </c>
      <c r="P186" s="94">
        <v>198</v>
      </c>
      <c r="Q186" s="94">
        <v>902</v>
      </c>
      <c r="R186" s="97">
        <f t="shared" si="60"/>
        <v>0.80463871543264942</v>
      </c>
      <c r="S186" s="98" t="str">
        <f t="shared" si="53"/>
        <v>78.0% - 82.7%</v>
      </c>
      <c r="T186" s="94">
        <v>162</v>
      </c>
      <c r="U186" s="94">
        <v>853</v>
      </c>
      <c r="V186" s="97"/>
      <c r="W186" s="99" t="str">
        <f t="shared" si="55"/>
        <v/>
      </c>
      <c r="X186" s="100">
        <v>16</v>
      </c>
      <c r="Y186" s="97">
        <f t="shared" si="56"/>
        <v>1.4010507880910683E-2</v>
      </c>
      <c r="Z186" s="77">
        <v>25</v>
      </c>
      <c r="AA186" s="97">
        <f t="shared" si="57"/>
        <v>2.032520325203252E-2</v>
      </c>
      <c r="AB186" s="77">
        <v>21</v>
      </c>
      <c r="AC186" s="97">
        <f t="shared" si="58"/>
        <v>1.8733273862622659E-2</v>
      </c>
      <c r="AD186" s="77">
        <v>31</v>
      </c>
      <c r="AE186" s="101">
        <f t="shared" si="59"/>
        <v>2.9636711281070746E-2</v>
      </c>
      <c r="AF186" s="122" t="s">
        <v>936</v>
      </c>
      <c r="AG186" s="151">
        <v>0</v>
      </c>
      <c r="AH186" s="151">
        <v>0</v>
      </c>
      <c r="AI186" s="151">
        <v>0</v>
      </c>
      <c r="AJ186" s="151">
        <v>1</v>
      </c>
      <c r="AK186" s="77"/>
      <c r="AL186" s="77"/>
      <c r="AM186" s="77"/>
      <c r="AN186" s="77"/>
    </row>
    <row r="187" spans="1:40" s="78" customFormat="1" x14ac:dyDescent="0.2">
      <c r="A187" s="77" t="s">
        <v>937</v>
      </c>
      <c r="B187" s="77" t="s">
        <v>938</v>
      </c>
      <c r="C187" s="77" t="s">
        <v>932</v>
      </c>
      <c r="D187" s="93">
        <v>65</v>
      </c>
      <c r="E187" s="94">
        <v>81</v>
      </c>
      <c r="F187" s="94">
        <v>59</v>
      </c>
      <c r="G187" s="95">
        <v>57</v>
      </c>
      <c r="H187" s="93">
        <v>9</v>
      </c>
      <c r="I187" s="94">
        <v>55</v>
      </c>
      <c r="J187" s="97"/>
      <c r="K187" s="98" t="str">
        <f t="shared" si="50"/>
        <v/>
      </c>
      <c r="L187" s="94">
        <v>9</v>
      </c>
      <c r="M187" s="94">
        <v>71</v>
      </c>
      <c r="N187" s="97"/>
      <c r="O187" s="98" t="str">
        <f t="shared" si="52"/>
        <v/>
      </c>
      <c r="P187" s="94">
        <v>11</v>
      </c>
      <c r="Q187" s="94">
        <v>48</v>
      </c>
      <c r="R187" s="97"/>
      <c r="S187" s="98" t="str">
        <f t="shared" si="53"/>
        <v/>
      </c>
      <c r="T187" s="94">
        <v>9</v>
      </c>
      <c r="U187" s="94">
        <v>47</v>
      </c>
      <c r="V187" s="97"/>
      <c r="W187" s="99" t="str">
        <f t="shared" si="55"/>
        <v/>
      </c>
      <c r="X187" s="100">
        <v>1</v>
      </c>
      <c r="Y187" s="97">
        <f t="shared" si="56"/>
        <v>1.5384615384615385E-2</v>
      </c>
      <c r="Z187" s="77">
        <v>1</v>
      </c>
      <c r="AA187" s="97">
        <f t="shared" si="57"/>
        <v>1.2345679012345678E-2</v>
      </c>
      <c r="AB187" s="77">
        <v>0</v>
      </c>
      <c r="AC187" s="97">
        <f t="shared" si="58"/>
        <v>0</v>
      </c>
      <c r="AD187" s="77">
        <v>1</v>
      </c>
      <c r="AE187" s="101">
        <f t="shared" si="59"/>
        <v>1.7543859649122806E-2</v>
      </c>
      <c r="AF187" s="122" t="s">
        <v>939</v>
      </c>
      <c r="AG187" s="151">
        <v>1</v>
      </c>
      <c r="AH187" s="151">
        <v>1</v>
      </c>
      <c r="AI187" s="151">
        <v>1</v>
      </c>
      <c r="AJ187" s="151">
        <v>1</v>
      </c>
      <c r="AK187" s="77"/>
      <c r="AL187" s="77"/>
      <c r="AM187" s="77"/>
      <c r="AN187" s="77"/>
    </row>
    <row r="188" spans="1:40" s="78" customFormat="1" x14ac:dyDescent="0.2">
      <c r="A188" s="77" t="s">
        <v>940</v>
      </c>
      <c r="B188" s="77" t="s">
        <v>941</v>
      </c>
      <c r="C188" s="77" t="s">
        <v>932</v>
      </c>
      <c r="D188" s="93">
        <v>38</v>
      </c>
      <c r="E188" s="94">
        <v>29</v>
      </c>
      <c r="F188" s="94">
        <v>36</v>
      </c>
      <c r="G188" s="95">
        <v>37</v>
      </c>
      <c r="H188" s="93">
        <v>7</v>
      </c>
      <c r="I188" s="94">
        <v>31</v>
      </c>
      <c r="J188" s="97"/>
      <c r="K188" s="98" t="str">
        <f t="shared" si="50"/>
        <v/>
      </c>
      <c r="L188" s="94">
        <v>3</v>
      </c>
      <c r="M188" s="94">
        <v>26</v>
      </c>
      <c r="N188" s="97"/>
      <c r="O188" s="98" t="str">
        <f t="shared" si="52"/>
        <v/>
      </c>
      <c r="P188" s="94">
        <v>4</v>
      </c>
      <c r="Q188" s="94">
        <v>30</v>
      </c>
      <c r="R188" s="97"/>
      <c r="S188" s="98" t="str">
        <f t="shared" si="53"/>
        <v/>
      </c>
      <c r="T188" s="94">
        <v>3</v>
      </c>
      <c r="U188" s="94">
        <v>33</v>
      </c>
      <c r="V188" s="97"/>
      <c r="W188" s="99" t="str">
        <f t="shared" si="55"/>
        <v/>
      </c>
      <c r="X188" s="100">
        <v>0</v>
      </c>
      <c r="Y188" s="97">
        <f t="shared" si="56"/>
        <v>0</v>
      </c>
      <c r="Z188" s="77">
        <v>0</v>
      </c>
      <c r="AA188" s="97">
        <f t="shared" si="57"/>
        <v>0</v>
      </c>
      <c r="AB188" s="77">
        <v>2</v>
      </c>
      <c r="AC188" s="97">
        <f t="shared" si="58"/>
        <v>5.5555555555555552E-2</v>
      </c>
      <c r="AD188" s="77">
        <v>1</v>
      </c>
      <c r="AE188" s="101">
        <f t="shared" si="59"/>
        <v>2.7027027027027029E-2</v>
      </c>
      <c r="AF188" s="122" t="s">
        <v>942</v>
      </c>
      <c r="AG188" s="151">
        <v>1</v>
      </c>
      <c r="AH188" s="151">
        <v>1</v>
      </c>
      <c r="AI188" s="151">
        <v>1</v>
      </c>
      <c r="AJ188" s="151">
        <v>1</v>
      </c>
      <c r="AK188" s="77"/>
      <c r="AL188" s="77"/>
      <c r="AM188" s="77"/>
      <c r="AN188" s="77"/>
    </row>
    <row r="189" spans="1:40" s="78" customFormat="1" x14ac:dyDescent="0.2">
      <c r="A189" s="77" t="s">
        <v>943</v>
      </c>
      <c r="B189" s="77" t="s">
        <v>944</v>
      </c>
      <c r="C189" s="77" t="s">
        <v>932</v>
      </c>
      <c r="D189" s="93">
        <v>414</v>
      </c>
      <c r="E189" s="94">
        <v>441</v>
      </c>
      <c r="F189" s="94">
        <v>466</v>
      </c>
      <c r="G189" s="95">
        <v>471</v>
      </c>
      <c r="H189" s="93">
        <v>92</v>
      </c>
      <c r="I189" s="94">
        <v>321</v>
      </c>
      <c r="J189" s="97">
        <f t="shared" si="49"/>
        <v>0.77536231884057971</v>
      </c>
      <c r="K189" s="98" t="str">
        <f t="shared" si="50"/>
        <v>73.3% - 81.3%</v>
      </c>
      <c r="L189" s="94">
        <v>102</v>
      </c>
      <c r="M189" s="94">
        <v>339</v>
      </c>
      <c r="N189" s="97">
        <f t="shared" si="51"/>
        <v>0.76870748299319724</v>
      </c>
      <c r="O189" s="98" t="str">
        <f t="shared" si="52"/>
        <v>72.7% - 80.6%</v>
      </c>
      <c r="P189" s="94">
        <v>98</v>
      </c>
      <c r="Q189" s="94">
        <v>363</v>
      </c>
      <c r="R189" s="97">
        <f t="shared" si="60"/>
        <v>0.77896995708154504</v>
      </c>
      <c r="S189" s="98" t="str">
        <f t="shared" si="53"/>
        <v>73.9% - 81.4%</v>
      </c>
      <c r="T189" s="94">
        <v>103</v>
      </c>
      <c r="U189" s="94">
        <v>364</v>
      </c>
      <c r="V189" s="97">
        <f t="shared" si="54"/>
        <v>0.772823779193206</v>
      </c>
      <c r="W189" s="99" t="str">
        <f t="shared" si="55"/>
        <v>73.3% - 80.8%</v>
      </c>
      <c r="X189" s="100">
        <v>1</v>
      </c>
      <c r="Y189" s="97">
        <f t="shared" si="56"/>
        <v>2.4154589371980675E-3</v>
      </c>
      <c r="Z189" s="77">
        <v>0</v>
      </c>
      <c r="AA189" s="97">
        <f t="shared" si="57"/>
        <v>0</v>
      </c>
      <c r="AB189" s="77">
        <v>5</v>
      </c>
      <c r="AC189" s="97">
        <f t="shared" si="58"/>
        <v>1.0729613733905579E-2</v>
      </c>
      <c r="AD189" s="77">
        <v>4</v>
      </c>
      <c r="AE189" s="101">
        <f t="shared" si="59"/>
        <v>8.4925690021231421E-3</v>
      </c>
      <c r="AF189" s="122" t="s">
        <v>945</v>
      </c>
      <c r="AG189" s="151">
        <v>0</v>
      </c>
      <c r="AH189" s="151">
        <v>0</v>
      </c>
      <c r="AI189" s="151">
        <v>0</v>
      </c>
      <c r="AJ189" s="151">
        <v>0</v>
      </c>
      <c r="AK189" s="77"/>
      <c r="AL189" s="77"/>
      <c r="AM189" s="77"/>
      <c r="AN189" s="77"/>
    </row>
    <row r="190" spans="1:40" s="78" customFormat="1" x14ac:dyDescent="0.2">
      <c r="A190" s="77" t="s">
        <v>946</v>
      </c>
      <c r="B190" s="77" t="s">
        <v>947</v>
      </c>
      <c r="C190" s="77" t="s">
        <v>932</v>
      </c>
      <c r="D190" s="93">
        <v>553</v>
      </c>
      <c r="E190" s="94">
        <v>555</v>
      </c>
      <c r="F190" s="94">
        <v>515</v>
      </c>
      <c r="G190" s="95">
        <v>528</v>
      </c>
      <c r="H190" s="93">
        <v>89</v>
      </c>
      <c r="I190" s="94">
        <v>464</v>
      </c>
      <c r="J190" s="97">
        <f t="shared" si="49"/>
        <v>0.83905967450271246</v>
      </c>
      <c r="K190" s="98" t="str">
        <f t="shared" si="50"/>
        <v>80.6% - 86.7%</v>
      </c>
      <c r="L190" s="94">
        <v>88</v>
      </c>
      <c r="M190" s="94">
        <v>467</v>
      </c>
      <c r="N190" s="97">
        <f t="shared" si="51"/>
        <v>0.8414414414414414</v>
      </c>
      <c r="O190" s="98" t="str">
        <f t="shared" si="52"/>
        <v>80.9% - 86.9%</v>
      </c>
      <c r="P190" s="94">
        <v>85</v>
      </c>
      <c r="Q190" s="94">
        <v>430</v>
      </c>
      <c r="R190" s="97">
        <f t="shared" si="60"/>
        <v>0.83495145631067957</v>
      </c>
      <c r="S190" s="98" t="str">
        <f t="shared" si="53"/>
        <v>80.0% - 86.5%</v>
      </c>
      <c r="T190" s="94">
        <v>90</v>
      </c>
      <c r="U190" s="94">
        <v>437</v>
      </c>
      <c r="V190" s="97">
        <f t="shared" si="54"/>
        <v>0.82765151515151514</v>
      </c>
      <c r="W190" s="99" t="str">
        <f t="shared" si="55"/>
        <v>79.3% - 85.7%</v>
      </c>
      <c r="X190" s="100">
        <v>0</v>
      </c>
      <c r="Y190" s="97">
        <f t="shared" si="56"/>
        <v>0</v>
      </c>
      <c r="Z190" s="77">
        <v>0</v>
      </c>
      <c r="AA190" s="97">
        <f t="shared" si="57"/>
        <v>0</v>
      </c>
      <c r="AB190" s="77">
        <v>0</v>
      </c>
      <c r="AC190" s="97">
        <f t="shared" si="58"/>
        <v>0</v>
      </c>
      <c r="AD190" s="77">
        <v>1</v>
      </c>
      <c r="AE190" s="101">
        <f t="shared" si="59"/>
        <v>1.893939393939394E-3</v>
      </c>
      <c r="AF190" s="122" t="s">
        <v>948</v>
      </c>
      <c r="AG190" s="151">
        <v>0</v>
      </c>
      <c r="AH190" s="151">
        <v>0</v>
      </c>
      <c r="AI190" s="151">
        <v>0</v>
      </c>
      <c r="AJ190" s="151">
        <v>0</v>
      </c>
      <c r="AK190" s="77"/>
      <c r="AL190" s="77"/>
      <c r="AM190" s="77"/>
      <c r="AN190" s="77"/>
    </row>
    <row r="191" spans="1:40" s="78" customFormat="1" x14ac:dyDescent="0.2">
      <c r="A191" s="77" t="s">
        <v>949</v>
      </c>
      <c r="B191" s="77" t="s">
        <v>950</v>
      </c>
      <c r="C191" s="77" t="s">
        <v>932</v>
      </c>
      <c r="D191" s="93">
        <v>449</v>
      </c>
      <c r="E191" s="94">
        <v>467</v>
      </c>
      <c r="F191" s="94">
        <v>472</v>
      </c>
      <c r="G191" s="95">
        <v>415</v>
      </c>
      <c r="H191" s="93">
        <v>128</v>
      </c>
      <c r="I191" s="94">
        <v>321</v>
      </c>
      <c r="J191" s="97">
        <f t="shared" si="49"/>
        <v>0.71492204899777279</v>
      </c>
      <c r="K191" s="98" t="str">
        <f t="shared" si="50"/>
        <v>67.1% - 75.5%</v>
      </c>
      <c r="L191" s="94">
        <v>137</v>
      </c>
      <c r="M191" s="94">
        <v>329</v>
      </c>
      <c r="N191" s="97">
        <f t="shared" si="51"/>
        <v>0.7044967880085653</v>
      </c>
      <c r="O191" s="98" t="str">
        <f t="shared" si="52"/>
        <v>66.2% - 74.4%</v>
      </c>
      <c r="P191" s="94">
        <v>144</v>
      </c>
      <c r="Q191" s="94">
        <v>325</v>
      </c>
      <c r="R191" s="97">
        <f t="shared" si="60"/>
        <v>0.68855932203389836</v>
      </c>
      <c r="S191" s="98" t="str">
        <f t="shared" si="53"/>
        <v>64.5% - 72.9%</v>
      </c>
      <c r="T191" s="94">
        <v>136</v>
      </c>
      <c r="U191" s="94">
        <v>279</v>
      </c>
      <c r="V191" s="97"/>
      <c r="W191" s="99" t="str">
        <f t="shared" si="55"/>
        <v/>
      </c>
      <c r="X191" s="100">
        <v>0</v>
      </c>
      <c r="Y191" s="97">
        <f t="shared" si="56"/>
        <v>0</v>
      </c>
      <c r="Z191" s="77">
        <v>1</v>
      </c>
      <c r="AA191" s="97">
        <f t="shared" si="57"/>
        <v>2.1413276231263384E-3</v>
      </c>
      <c r="AB191" s="77">
        <v>3</v>
      </c>
      <c r="AC191" s="97">
        <f t="shared" si="58"/>
        <v>6.3559322033898309E-3</v>
      </c>
      <c r="AD191" s="77">
        <v>0</v>
      </c>
      <c r="AE191" s="101">
        <f t="shared" si="59"/>
        <v>0</v>
      </c>
      <c r="AF191" s="122" t="s">
        <v>951</v>
      </c>
      <c r="AG191" s="151">
        <v>0</v>
      </c>
      <c r="AH191" s="151">
        <v>0</v>
      </c>
      <c r="AI191" s="151">
        <v>0</v>
      </c>
      <c r="AJ191" s="151">
        <v>1</v>
      </c>
      <c r="AK191" s="77"/>
      <c r="AL191" s="77"/>
      <c r="AM191" s="77"/>
      <c r="AN191" s="77"/>
    </row>
    <row r="192" spans="1:40" s="78" customFormat="1" x14ac:dyDescent="0.2">
      <c r="A192" s="77" t="s">
        <v>952</v>
      </c>
      <c r="B192" s="77" t="s">
        <v>953</v>
      </c>
      <c r="C192" s="77" t="s">
        <v>932</v>
      </c>
      <c r="D192" s="93">
        <v>357</v>
      </c>
      <c r="E192" s="94">
        <v>386</v>
      </c>
      <c r="F192" s="94">
        <v>341</v>
      </c>
      <c r="G192" s="95">
        <v>319</v>
      </c>
      <c r="H192" s="93">
        <v>53</v>
      </c>
      <c r="I192" s="94">
        <v>303</v>
      </c>
      <c r="J192" s="97">
        <f t="shared" si="49"/>
        <v>0.84873949579831931</v>
      </c>
      <c r="K192" s="98" t="str">
        <f t="shared" si="50"/>
        <v>80.8% - 88.2%</v>
      </c>
      <c r="L192" s="94">
        <v>40</v>
      </c>
      <c r="M192" s="94">
        <v>342</v>
      </c>
      <c r="N192" s="97">
        <f t="shared" si="51"/>
        <v>0.88601036269430056</v>
      </c>
      <c r="O192" s="98" t="str">
        <f t="shared" si="52"/>
        <v>85.0% - 91.4%</v>
      </c>
      <c r="P192" s="94">
        <v>40</v>
      </c>
      <c r="Q192" s="94">
        <v>297</v>
      </c>
      <c r="R192" s="97">
        <f t="shared" si="60"/>
        <v>0.87096774193548387</v>
      </c>
      <c r="S192" s="98" t="str">
        <f t="shared" si="53"/>
        <v>83.1% - 90.2%</v>
      </c>
      <c r="T192" s="94">
        <v>36</v>
      </c>
      <c r="U192" s="94">
        <v>280</v>
      </c>
      <c r="V192" s="97"/>
      <c r="W192" s="99" t="str">
        <f t="shared" si="55"/>
        <v/>
      </c>
      <c r="X192" s="100">
        <v>1</v>
      </c>
      <c r="Y192" s="97">
        <f t="shared" si="56"/>
        <v>2.8011204481792717E-3</v>
      </c>
      <c r="Z192" s="77">
        <v>4</v>
      </c>
      <c r="AA192" s="97">
        <f t="shared" si="57"/>
        <v>1.0362694300518135E-2</v>
      </c>
      <c r="AB192" s="77">
        <v>4</v>
      </c>
      <c r="AC192" s="97">
        <f t="shared" si="58"/>
        <v>1.1730205278592375E-2</v>
      </c>
      <c r="AD192" s="77">
        <v>3</v>
      </c>
      <c r="AE192" s="101">
        <f t="shared" si="59"/>
        <v>9.4043887147335428E-3</v>
      </c>
      <c r="AF192" s="122" t="s">
        <v>954</v>
      </c>
      <c r="AG192" s="151">
        <v>0</v>
      </c>
      <c r="AH192" s="151">
        <v>0</v>
      </c>
      <c r="AI192" s="151">
        <v>0</v>
      </c>
      <c r="AJ192" s="151">
        <v>1</v>
      </c>
      <c r="AK192" s="77"/>
      <c r="AL192" s="77"/>
      <c r="AM192" s="77"/>
      <c r="AN192" s="77"/>
    </row>
    <row r="193" spans="1:40" s="78" customFormat="1" x14ac:dyDescent="0.2">
      <c r="A193" s="77" t="s">
        <v>955</v>
      </c>
      <c r="B193" s="77" t="s">
        <v>956</v>
      </c>
      <c r="C193" s="77" t="s">
        <v>932</v>
      </c>
      <c r="D193" s="93">
        <v>484</v>
      </c>
      <c r="E193" s="94">
        <v>486</v>
      </c>
      <c r="F193" s="94">
        <v>436</v>
      </c>
      <c r="G193" s="95">
        <v>447</v>
      </c>
      <c r="H193" s="93">
        <v>49</v>
      </c>
      <c r="I193" s="94">
        <v>430</v>
      </c>
      <c r="J193" s="97"/>
      <c r="K193" s="98" t="str">
        <f t="shared" si="50"/>
        <v/>
      </c>
      <c r="L193" s="94">
        <v>49</v>
      </c>
      <c r="M193" s="94">
        <v>433</v>
      </c>
      <c r="N193" s="97"/>
      <c r="O193" s="98" t="str">
        <f t="shared" si="52"/>
        <v/>
      </c>
      <c r="P193" s="94">
        <v>39</v>
      </c>
      <c r="Q193" s="94">
        <v>392</v>
      </c>
      <c r="R193" s="97"/>
      <c r="S193" s="98" t="str">
        <f t="shared" si="53"/>
        <v/>
      </c>
      <c r="T193" s="94">
        <v>40</v>
      </c>
      <c r="U193" s="94">
        <v>399</v>
      </c>
      <c r="V193" s="97"/>
      <c r="W193" s="99" t="str">
        <f t="shared" si="55"/>
        <v/>
      </c>
      <c r="X193" s="100">
        <v>5</v>
      </c>
      <c r="Y193" s="97">
        <f t="shared" si="56"/>
        <v>1.0330578512396695E-2</v>
      </c>
      <c r="Z193" s="77">
        <v>4</v>
      </c>
      <c r="AA193" s="97">
        <f t="shared" si="57"/>
        <v>8.23045267489712E-3</v>
      </c>
      <c r="AB193" s="77">
        <v>5</v>
      </c>
      <c r="AC193" s="97">
        <f t="shared" si="58"/>
        <v>1.1467889908256881E-2</v>
      </c>
      <c r="AD193" s="77">
        <v>8</v>
      </c>
      <c r="AE193" s="101">
        <f t="shared" si="59"/>
        <v>1.7897091722595078E-2</v>
      </c>
      <c r="AF193" s="122" t="s">
        <v>957</v>
      </c>
      <c r="AG193" s="151">
        <v>1</v>
      </c>
      <c r="AH193" s="151">
        <v>1</v>
      </c>
      <c r="AI193" s="151">
        <v>1</v>
      </c>
      <c r="AJ193" s="151">
        <v>1</v>
      </c>
      <c r="AK193" s="77"/>
      <c r="AL193" s="77"/>
      <c r="AM193" s="77"/>
      <c r="AN193" s="77"/>
    </row>
    <row r="194" spans="1:40" s="78" customFormat="1" x14ac:dyDescent="0.2">
      <c r="A194" s="77" t="s">
        <v>958</v>
      </c>
      <c r="B194" s="77" t="s">
        <v>959</v>
      </c>
      <c r="C194" s="77" t="s">
        <v>932</v>
      </c>
      <c r="D194" s="93">
        <v>1075</v>
      </c>
      <c r="E194" s="94">
        <v>1104</v>
      </c>
      <c r="F194" s="94">
        <v>1072</v>
      </c>
      <c r="G194" s="95">
        <v>1008</v>
      </c>
      <c r="H194" s="93">
        <v>170</v>
      </c>
      <c r="I194" s="94">
        <v>900</v>
      </c>
      <c r="J194" s="97">
        <f t="shared" si="49"/>
        <v>0.83720930232558144</v>
      </c>
      <c r="K194" s="98" t="str">
        <f t="shared" si="50"/>
        <v>81.4% - 85.8%</v>
      </c>
      <c r="L194" s="94">
        <v>154</v>
      </c>
      <c r="M194" s="94">
        <v>942</v>
      </c>
      <c r="N194" s="97">
        <f t="shared" si="51"/>
        <v>0.85326086956521741</v>
      </c>
      <c r="O194" s="98" t="str">
        <f t="shared" si="52"/>
        <v>83.1% - 87.3%</v>
      </c>
      <c r="P194" s="94">
        <v>150</v>
      </c>
      <c r="Q194" s="94">
        <v>916</v>
      </c>
      <c r="R194" s="97">
        <f t="shared" si="60"/>
        <v>0.85447761194029848</v>
      </c>
      <c r="S194" s="98" t="str">
        <f t="shared" si="53"/>
        <v>83.2% - 87.4%</v>
      </c>
      <c r="T194" s="94">
        <v>167</v>
      </c>
      <c r="U194" s="94">
        <v>838</v>
      </c>
      <c r="V194" s="97"/>
      <c r="W194" s="99" t="str">
        <f t="shared" si="55"/>
        <v/>
      </c>
      <c r="X194" s="100">
        <v>5</v>
      </c>
      <c r="Y194" s="97">
        <f t="shared" si="56"/>
        <v>4.6511627906976744E-3</v>
      </c>
      <c r="Z194" s="77">
        <v>8</v>
      </c>
      <c r="AA194" s="97">
        <f t="shared" si="57"/>
        <v>7.246376811594203E-3</v>
      </c>
      <c r="AB194" s="77">
        <v>6</v>
      </c>
      <c r="AC194" s="97">
        <f t="shared" si="58"/>
        <v>5.597014925373134E-3</v>
      </c>
      <c r="AD194" s="77">
        <v>3</v>
      </c>
      <c r="AE194" s="101">
        <f t="shared" si="59"/>
        <v>2.976190476190476E-3</v>
      </c>
      <c r="AF194" s="122" t="s">
        <v>960</v>
      </c>
      <c r="AG194" s="151">
        <v>0</v>
      </c>
      <c r="AH194" s="151">
        <v>0</v>
      </c>
      <c r="AI194" s="151">
        <v>0</v>
      </c>
      <c r="AJ194" s="151">
        <v>1</v>
      </c>
      <c r="AK194" s="77"/>
      <c r="AL194" s="77"/>
      <c r="AM194" s="77"/>
      <c r="AN194" s="77"/>
    </row>
    <row r="195" spans="1:40" s="78" customFormat="1" x14ac:dyDescent="0.2">
      <c r="A195" s="77" t="s">
        <v>961</v>
      </c>
      <c r="B195" s="77" t="s">
        <v>962</v>
      </c>
      <c r="C195" s="77" t="s">
        <v>932</v>
      </c>
      <c r="D195" s="93">
        <v>698</v>
      </c>
      <c r="E195" s="94">
        <v>666</v>
      </c>
      <c r="F195" s="94">
        <v>705</v>
      </c>
      <c r="G195" s="95">
        <v>662</v>
      </c>
      <c r="H195" s="93">
        <v>81</v>
      </c>
      <c r="I195" s="94">
        <v>613</v>
      </c>
      <c r="J195" s="97">
        <f t="shared" si="49"/>
        <v>0.87822349570200575</v>
      </c>
      <c r="K195" s="98" t="str">
        <f t="shared" si="50"/>
        <v>85.2% - 90.0%</v>
      </c>
      <c r="L195" s="94">
        <v>85</v>
      </c>
      <c r="M195" s="94">
        <v>577</v>
      </c>
      <c r="N195" s="97"/>
      <c r="O195" s="98" t="str">
        <f t="shared" si="52"/>
        <v/>
      </c>
      <c r="P195" s="94">
        <v>106</v>
      </c>
      <c r="Q195" s="94">
        <v>592</v>
      </c>
      <c r="R195" s="97">
        <f t="shared" si="60"/>
        <v>0.83971631205673758</v>
      </c>
      <c r="S195" s="98" t="str">
        <f t="shared" si="53"/>
        <v>81.1% - 86.5%</v>
      </c>
      <c r="T195" s="94">
        <v>88</v>
      </c>
      <c r="U195" s="94">
        <v>568</v>
      </c>
      <c r="V195" s="97"/>
      <c r="W195" s="99" t="str">
        <f t="shared" si="55"/>
        <v/>
      </c>
      <c r="X195" s="100">
        <v>4</v>
      </c>
      <c r="Y195" s="97">
        <f t="shared" si="56"/>
        <v>5.7306590257879654E-3</v>
      </c>
      <c r="Z195" s="77">
        <v>4</v>
      </c>
      <c r="AA195" s="97">
        <f t="shared" si="57"/>
        <v>6.006006006006006E-3</v>
      </c>
      <c r="AB195" s="77">
        <v>7</v>
      </c>
      <c r="AC195" s="97">
        <f t="shared" si="58"/>
        <v>9.9290780141843976E-3</v>
      </c>
      <c r="AD195" s="77">
        <v>6</v>
      </c>
      <c r="AE195" s="101">
        <f t="shared" si="59"/>
        <v>9.0634441087613302E-3</v>
      </c>
      <c r="AF195" s="122" t="s">
        <v>963</v>
      </c>
      <c r="AG195" s="151">
        <v>0</v>
      </c>
      <c r="AH195" s="151">
        <v>1</v>
      </c>
      <c r="AI195" s="151">
        <v>0</v>
      </c>
      <c r="AJ195" s="151">
        <v>1</v>
      </c>
      <c r="AK195" s="77"/>
      <c r="AL195" s="77"/>
      <c r="AM195" s="77"/>
      <c r="AN195" s="77"/>
    </row>
    <row r="196" spans="1:40" s="78" customFormat="1" x14ac:dyDescent="0.2">
      <c r="A196" s="77" t="s">
        <v>964</v>
      </c>
      <c r="B196" s="77" t="s">
        <v>965</v>
      </c>
      <c r="C196" s="77" t="s">
        <v>932</v>
      </c>
      <c r="D196" s="93">
        <v>258</v>
      </c>
      <c r="E196" s="94">
        <v>236</v>
      </c>
      <c r="F196" s="94">
        <v>237</v>
      </c>
      <c r="G196" s="95">
        <v>255</v>
      </c>
      <c r="H196" s="93">
        <v>33</v>
      </c>
      <c r="I196" s="94">
        <v>218</v>
      </c>
      <c r="J196" s="97">
        <f t="shared" si="49"/>
        <v>0.84496124031007747</v>
      </c>
      <c r="K196" s="98" t="str">
        <f t="shared" si="50"/>
        <v>79.6% - 88.4%</v>
      </c>
      <c r="L196" s="94">
        <v>41</v>
      </c>
      <c r="M196" s="94">
        <v>190</v>
      </c>
      <c r="N196" s="97"/>
      <c r="O196" s="98" t="str">
        <f t="shared" si="52"/>
        <v/>
      </c>
      <c r="P196" s="94">
        <v>38</v>
      </c>
      <c r="Q196" s="94">
        <v>195</v>
      </c>
      <c r="R196" s="97"/>
      <c r="S196" s="98" t="str">
        <f t="shared" si="53"/>
        <v/>
      </c>
      <c r="T196" s="94">
        <v>40</v>
      </c>
      <c r="U196" s="94">
        <v>211</v>
      </c>
      <c r="V196" s="97">
        <f t="shared" si="54"/>
        <v>0.82745098039215681</v>
      </c>
      <c r="W196" s="99" t="str">
        <f t="shared" si="55"/>
        <v>77.6% - 86.9%</v>
      </c>
      <c r="X196" s="100">
        <v>7</v>
      </c>
      <c r="Y196" s="97">
        <f t="shared" si="56"/>
        <v>2.7131782945736434E-2</v>
      </c>
      <c r="Z196" s="77">
        <v>5</v>
      </c>
      <c r="AA196" s="97">
        <f t="shared" si="57"/>
        <v>2.1186440677966101E-2</v>
      </c>
      <c r="AB196" s="77">
        <v>4</v>
      </c>
      <c r="AC196" s="97">
        <f t="shared" si="58"/>
        <v>1.6877637130801686E-2</v>
      </c>
      <c r="AD196" s="77">
        <v>4</v>
      </c>
      <c r="AE196" s="101">
        <f t="shared" si="59"/>
        <v>1.5686274509803921E-2</v>
      </c>
      <c r="AF196" s="122" t="s">
        <v>966</v>
      </c>
      <c r="AG196" s="151">
        <v>0</v>
      </c>
      <c r="AH196" s="151">
        <v>1</v>
      </c>
      <c r="AI196" s="151">
        <v>1</v>
      </c>
      <c r="AJ196" s="151">
        <v>0</v>
      </c>
      <c r="AK196" s="77"/>
      <c r="AL196" s="77"/>
      <c r="AM196" s="77"/>
      <c r="AN196" s="77"/>
    </row>
    <row r="197" spans="1:40" s="78" customFormat="1" x14ac:dyDescent="0.2">
      <c r="A197" s="77" t="s">
        <v>967</v>
      </c>
      <c r="B197" s="77" t="s">
        <v>968</v>
      </c>
      <c r="C197" s="77" t="s">
        <v>969</v>
      </c>
      <c r="D197" s="93">
        <v>536</v>
      </c>
      <c r="E197" s="94">
        <v>559</v>
      </c>
      <c r="F197" s="94">
        <v>570</v>
      </c>
      <c r="G197" s="95">
        <v>517</v>
      </c>
      <c r="H197" s="93">
        <v>99</v>
      </c>
      <c r="I197" s="94">
        <v>394</v>
      </c>
      <c r="J197" s="97">
        <f t="shared" si="49"/>
        <v>0.7350746268656716</v>
      </c>
      <c r="K197" s="98" t="str">
        <f t="shared" si="50"/>
        <v>69.6% - 77.1%</v>
      </c>
      <c r="L197" s="94">
        <v>97</v>
      </c>
      <c r="M197" s="94">
        <v>427</v>
      </c>
      <c r="N197" s="97">
        <f t="shared" si="51"/>
        <v>0.76386404293381038</v>
      </c>
      <c r="O197" s="98" t="str">
        <f t="shared" si="52"/>
        <v>72.7% - 79.7%</v>
      </c>
      <c r="P197" s="94">
        <v>119</v>
      </c>
      <c r="Q197" s="94">
        <v>430</v>
      </c>
      <c r="R197" s="97">
        <f t="shared" si="60"/>
        <v>0.75438596491228072</v>
      </c>
      <c r="S197" s="98" t="str">
        <f t="shared" si="53"/>
        <v>71.7% - 78.8%</v>
      </c>
      <c r="T197" s="94">
        <v>110</v>
      </c>
      <c r="U197" s="94">
        <v>380</v>
      </c>
      <c r="V197" s="97"/>
      <c r="W197" s="99" t="str">
        <f t="shared" si="55"/>
        <v/>
      </c>
      <c r="X197" s="100">
        <v>43</v>
      </c>
      <c r="Y197" s="97">
        <f t="shared" si="56"/>
        <v>8.0223880597014921E-2</v>
      </c>
      <c r="Z197" s="77">
        <v>35</v>
      </c>
      <c r="AA197" s="97">
        <f t="shared" si="57"/>
        <v>6.2611806797853303E-2</v>
      </c>
      <c r="AB197" s="77">
        <v>21</v>
      </c>
      <c r="AC197" s="97">
        <f t="shared" si="58"/>
        <v>3.6842105263157891E-2</v>
      </c>
      <c r="AD197" s="77">
        <v>27</v>
      </c>
      <c r="AE197" s="101">
        <f t="shared" si="59"/>
        <v>5.2224371373307543E-2</v>
      </c>
      <c r="AF197" s="122" t="s">
        <v>971</v>
      </c>
      <c r="AG197" s="151">
        <v>0</v>
      </c>
      <c r="AH197" s="151">
        <v>0</v>
      </c>
      <c r="AI197" s="151">
        <v>0</v>
      </c>
      <c r="AJ197" s="151">
        <v>1</v>
      </c>
      <c r="AK197" s="77"/>
      <c r="AL197" s="77"/>
      <c r="AM197" s="77"/>
      <c r="AN197" s="77"/>
    </row>
    <row r="198" spans="1:40" s="78" customFormat="1" x14ac:dyDescent="0.2">
      <c r="A198" s="77" t="s">
        <v>972</v>
      </c>
      <c r="B198" s="77" t="s">
        <v>973</v>
      </c>
      <c r="C198" s="77" t="s">
        <v>969</v>
      </c>
      <c r="D198" s="93">
        <v>363</v>
      </c>
      <c r="E198" s="94">
        <v>378</v>
      </c>
      <c r="F198" s="94">
        <v>364</v>
      </c>
      <c r="G198" s="95">
        <v>406</v>
      </c>
      <c r="H198" s="93">
        <v>63</v>
      </c>
      <c r="I198" s="94">
        <v>297</v>
      </c>
      <c r="J198" s="97">
        <f t="shared" si="49"/>
        <v>0.81818181818181823</v>
      </c>
      <c r="K198" s="98" t="str">
        <f t="shared" si="50"/>
        <v>77.5% - 85.4%</v>
      </c>
      <c r="L198" s="94">
        <v>64</v>
      </c>
      <c r="M198" s="94">
        <v>311</v>
      </c>
      <c r="N198" s="97">
        <f t="shared" si="51"/>
        <v>0.82275132275132279</v>
      </c>
      <c r="O198" s="98" t="str">
        <f t="shared" si="52"/>
        <v>78.1% - 85.8%</v>
      </c>
      <c r="P198" s="94">
        <v>50</v>
      </c>
      <c r="Q198" s="94">
        <v>310</v>
      </c>
      <c r="R198" s="97">
        <f t="shared" si="60"/>
        <v>0.85164835164835162</v>
      </c>
      <c r="S198" s="98" t="str">
        <f t="shared" si="53"/>
        <v>81.1% - 88.4%</v>
      </c>
      <c r="T198" s="94">
        <v>58</v>
      </c>
      <c r="U198" s="94">
        <v>340</v>
      </c>
      <c r="V198" s="97">
        <f t="shared" si="54"/>
        <v>0.83743842364532017</v>
      </c>
      <c r="W198" s="99" t="str">
        <f t="shared" si="55"/>
        <v>79.8% - 87.0%</v>
      </c>
      <c r="X198" s="100">
        <v>3</v>
      </c>
      <c r="Y198" s="97">
        <f t="shared" si="56"/>
        <v>8.2644628099173556E-3</v>
      </c>
      <c r="Z198" s="77">
        <v>3</v>
      </c>
      <c r="AA198" s="97">
        <f t="shared" si="57"/>
        <v>7.9365079365079361E-3</v>
      </c>
      <c r="AB198" s="77">
        <v>4</v>
      </c>
      <c r="AC198" s="97">
        <f t="shared" si="58"/>
        <v>1.098901098901099E-2</v>
      </c>
      <c r="AD198" s="77">
        <v>8</v>
      </c>
      <c r="AE198" s="101">
        <f t="shared" si="59"/>
        <v>1.9704433497536946E-2</v>
      </c>
      <c r="AF198" s="122" t="s">
        <v>974</v>
      </c>
      <c r="AG198" s="151">
        <v>0</v>
      </c>
      <c r="AH198" s="151">
        <v>0</v>
      </c>
      <c r="AI198" s="151">
        <v>0</v>
      </c>
      <c r="AJ198" s="151">
        <v>0</v>
      </c>
      <c r="AK198" s="77"/>
      <c r="AL198" s="77"/>
      <c r="AM198" s="77"/>
      <c r="AN198" s="77"/>
    </row>
    <row r="199" spans="1:40" s="78" customFormat="1" x14ac:dyDescent="0.2">
      <c r="A199" s="77" t="s">
        <v>975</v>
      </c>
      <c r="B199" s="77" t="s">
        <v>976</v>
      </c>
      <c r="C199" s="77" t="s">
        <v>969</v>
      </c>
      <c r="D199" s="93">
        <v>859</v>
      </c>
      <c r="E199" s="94">
        <v>883</v>
      </c>
      <c r="F199" s="94">
        <v>803</v>
      </c>
      <c r="G199" s="95">
        <v>832</v>
      </c>
      <c r="H199" s="93">
        <v>143</v>
      </c>
      <c r="I199" s="94">
        <v>659</v>
      </c>
      <c r="J199" s="97">
        <f t="shared" si="49"/>
        <v>0.76717112922002328</v>
      </c>
      <c r="K199" s="98" t="str">
        <f t="shared" si="50"/>
        <v>73.8% - 79.4%</v>
      </c>
      <c r="L199" s="94">
        <v>172</v>
      </c>
      <c r="M199" s="94">
        <v>667</v>
      </c>
      <c r="N199" s="97">
        <f t="shared" si="51"/>
        <v>0.75537938844847108</v>
      </c>
      <c r="O199" s="98" t="str">
        <f t="shared" si="52"/>
        <v>72.6% - 78.3%</v>
      </c>
      <c r="P199" s="94">
        <v>150.19</v>
      </c>
      <c r="Q199" s="94">
        <v>638.80999999999995</v>
      </c>
      <c r="R199" s="97"/>
      <c r="S199" s="98" t="str">
        <f t="shared" si="53"/>
        <v/>
      </c>
      <c r="T199" s="94">
        <v>145</v>
      </c>
      <c r="U199" s="94">
        <v>659</v>
      </c>
      <c r="V199" s="97">
        <f t="shared" si="54"/>
        <v>0.79206730769230771</v>
      </c>
      <c r="W199" s="99" t="str">
        <f t="shared" si="55"/>
        <v>76.3% - 81.8%</v>
      </c>
      <c r="X199" s="100">
        <v>57</v>
      </c>
      <c r="Y199" s="97">
        <f t="shared" si="56"/>
        <v>6.6356228172293363E-2</v>
      </c>
      <c r="Z199" s="77">
        <v>44</v>
      </c>
      <c r="AA199" s="97">
        <f t="shared" si="57"/>
        <v>4.9830124575311441E-2</v>
      </c>
      <c r="AB199" s="77">
        <v>14</v>
      </c>
      <c r="AC199" s="97">
        <f t="shared" si="58"/>
        <v>1.7434620174346202E-2</v>
      </c>
      <c r="AD199" s="77">
        <v>28</v>
      </c>
      <c r="AE199" s="101">
        <f t="shared" si="59"/>
        <v>3.3653846153846152E-2</v>
      </c>
      <c r="AF199" s="122" t="s">
        <v>977</v>
      </c>
      <c r="AG199" s="151">
        <v>0</v>
      </c>
      <c r="AH199" s="151">
        <v>0</v>
      </c>
      <c r="AI199" s="151">
        <v>1</v>
      </c>
      <c r="AJ199" s="151">
        <v>0</v>
      </c>
      <c r="AK199" s="77"/>
      <c r="AL199" s="77"/>
      <c r="AM199" s="77"/>
      <c r="AN199" s="77"/>
    </row>
    <row r="200" spans="1:40" s="78" customFormat="1" x14ac:dyDescent="0.2">
      <c r="A200" s="77" t="s">
        <v>978</v>
      </c>
      <c r="B200" s="77" t="s">
        <v>979</v>
      </c>
      <c r="C200" s="77" t="s">
        <v>969</v>
      </c>
      <c r="D200" s="93">
        <v>316</v>
      </c>
      <c r="E200" s="94">
        <v>311</v>
      </c>
      <c r="F200" s="94">
        <v>292</v>
      </c>
      <c r="G200" s="95">
        <v>335</v>
      </c>
      <c r="H200" s="93">
        <v>66</v>
      </c>
      <c r="I200" s="94">
        <v>248</v>
      </c>
      <c r="J200" s="97">
        <f t="shared" si="49"/>
        <v>0.78481012658227844</v>
      </c>
      <c r="K200" s="98" t="str">
        <f t="shared" si="50"/>
        <v>73.6% - 82.7%</v>
      </c>
      <c r="L200" s="94">
        <v>62</v>
      </c>
      <c r="M200" s="94">
        <v>248</v>
      </c>
      <c r="N200" s="97">
        <f t="shared" si="51"/>
        <v>0.797427652733119</v>
      </c>
      <c r="O200" s="98" t="str">
        <f t="shared" si="52"/>
        <v>74.9% - 83.8%</v>
      </c>
      <c r="P200" s="94">
        <v>61</v>
      </c>
      <c r="Q200" s="94">
        <v>231</v>
      </c>
      <c r="R200" s="97">
        <f t="shared" si="60"/>
        <v>0.79109589041095896</v>
      </c>
      <c r="S200" s="98" t="str">
        <f t="shared" si="53"/>
        <v>74.1% - 83.4%</v>
      </c>
      <c r="T200" s="94">
        <v>57</v>
      </c>
      <c r="U200" s="94">
        <v>277</v>
      </c>
      <c r="V200" s="97">
        <f t="shared" si="54"/>
        <v>0.82686567164179103</v>
      </c>
      <c r="W200" s="99" t="str">
        <f t="shared" si="55"/>
        <v>78.3% - 86.4%</v>
      </c>
      <c r="X200" s="100">
        <v>2</v>
      </c>
      <c r="Y200" s="97">
        <f t="shared" si="56"/>
        <v>6.3291139240506328E-3</v>
      </c>
      <c r="Z200" s="77">
        <v>1</v>
      </c>
      <c r="AA200" s="97">
        <f t="shared" si="57"/>
        <v>3.2154340836012861E-3</v>
      </c>
      <c r="AB200" s="77">
        <v>0</v>
      </c>
      <c r="AC200" s="97">
        <f t="shared" si="58"/>
        <v>0</v>
      </c>
      <c r="AD200" s="77">
        <v>1</v>
      </c>
      <c r="AE200" s="101">
        <f t="shared" si="59"/>
        <v>2.9850746268656717E-3</v>
      </c>
      <c r="AF200" s="122" t="s">
        <v>980</v>
      </c>
      <c r="AG200" s="151">
        <v>0</v>
      </c>
      <c r="AH200" s="151">
        <v>0</v>
      </c>
      <c r="AI200" s="151">
        <v>0</v>
      </c>
      <c r="AJ200" s="151">
        <v>0</v>
      </c>
      <c r="AK200" s="77"/>
      <c r="AL200" s="77"/>
      <c r="AM200" s="77"/>
      <c r="AN200" s="77"/>
    </row>
    <row r="201" spans="1:40" s="78" customFormat="1" x14ac:dyDescent="0.2">
      <c r="A201" s="77" t="s">
        <v>981</v>
      </c>
      <c r="B201" s="77" t="s">
        <v>982</v>
      </c>
      <c r="C201" s="77" t="s">
        <v>969</v>
      </c>
      <c r="D201" s="93">
        <v>346</v>
      </c>
      <c r="E201" s="94">
        <v>334</v>
      </c>
      <c r="F201" s="94">
        <v>320</v>
      </c>
      <c r="G201" s="95">
        <v>310</v>
      </c>
      <c r="H201" s="93">
        <v>55</v>
      </c>
      <c r="I201" s="94">
        <v>288</v>
      </c>
      <c r="J201" s="97">
        <f t="shared" si="49"/>
        <v>0.83236994219653182</v>
      </c>
      <c r="K201" s="98" t="str">
        <f t="shared" si="50"/>
        <v>78.9% - 86.8%</v>
      </c>
      <c r="L201" s="94">
        <v>83</v>
      </c>
      <c r="M201" s="94">
        <v>247</v>
      </c>
      <c r="N201" s="97">
        <f t="shared" si="51"/>
        <v>0.73952095808383234</v>
      </c>
      <c r="O201" s="98" t="str">
        <f t="shared" si="52"/>
        <v>69.0% - 78.4%</v>
      </c>
      <c r="P201" s="94">
        <v>66</v>
      </c>
      <c r="Q201" s="94">
        <v>252</v>
      </c>
      <c r="R201" s="97">
        <f t="shared" si="60"/>
        <v>0.78749999999999998</v>
      </c>
      <c r="S201" s="98" t="str">
        <f t="shared" si="53"/>
        <v>73.9% - 82.9%</v>
      </c>
      <c r="T201" s="94">
        <v>63</v>
      </c>
      <c r="U201" s="94">
        <v>246</v>
      </c>
      <c r="V201" s="97">
        <f t="shared" si="54"/>
        <v>0.79354838709677422</v>
      </c>
      <c r="W201" s="99" t="str">
        <f t="shared" si="55"/>
        <v>74.5% - 83.5%</v>
      </c>
      <c r="X201" s="100">
        <v>3</v>
      </c>
      <c r="Y201" s="97">
        <f t="shared" si="56"/>
        <v>8.670520231213872E-3</v>
      </c>
      <c r="Z201" s="77">
        <v>4</v>
      </c>
      <c r="AA201" s="97">
        <f t="shared" si="57"/>
        <v>1.1976047904191617E-2</v>
      </c>
      <c r="AB201" s="77">
        <v>2</v>
      </c>
      <c r="AC201" s="97">
        <f t="shared" si="58"/>
        <v>6.2500000000000003E-3</v>
      </c>
      <c r="AD201" s="77">
        <v>1</v>
      </c>
      <c r="AE201" s="101">
        <f t="shared" si="59"/>
        <v>3.2258064516129032E-3</v>
      </c>
      <c r="AF201" s="122" t="s">
        <v>983</v>
      </c>
      <c r="AG201" s="151">
        <v>0</v>
      </c>
      <c r="AH201" s="151">
        <v>0</v>
      </c>
      <c r="AI201" s="151">
        <v>0</v>
      </c>
      <c r="AJ201" s="151">
        <v>0</v>
      </c>
      <c r="AK201" s="77"/>
      <c r="AL201" s="77"/>
      <c r="AM201" s="77"/>
      <c r="AN201" s="77"/>
    </row>
    <row r="202" spans="1:40" s="78" customFormat="1" x14ac:dyDescent="0.2">
      <c r="A202" s="77" t="s">
        <v>984</v>
      </c>
      <c r="B202" s="77" t="s">
        <v>985</v>
      </c>
      <c r="C202" s="77" t="s">
        <v>969</v>
      </c>
      <c r="D202" s="93">
        <v>1830</v>
      </c>
      <c r="E202" s="94">
        <v>1878</v>
      </c>
      <c r="F202" s="94">
        <v>1890</v>
      </c>
      <c r="G202" s="95">
        <v>1834</v>
      </c>
      <c r="H202" s="93">
        <v>333</v>
      </c>
      <c r="I202" s="94">
        <v>1454</v>
      </c>
      <c r="J202" s="97">
        <f t="shared" si="49"/>
        <v>0.7945355191256831</v>
      </c>
      <c r="K202" s="98" t="str">
        <f t="shared" si="50"/>
        <v>77.5% - 81.2%</v>
      </c>
      <c r="L202" s="94">
        <v>323</v>
      </c>
      <c r="M202" s="94">
        <v>1504</v>
      </c>
      <c r="N202" s="97">
        <f t="shared" si="51"/>
        <v>0.8008519701810437</v>
      </c>
      <c r="O202" s="98" t="str">
        <f t="shared" si="52"/>
        <v>78.2% - 81.8%</v>
      </c>
      <c r="P202" s="94">
        <v>323</v>
      </c>
      <c r="Q202" s="94">
        <v>1546</v>
      </c>
      <c r="R202" s="97">
        <f t="shared" si="60"/>
        <v>0.81798941798941804</v>
      </c>
      <c r="S202" s="98" t="str">
        <f t="shared" si="53"/>
        <v>80.0% - 83.5%</v>
      </c>
      <c r="T202" s="94">
        <v>347</v>
      </c>
      <c r="U202" s="94">
        <v>1475</v>
      </c>
      <c r="V202" s="97">
        <f t="shared" si="54"/>
        <v>0.80425299890948743</v>
      </c>
      <c r="W202" s="99" t="str">
        <f t="shared" si="55"/>
        <v>78.5% - 82.2%</v>
      </c>
      <c r="X202" s="100">
        <v>43</v>
      </c>
      <c r="Y202" s="97">
        <f t="shared" si="56"/>
        <v>2.3497267759562842E-2</v>
      </c>
      <c r="Z202" s="77">
        <v>51</v>
      </c>
      <c r="AA202" s="97">
        <f t="shared" si="57"/>
        <v>2.7156549520766772E-2</v>
      </c>
      <c r="AB202" s="77">
        <v>21</v>
      </c>
      <c r="AC202" s="97">
        <f t="shared" si="58"/>
        <v>1.1111111111111112E-2</v>
      </c>
      <c r="AD202" s="77">
        <v>12</v>
      </c>
      <c r="AE202" s="101">
        <f t="shared" si="59"/>
        <v>6.5430752453653216E-3</v>
      </c>
      <c r="AF202" s="122" t="s">
        <v>986</v>
      </c>
      <c r="AG202" s="151">
        <v>0</v>
      </c>
      <c r="AH202" s="151">
        <v>0</v>
      </c>
      <c r="AI202" s="151">
        <v>0</v>
      </c>
      <c r="AJ202" s="151">
        <v>0</v>
      </c>
      <c r="AK202" s="77"/>
      <c r="AL202" s="77"/>
      <c r="AM202" s="77"/>
      <c r="AN202" s="77"/>
    </row>
    <row r="203" spans="1:40" s="78" customFormat="1" x14ac:dyDescent="0.2">
      <c r="A203" s="77" t="s">
        <v>987</v>
      </c>
      <c r="B203" s="77" t="s">
        <v>988</v>
      </c>
      <c r="C203" s="77" t="s">
        <v>969</v>
      </c>
      <c r="D203" s="93">
        <v>599</v>
      </c>
      <c r="E203" s="94">
        <v>655</v>
      </c>
      <c r="F203" s="94">
        <v>623</v>
      </c>
      <c r="G203" s="95">
        <v>597</v>
      </c>
      <c r="H203" s="93">
        <v>130</v>
      </c>
      <c r="I203" s="94">
        <v>462</v>
      </c>
      <c r="J203" s="97">
        <f t="shared" si="49"/>
        <v>0.77128547579298834</v>
      </c>
      <c r="K203" s="98" t="str">
        <f t="shared" si="50"/>
        <v>73.6% - 80.3%</v>
      </c>
      <c r="L203" s="94">
        <v>141</v>
      </c>
      <c r="M203" s="94">
        <v>510</v>
      </c>
      <c r="N203" s="97">
        <f t="shared" si="51"/>
        <v>0.77862595419847325</v>
      </c>
      <c r="O203" s="98" t="str">
        <f t="shared" si="52"/>
        <v>74.5% - 80.9%</v>
      </c>
      <c r="P203" s="94">
        <v>149</v>
      </c>
      <c r="Q203" s="94">
        <v>467</v>
      </c>
      <c r="R203" s="97">
        <f t="shared" si="60"/>
        <v>0.7495987158908507</v>
      </c>
      <c r="S203" s="98" t="str">
        <f t="shared" si="53"/>
        <v>71.4% - 78.2%</v>
      </c>
      <c r="T203" s="94">
        <v>133</v>
      </c>
      <c r="U203" s="94">
        <v>463</v>
      </c>
      <c r="V203" s="97">
        <f t="shared" si="54"/>
        <v>0.7755443886097152</v>
      </c>
      <c r="W203" s="99" t="str">
        <f t="shared" si="55"/>
        <v>74.0% - 80.7%</v>
      </c>
      <c r="X203" s="100">
        <v>7</v>
      </c>
      <c r="Y203" s="97">
        <f t="shared" si="56"/>
        <v>1.1686143572621035E-2</v>
      </c>
      <c r="Z203" s="77">
        <v>4</v>
      </c>
      <c r="AA203" s="97">
        <f t="shared" si="57"/>
        <v>6.1068702290076335E-3</v>
      </c>
      <c r="AB203" s="77">
        <v>7</v>
      </c>
      <c r="AC203" s="97">
        <f t="shared" si="58"/>
        <v>1.1235955056179775E-2</v>
      </c>
      <c r="AD203" s="77">
        <v>1</v>
      </c>
      <c r="AE203" s="101">
        <f t="shared" si="59"/>
        <v>1.6750418760469012E-3</v>
      </c>
      <c r="AF203" s="122" t="s">
        <v>989</v>
      </c>
      <c r="AG203" s="151">
        <v>0</v>
      </c>
      <c r="AH203" s="151">
        <v>0</v>
      </c>
      <c r="AI203" s="151">
        <v>0</v>
      </c>
      <c r="AJ203" s="151">
        <v>0</v>
      </c>
      <c r="AK203" s="77"/>
      <c r="AL203" s="77"/>
      <c r="AM203" s="77"/>
      <c r="AN203" s="77"/>
    </row>
    <row r="204" spans="1:40" s="78" customFormat="1" x14ac:dyDescent="0.2">
      <c r="A204" s="77" t="s">
        <v>990</v>
      </c>
      <c r="B204" s="77" t="s">
        <v>991</v>
      </c>
      <c r="C204" s="77" t="s">
        <v>969</v>
      </c>
      <c r="D204" s="93">
        <v>425</v>
      </c>
      <c r="E204" s="94">
        <v>495</v>
      </c>
      <c r="F204" s="94">
        <v>474</v>
      </c>
      <c r="G204" s="95">
        <v>440</v>
      </c>
      <c r="H204" s="93">
        <v>92</v>
      </c>
      <c r="I204" s="94">
        <v>332</v>
      </c>
      <c r="J204" s="97">
        <f t="shared" ref="J204:J247" si="61">I204/D204</f>
        <v>0.78117647058823525</v>
      </c>
      <c r="K204" s="98" t="str">
        <f t="shared" si="50"/>
        <v>73.9% - 81.8%</v>
      </c>
      <c r="L204" s="94">
        <v>101</v>
      </c>
      <c r="M204" s="94">
        <v>388</v>
      </c>
      <c r="N204" s="97">
        <f t="shared" si="51"/>
        <v>0.78383838383838389</v>
      </c>
      <c r="O204" s="98" t="str">
        <f t="shared" si="52"/>
        <v>74.5% - 81.8%</v>
      </c>
      <c r="P204" s="94">
        <v>106</v>
      </c>
      <c r="Q204" s="94">
        <v>363</v>
      </c>
      <c r="R204" s="97">
        <f t="shared" si="60"/>
        <v>0.76582278481012656</v>
      </c>
      <c r="S204" s="98" t="str">
        <f t="shared" si="53"/>
        <v>72.6% - 80.2%</v>
      </c>
      <c r="T204" s="94">
        <v>91</v>
      </c>
      <c r="U204" s="94">
        <v>345</v>
      </c>
      <c r="V204" s="97">
        <f t="shared" si="54"/>
        <v>0.78409090909090906</v>
      </c>
      <c r="W204" s="99" t="str">
        <f t="shared" si="55"/>
        <v>74.3% - 82.0%</v>
      </c>
      <c r="X204" s="100">
        <v>1</v>
      </c>
      <c r="Y204" s="97">
        <f t="shared" si="56"/>
        <v>2.352941176470588E-3</v>
      </c>
      <c r="Z204" s="77">
        <v>6</v>
      </c>
      <c r="AA204" s="97">
        <f t="shared" si="57"/>
        <v>1.2121212121212121E-2</v>
      </c>
      <c r="AB204" s="77">
        <v>5</v>
      </c>
      <c r="AC204" s="97">
        <f t="shared" si="58"/>
        <v>1.0548523206751054E-2</v>
      </c>
      <c r="AD204" s="77">
        <v>4</v>
      </c>
      <c r="AE204" s="101">
        <f t="shared" si="59"/>
        <v>9.0909090909090905E-3</v>
      </c>
      <c r="AF204" s="122" t="s">
        <v>992</v>
      </c>
      <c r="AG204" s="151">
        <v>0</v>
      </c>
      <c r="AH204" s="151">
        <v>0</v>
      </c>
      <c r="AI204" s="151">
        <v>0</v>
      </c>
      <c r="AJ204" s="151">
        <v>0</v>
      </c>
      <c r="AK204" s="77"/>
      <c r="AL204" s="77"/>
      <c r="AM204" s="77"/>
      <c r="AN204" s="77"/>
    </row>
    <row r="205" spans="1:40" s="78" customFormat="1" x14ac:dyDescent="0.2">
      <c r="A205" s="77" t="s">
        <v>993</v>
      </c>
      <c r="B205" s="77" t="s">
        <v>994</v>
      </c>
      <c r="C205" s="77" t="s">
        <v>969</v>
      </c>
      <c r="D205" s="93">
        <v>418</v>
      </c>
      <c r="E205" s="94">
        <v>434</v>
      </c>
      <c r="F205" s="94">
        <v>408</v>
      </c>
      <c r="G205" s="95">
        <v>394</v>
      </c>
      <c r="H205" s="93">
        <v>69</v>
      </c>
      <c r="I205" s="94">
        <v>347</v>
      </c>
      <c r="J205" s="97">
        <f t="shared" si="61"/>
        <v>0.83014354066985641</v>
      </c>
      <c r="K205" s="98" t="str">
        <f t="shared" si="50"/>
        <v>79.1% - 86.3%</v>
      </c>
      <c r="L205" s="94">
        <v>78</v>
      </c>
      <c r="M205" s="94">
        <v>355</v>
      </c>
      <c r="N205" s="97">
        <f t="shared" si="51"/>
        <v>0.8179723502304147</v>
      </c>
      <c r="O205" s="98" t="str">
        <f t="shared" si="52"/>
        <v>77.9% - 85.1%</v>
      </c>
      <c r="P205" s="94">
        <v>73</v>
      </c>
      <c r="Q205" s="94">
        <v>334</v>
      </c>
      <c r="R205" s="97">
        <f t="shared" si="60"/>
        <v>0.81862745098039214</v>
      </c>
      <c r="S205" s="98" t="str">
        <f t="shared" si="53"/>
        <v>77.8% - 85.3%</v>
      </c>
      <c r="T205" s="94">
        <v>60</v>
      </c>
      <c r="U205" s="94">
        <v>333</v>
      </c>
      <c r="V205" s="97">
        <f t="shared" si="54"/>
        <v>0.84517766497461932</v>
      </c>
      <c r="W205" s="99" t="str">
        <f t="shared" si="55"/>
        <v>80.6% - 87.8%</v>
      </c>
      <c r="X205" s="100">
        <v>2</v>
      </c>
      <c r="Y205" s="97">
        <f t="shared" si="56"/>
        <v>4.7846889952153108E-3</v>
      </c>
      <c r="Z205" s="77">
        <v>1</v>
      </c>
      <c r="AA205" s="97">
        <f t="shared" si="57"/>
        <v>2.304147465437788E-3</v>
      </c>
      <c r="AB205" s="77">
        <v>1</v>
      </c>
      <c r="AC205" s="97">
        <f t="shared" si="58"/>
        <v>2.4509803921568627E-3</v>
      </c>
      <c r="AD205" s="77">
        <v>1</v>
      </c>
      <c r="AE205" s="101">
        <f t="shared" si="59"/>
        <v>2.5380710659898475E-3</v>
      </c>
      <c r="AF205" s="122" t="s">
        <v>995</v>
      </c>
      <c r="AG205" s="151">
        <v>0</v>
      </c>
      <c r="AH205" s="151">
        <v>0</v>
      </c>
      <c r="AI205" s="151">
        <v>0</v>
      </c>
      <c r="AJ205" s="151">
        <v>0</v>
      </c>
      <c r="AK205" s="77"/>
      <c r="AL205" s="77"/>
      <c r="AM205" s="77"/>
      <c r="AN205" s="77"/>
    </row>
    <row r="206" spans="1:40" s="78" customFormat="1" x14ac:dyDescent="0.2">
      <c r="A206" s="77" t="s">
        <v>996</v>
      </c>
      <c r="B206" s="77" t="s">
        <v>997</v>
      </c>
      <c r="C206" s="77" t="s">
        <v>969</v>
      </c>
      <c r="D206" s="93">
        <v>397</v>
      </c>
      <c r="E206" s="94">
        <v>413</v>
      </c>
      <c r="F206" s="94">
        <v>418</v>
      </c>
      <c r="G206" s="95">
        <v>404</v>
      </c>
      <c r="H206" s="93">
        <v>52</v>
      </c>
      <c r="I206" s="94">
        <v>340</v>
      </c>
      <c r="J206" s="97"/>
      <c r="K206" s="98" t="str">
        <f t="shared" si="50"/>
        <v/>
      </c>
      <c r="L206" s="94">
        <v>82</v>
      </c>
      <c r="M206" s="94">
        <v>326</v>
      </c>
      <c r="N206" s="97"/>
      <c r="O206" s="98" t="str">
        <f t="shared" si="52"/>
        <v/>
      </c>
      <c r="P206" s="94">
        <v>64</v>
      </c>
      <c r="Q206" s="94">
        <v>352</v>
      </c>
      <c r="R206" s="97">
        <f t="shared" si="60"/>
        <v>0.84210526315789469</v>
      </c>
      <c r="S206" s="98" t="str">
        <f t="shared" si="53"/>
        <v>80.4% - 87.4%</v>
      </c>
      <c r="T206" s="94">
        <v>68</v>
      </c>
      <c r="U206" s="94">
        <v>335</v>
      </c>
      <c r="V206" s="97"/>
      <c r="W206" s="99" t="str">
        <f t="shared" si="55"/>
        <v/>
      </c>
      <c r="X206" s="100">
        <v>5</v>
      </c>
      <c r="Y206" s="97">
        <f t="shared" si="56"/>
        <v>1.2594458438287154E-2</v>
      </c>
      <c r="Z206" s="77">
        <v>5</v>
      </c>
      <c r="AA206" s="97">
        <f t="shared" si="57"/>
        <v>1.2106537530266344E-2</v>
      </c>
      <c r="AB206" s="77">
        <v>2</v>
      </c>
      <c r="AC206" s="97">
        <f t="shared" si="58"/>
        <v>4.7846889952153108E-3</v>
      </c>
      <c r="AD206" s="77">
        <v>1</v>
      </c>
      <c r="AE206" s="101">
        <f t="shared" si="59"/>
        <v>2.4752475247524753E-3</v>
      </c>
      <c r="AF206" s="122" t="s">
        <v>998</v>
      </c>
      <c r="AG206" s="151">
        <v>1</v>
      </c>
      <c r="AH206" s="151">
        <v>1</v>
      </c>
      <c r="AI206" s="151">
        <v>0</v>
      </c>
      <c r="AJ206" s="151">
        <v>1</v>
      </c>
      <c r="AK206" s="77"/>
      <c r="AL206" s="77"/>
      <c r="AM206" s="77"/>
      <c r="AN206" s="77"/>
    </row>
    <row r="207" spans="1:40" s="78" customFormat="1" x14ac:dyDescent="0.2">
      <c r="A207" s="77" t="s">
        <v>999</v>
      </c>
      <c r="B207" s="77" t="s">
        <v>1000</v>
      </c>
      <c r="C207" s="77" t="s">
        <v>1001</v>
      </c>
      <c r="D207" s="93">
        <v>1674</v>
      </c>
      <c r="E207" s="94">
        <v>1800</v>
      </c>
      <c r="F207" s="94">
        <v>1757</v>
      </c>
      <c r="G207" s="95">
        <v>1755</v>
      </c>
      <c r="H207" s="93">
        <v>248</v>
      </c>
      <c r="I207" s="94">
        <v>1340</v>
      </c>
      <c r="J207" s="97">
        <f t="shared" si="61"/>
        <v>0.80047789725209084</v>
      </c>
      <c r="K207" s="98" t="str">
        <f t="shared" si="50"/>
        <v>78.1% - 81.9%</v>
      </c>
      <c r="L207" s="94">
        <v>285</v>
      </c>
      <c r="M207" s="94">
        <v>1416</v>
      </c>
      <c r="N207" s="97">
        <f t="shared" si="51"/>
        <v>0.78666666666666663</v>
      </c>
      <c r="O207" s="98" t="str">
        <f t="shared" si="52"/>
        <v>76.7% - 80.5%</v>
      </c>
      <c r="P207" s="94">
        <v>289</v>
      </c>
      <c r="Q207" s="94">
        <v>1379</v>
      </c>
      <c r="R207" s="97">
        <f t="shared" si="60"/>
        <v>0.78486055776892427</v>
      </c>
      <c r="S207" s="98" t="str">
        <f t="shared" si="53"/>
        <v>76.5% - 80.3%</v>
      </c>
      <c r="T207" s="94">
        <v>289</v>
      </c>
      <c r="U207" s="94">
        <v>1392</v>
      </c>
      <c r="V207" s="97">
        <f t="shared" si="54"/>
        <v>0.79316239316239312</v>
      </c>
      <c r="W207" s="99" t="str">
        <f t="shared" si="55"/>
        <v>77.4% - 81.1%</v>
      </c>
      <c r="X207" s="100">
        <v>86</v>
      </c>
      <c r="Y207" s="97">
        <f t="shared" si="56"/>
        <v>5.1373954599761053E-2</v>
      </c>
      <c r="Z207" s="77">
        <v>99</v>
      </c>
      <c r="AA207" s="97">
        <f t="shared" si="57"/>
        <v>5.5E-2</v>
      </c>
      <c r="AB207" s="77">
        <v>89</v>
      </c>
      <c r="AC207" s="97">
        <f t="shared" si="58"/>
        <v>5.0654524758110414E-2</v>
      </c>
      <c r="AD207" s="77">
        <v>74</v>
      </c>
      <c r="AE207" s="101">
        <f t="shared" si="59"/>
        <v>4.2165242165242166E-2</v>
      </c>
      <c r="AF207" s="122" t="s">
        <v>1003</v>
      </c>
      <c r="AG207" s="151">
        <v>0</v>
      </c>
      <c r="AH207" s="151">
        <v>0</v>
      </c>
      <c r="AI207" s="151">
        <v>0</v>
      </c>
      <c r="AJ207" s="151">
        <v>0</v>
      </c>
      <c r="AK207" s="77"/>
      <c r="AL207" s="77"/>
      <c r="AM207" s="77"/>
      <c r="AN207" s="77"/>
    </row>
    <row r="208" spans="1:40" s="78" customFormat="1" x14ac:dyDescent="0.2">
      <c r="A208" s="77" t="s">
        <v>1004</v>
      </c>
      <c r="B208" s="77" t="s">
        <v>1005</v>
      </c>
      <c r="C208" s="77" t="s">
        <v>1001</v>
      </c>
      <c r="D208" s="93">
        <v>493</v>
      </c>
      <c r="E208" s="94">
        <v>534</v>
      </c>
      <c r="F208" s="94">
        <v>493</v>
      </c>
      <c r="G208" s="95">
        <v>483</v>
      </c>
      <c r="H208" s="93">
        <v>113</v>
      </c>
      <c r="I208" s="94">
        <v>357</v>
      </c>
      <c r="J208" s="97">
        <f t="shared" si="61"/>
        <v>0.72413793103448276</v>
      </c>
      <c r="K208" s="98" t="str">
        <f t="shared" si="50"/>
        <v>68.3% - 76.2%</v>
      </c>
      <c r="L208" s="94">
        <v>131</v>
      </c>
      <c r="M208" s="94">
        <v>384</v>
      </c>
      <c r="N208" s="97">
        <f t="shared" si="51"/>
        <v>0.7191011235955056</v>
      </c>
      <c r="O208" s="98" t="str">
        <f t="shared" si="52"/>
        <v>68.0% - 75.6%</v>
      </c>
      <c r="P208" s="94">
        <v>124</v>
      </c>
      <c r="Q208" s="94">
        <v>349</v>
      </c>
      <c r="R208" s="97">
        <f t="shared" si="60"/>
        <v>0.7079107505070994</v>
      </c>
      <c r="S208" s="98" t="str">
        <f t="shared" si="53"/>
        <v>66.6% - 74.6%</v>
      </c>
      <c r="T208" s="94">
        <v>149</v>
      </c>
      <c r="U208" s="94">
        <v>315</v>
      </c>
      <c r="V208" s="97">
        <f t="shared" si="54"/>
        <v>0.65217391304347827</v>
      </c>
      <c r="W208" s="99" t="str">
        <f t="shared" si="55"/>
        <v>60.9% - 69.3%</v>
      </c>
      <c r="X208" s="100">
        <v>23</v>
      </c>
      <c r="Y208" s="97">
        <f t="shared" si="56"/>
        <v>4.665314401622718E-2</v>
      </c>
      <c r="Z208" s="77">
        <v>19</v>
      </c>
      <c r="AA208" s="97">
        <f t="shared" si="57"/>
        <v>3.5580524344569285E-2</v>
      </c>
      <c r="AB208" s="77">
        <v>20</v>
      </c>
      <c r="AC208" s="97">
        <f t="shared" si="58"/>
        <v>4.0567951318458417E-2</v>
      </c>
      <c r="AD208" s="77">
        <v>19</v>
      </c>
      <c r="AE208" s="101">
        <f t="shared" si="59"/>
        <v>3.9337474120082816E-2</v>
      </c>
      <c r="AF208" s="122" t="s">
        <v>1006</v>
      </c>
      <c r="AG208" s="151">
        <v>0</v>
      </c>
      <c r="AH208" s="151">
        <v>0</v>
      </c>
      <c r="AI208" s="151">
        <v>0</v>
      </c>
      <c r="AJ208" s="151">
        <v>0</v>
      </c>
      <c r="AK208" s="77"/>
      <c r="AL208" s="77"/>
      <c r="AM208" s="77"/>
      <c r="AN208" s="77"/>
    </row>
    <row r="209" spans="1:40" s="78" customFormat="1" x14ac:dyDescent="0.2">
      <c r="A209" s="77" t="s">
        <v>1007</v>
      </c>
      <c r="B209" s="77" t="s">
        <v>1008</v>
      </c>
      <c r="C209" s="77" t="s">
        <v>1001</v>
      </c>
      <c r="D209" s="93">
        <v>311</v>
      </c>
      <c r="E209" s="94">
        <v>340</v>
      </c>
      <c r="F209" s="94">
        <v>329</v>
      </c>
      <c r="G209" s="95">
        <v>324</v>
      </c>
      <c r="H209" s="93">
        <v>58</v>
      </c>
      <c r="I209" s="94">
        <v>252</v>
      </c>
      <c r="J209" s="97">
        <f t="shared" si="61"/>
        <v>0.81028938906752412</v>
      </c>
      <c r="K209" s="98" t="str">
        <f t="shared" si="50"/>
        <v>76.3% - 85.0%</v>
      </c>
      <c r="L209" s="94">
        <v>90</v>
      </c>
      <c r="M209" s="94">
        <v>250</v>
      </c>
      <c r="N209" s="97">
        <f t="shared" si="51"/>
        <v>0.73529411764705888</v>
      </c>
      <c r="O209" s="98" t="str">
        <f t="shared" si="52"/>
        <v>68.6% - 77.9%</v>
      </c>
      <c r="P209" s="94">
        <v>80</v>
      </c>
      <c r="Q209" s="94">
        <v>248</v>
      </c>
      <c r="R209" s="97">
        <f t="shared" si="60"/>
        <v>0.75379939209726443</v>
      </c>
      <c r="S209" s="98" t="str">
        <f t="shared" si="53"/>
        <v>70.4% - 79.7%</v>
      </c>
      <c r="T209" s="94">
        <v>85</v>
      </c>
      <c r="U209" s="94">
        <v>239</v>
      </c>
      <c r="V209" s="97">
        <f t="shared" si="54"/>
        <v>0.73765432098765427</v>
      </c>
      <c r="W209" s="99" t="str">
        <f t="shared" si="55"/>
        <v>68.7% - 78.3%</v>
      </c>
      <c r="X209" s="100">
        <v>1</v>
      </c>
      <c r="Y209" s="97">
        <f t="shared" si="56"/>
        <v>3.2154340836012861E-3</v>
      </c>
      <c r="Z209" s="77">
        <v>0</v>
      </c>
      <c r="AA209" s="97">
        <f t="shared" si="57"/>
        <v>0</v>
      </c>
      <c r="AB209" s="77">
        <v>1</v>
      </c>
      <c r="AC209" s="97">
        <f t="shared" si="58"/>
        <v>3.0395136778115501E-3</v>
      </c>
      <c r="AD209" s="77">
        <v>0</v>
      </c>
      <c r="AE209" s="101">
        <f t="shared" si="59"/>
        <v>0</v>
      </c>
      <c r="AF209" s="122" t="s">
        <v>1009</v>
      </c>
      <c r="AG209" s="151">
        <v>0</v>
      </c>
      <c r="AH209" s="151">
        <v>0</v>
      </c>
      <c r="AI209" s="151">
        <v>0</v>
      </c>
      <c r="AJ209" s="151">
        <v>0</v>
      </c>
      <c r="AK209" s="77"/>
      <c r="AL209" s="77"/>
      <c r="AM209" s="77"/>
      <c r="AN209" s="77"/>
    </row>
    <row r="210" spans="1:40" s="78" customFormat="1" x14ac:dyDescent="0.2">
      <c r="A210" s="77" t="s">
        <v>1010</v>
      </c>
      <c r="B210" s="77" t="s">
        <v>1011</v>
      </c>
      <c r="C210" s="77" t="s">
        <v>1001</v>
      </c>
      <c r="D210" s="93">
        <v>598</v>
      </c>
      <c r="E210" s="94">
        <v>613</v>
      </c>
      <c r="F210" s="94">
        <v>614</v>
      </c>
      <c r="G210" s="95">
        <v>621</v>
      </c>
      <c r="H210" s="93">
        <v>102</v>
      </c>
      <c r="I210" s="94">
        <v>487</v>
      </c>
      <c r="J210" s="97">
        <f t="shared" si="61"/>
        <v>0.81438127090301005</v>
      </c>
      <c r="K210" s="98" t="str">
        <f t="shared" si="50"/>
        <v>78.1% - 84.4%</v>
      </c>
      <c r="L210" s="94">
        <v>84</v>
      </c>
      <c r="M210" s="94">
        <v>522</v>
      </c>
      <c r="N210" s="97">
        <f t="shared" si="51"/>
        <v>0.85154975530179444</v>
      </c>
      <c r="O210" s="98" t="str">
        <f t="shared" si="52"/>
        <v>82.1% - 87.8%</v>
      </c>
      <c r="P210" s="94">
        <v>97</v>
      </c>
      <c r="Q210" s="94">
        <v>506</v>
      </c>
      <c r="R210" s="97">
        <f t="shared" si="60"/>
        <v>0.82410423452768733</v>
      </c>
      <c r="S210" s="98" t="str">
        <f t="shared" si="53"/>
        <v>79.2% - 85.2%</v>
      </c>
      <c r="T210" s="94">
        <v>105</v>
      </c>
      <c r="U210" s="94">
        <v>511</v>
      </c>
      <c r="V210" s="97">
        <f t="shared" si="54"/>
        <v>0.82286634460547503</v>
      </c>
      <c r="W210" s="99" t="str">
        <f t="shared" si="55"/>
        <v>79.1% - 85.1%</v>
      </c>
      <c r="X210" s="100">
        <v>9</v>
      </c>
      <c r="Y210" s="97">
        <f t="shared" si="56"/>
        <v>1.5050167224080268E-2</v>
      </c>
      <c r="Z210" s="77">
        <v>7</v>
      </c>
      <c r="AA210" s="97">
        <f t="shared" si="57"/>
        <v>1.1419249592169658E-2</v>
      </c>
      <c r="AB210" s="77">
        <v>11</v>
      </c>
      <c r="AC210" s="97">
        <f t="shared" si="58"/>
        <v>1.7915309446254073E-2</v>
      </c>
      <c r="AD210" s="77">
        <v>5</v>
      </c>
      <c r="AE210" s="101">
        <f t="shared" si="59"/>
        <v>8.0515297906602248E-3</v>
      </c>
      <c r="AF210" s="122" t="s">
        <v>1012</v>
      </c>
      <c r="AG210" s="151">
        <v>0</v>
      </c>
      <c r="AH210" s="151">
        <v>0</v>
      </c>
      <c r="AI210" s="151">
        <v>0</v>
      </c>
      <c r="AJ210" s="151">
        <v>0</v>
      </c>
      <c r="AK210" s="77"/>
      <c r="AL210" s="77"/>
      <c r="AM210" s="77"/>
      <c r="AN210" s="77"/>
    </row>
    <row r="211" spans="1:40" s="78" customFormat="1" x14ac:dyDescent="0.2">
      <c r="A211" s="77" t="s">
        <v>1013</v>
      </c>
      <c r="B211" s="77" t="s">
        <v>1014</v>
      </c>
      <c r="C211" s="77" t="s">
        <v>1001</v>
      </c>
      <c r="D211" s="93">
        <v>614</v>
      </c>
      <c r="E211" s="94">
        <v>618</v>
      </c>
      <c r="F211" s="94">
        <v>619</v>
      </c>
      <c r="G211" s="95">
        <v>573</v>
      </c>
      <c r="H211" s="93">
        <v>128</v>
      </c>
      <c r="I211" s="94">
        <v>482</v>
      </c>
      <c r="J211" s="97"/>
      <c r="K211" s="98" t="str">
        <f t="shared" si="50"/>
        <v/>
      </c>
      <c r="L211" s="94">
        <v>125</v>
      </c>
      <c r="M211" s="94">
        <v>490</v>
      </c>
      <c r="N211" s="97">
        <f t="shared" si="51"/>
        <v>0.79288025889967639</v>
      </c>
      <c r="O211" s="98" t="str">
        <f t="shared" si="52"/>
        <v>75.9% - 82.3%</v>
      </c>
      <c r="P211" s="94">
        <v>119</v>
      </c>
      <c r="Q211" s="94">
        <v>499</v>
      </c>
      <c r="R211" s="97">
        <f t="shared" si="60"/>
        <v>0.8061389337641357</v>
      </c>
      <c r="S211" s="98" t="str">
        <f t="shared" si="53"/>
        <v>77.3% - 83.5%</v>
      </c>
      <c r="T211" s="94">
        <v>103</v>
      </c>
      <c r="U211" s="94">
        <v>469</v>
      </c>
      <c r="V211" s="97"/>
      <c r="W211" s="99" t="str">
        <f t="shared" si="55"/>
        <v/>
      </c>
      <c r="X211" s="100">
        <v>4</v>
      </c>
      <c r="Y211" s="97">
        <f t="shared" si="56"/>
        <v>6.5146579804560263E-3</v>
      </c>
      <c r="Z211" s="77">
        <v>3</v>
      </c>
      <c r="AA211" s="97">
        <f t="shared" si="57"/>
        <v>4.8543689320388345E-3</v>
      </c>
      <c r="AB211" s="77">
        <v>1</v>
      </c>
      <c r="AC211" s="97">
        <f t="shared" si="58"/>
        <v>1.6155088852988692E-3</v>
      </c>
      <c r="AD211" s="77">
        <v>1</v>
      </c>
      <c r="AE211" s="101">
        <f t="shared" si="59"/>
        <v>1.7452006980802793E-3</v>
      </c>
      <c r="AF211" s="122" t="s">
        <v>1015</v>
      </c>
      <c r="AG211" s="151">
        <v>1</v>
      </c>
      <c r="AH211" s="151">
        <v>0</v>
      </c>
      <c r="AI211" s="151">
        <v>0</v>
      </c>
      <c r="AJ211" s="151">
        <v>1</v>
      </c>
      <c r="AK211" s="77"/>
      <c r="AL211" s="77"/>
      <c r="AM211" s="77"/>
      <c r="AN211" s="77"/>
    </row>
    <row r="212" spans="1:40" s="78" customFormat="1" x14ac:dyDescent="0.2">
      <c r="A212" s="77" t="s">
        <v>1016</v>
      </c>
      <c r="B212" s="77" t="s">
        <v>1017</v>
      </c>
      <c r="C212" s="77" t="s">
        <v>1001</v>
      </c>
      <c r="D212" s="93">
        <v>676</v>
      </c>
      <c r="E212" s="94">
        <v>702</v>
      </c>
      <c r="F212" s="94">
        <v>684</v>
      </c>
      <c r="G212" s="95">
        <v>639</v>
      </c>
      <c r="H212" s="93">
        <v>198</v>
      </c>
      <c r="I212" s="94">
        <v>452</v>
      </c>
      <c r="J212" s="97">
        <f t="shared" si="61"/>
        <v>0.66863905325443784</v>
      </c>
      <c r="K212" s="98" t="str">
        <f t="shared" si="50"/>
        <v>63.2% - 70.3%</v>
      </c>
      <c r="L212" s="94">
        <v>218</v>
      </c>
      <c r="M212" s="94">
        <v>454</v>
      </c>
      <c r="N212" s="97">
        <f t="shared" si="51"/>
        <v>0.64672364672364668</v>
      </c>
      <c r="O212" s="98" t="str">
        <f t="shared" si="52"/>
        <v>61.1% - 68.1%</v>
      </c>
      <c r="P212" s="94">
        <v>192</v>
      </c>
      <c r="Q212" s="94">
        <v>458</v>
      </c>
      <c r="R212" s="97">
        <f t="shared" si="60"/>
        <v>0.66959064327485385</v>
      </c>
      <c r="S212" s="98" t="str">
        <f t="shared" si="53"/>
        <v>63.3% - 70.4%</v>
      </c>
      <c r="T212" s="94">
        <v>186</v>
      </c>
      <c r="U212" s="94">
        <v>419</v>
      </c>
      <c r="V212" s="97">
        <f t="shared" si="54"/>
        <v>0.65571205007824729</v>
      </c>
      <c r="W212" s="99" t="str">
        <f t="shared" si="55"/>
        <v>61.8% - 69.2%</v>
      </c>
      <c r="X212" s="100">
        <v>26</v>
      </c>
      <c r="Y212" s="97">
        <f t="shared" si="56"/>
        <v>3.8461538461538464E-2</v>
      </c>
      <c r="Z212" s="77">
        <v>30</v>
      </c>
      <c r="AA212" s="97">
        <f t="shared" si="57"/>
        <v>4.2735042735042736E-2</v>
      </c>
      <c r="AB212" s="77">
        <v>34</v>
      </c>
      <c r="AC212" s="97">
        <f t="shared" si="58"/>
        <v>4.9707602339181284E-2</v>
      </c>
      <c r="AD212" s="77">
        <v>34</v>
      </c>
      <c r="AE212" s="101">
        <f t="shared" si="59"/>
        <v>5.3208137715179966E-2</v>
      </c>
      <c r="AF212" s="122" t="s">
        <v>1018</v>
      </c>
      <c r="AG212" s="151">
        <v>0</v>
      </c>
      <c r="AH212" s="151">
        <v>0</v>
      </c>
      <c r="AI212" s="151">
        <v>0</v>
      </c>
      <c r="AJ212" s="151">
        <v>0</v>
      </c>
      <c r="AK212" s="77"/>
      <c r="AL212" s="77"/>
      <c r="AM212" s="77"/>
      <c r="AN212" s="77"/>
    </row>
    <row r="213" spans="1:40" s="78" customFormat="1" x14ac:dyDescent="0.2">
      <c r="A213" s="77" t="s">
        <v>1019</v>
      </c>
      <c r="B213" s="77" t="s">
        <v>1020</v>
      </c>
      <c r="C213" s="77" t="s">
        <v>1001</v>
      </c>
      <c r="D213" s="93">
        <v>464</v>
      </c>
      <c r="E213" s="94">
        <v>493</v>
      </c>
      <c r="F213" s="94">
        <v>519</v>
      </c>
      <c r="G213" s="95">
        <v>500</v>
      </c>
      <c r="H213" s="93">
        <v>119</v>
      </c>
      <c r="I213" s="94">
        <v>328</v>
      </c>
      <c r="J213" s="97"/>
      <c r="K213" s="98" t="str">
        <f t="shared" si="50"/>
        <v/>
      </c>
      <c r="L213" s="94">
        <v>129</v>
      </c>
      <c r="M213" s="94">
        <v>342</v>
      </c>
      <c r="N213" s="97"/>
      <c r="O213" s="98" t="str">
        <f t="shared" si="52"/>
        <v/>
      </c>
      <c r="P213" s="94">
        <v>134</v>
      </c>
      <c r="Q213" s="94">
        <v>364</v>
      </c>
      <c r="R213" s="97">
        <f t="shared" si="60"/>
        <v>0.7013487475915221</v>
      </c>
      <c r="S213" s="98" t="str">
        <f t="shared" si="53"/>
        <v>66.1% - 73.9%</v>
      </c>
      <c r="T213" s="94">
        <v>165</v>
      </c>
      <c r="U213" s="94">
        <v>320</v>
      </c>
      <c r="V213" s="97"/>
      <c r="W213" s="99" t="str">
        <f t="shared" si="55"/>
        <v/>
      </c>
      <c r="X213" s="100">
        <v>17</v>
      </c>
      <c r="Y213" s="97">
        <f t="shared" si="56"/>
        <v>3.6637931034482756E-2</v>
      </c>
      <c r="Z213" s="77">
        <v>22</v>
      </c>
      <c r="AA213" s="97">
        <f t="shared" si="57"/>
        <v>4.4624746450304259E-2</v>
      </c>
      <c r="AB213" s="77">
        <v>21</v>
      </c>
      <c r="AC213" s="97">
        <f t="shared" si="58"/>
        <v>4.046242774566474E-2</v>
      </c>
      <c r="AD213" s="77">
        <v>15</v>
      </c>
      <c r="AE213" s="101">
        <f t="shared" si="59"/>
        <v>0.03</v>
      </c>
      <c r="AF213" s="122" t="s">
        <v>1021</v>
      </c>
      <c r="AG213" s="151">
        <v>1</v>
      </c>
      <c r="AH213" s="151">
        <v>1</v>
      </c>
      <c r="AI213" s="151">
        <v>0</v>
      </c>
      <c r="AJ213" s="151">
        <v>1</v>
      </c>
      <c r="AK213" s="77"/>
      <c r="AL213" s="77"/>
      <c r="AM213" s="77"/>
      <c r="AN213" s="77"/>
    </row>
    <row r="214" spans="1:40" s="78" customFormat="1" x14ac:dyDescent="0.2">
      <c r="A214" s="77" t="s">
        <v>1022</v>
      </c>
      <c r="B214" s="77" t="s">
        <v>1023</v>
      </c>
      <c r="C214" s="77" t="s">
        <v>1001</v>
      </c>
      <c r="D214" s="93">
        <v>816</v>
      </c>
      <c r="E214" s="94">
        <v>847</v>
      </c>
      <c r="F214" s="94">
        <v>880</v>
      </c>
      <c r="G214" s="95">
        <v>831</v>
      </c>
      <c r="H214" s="93">
        <v>179</v>
      </c>
      <c r="I214" s="94">
        <v>619</v>
      </c>
      <c r="J214" s="97">
        <f t="shared" si="61"/>
        <v>0.75857843137254899</v>
      </c>
      <c r="K214" s="98" t="str">
        <f t="shared" si="50"/>
        <v>72.8% - 78.7%</v>
      </c>
      <c r="L214" s="94">
        <v>213</v>
      </c>
      <c r="M214" s="94">
        <v>624</v>
      </c>
      <c r="N214" s="97">
        <f t="shared" si="51"/>
        <v>0.73671782762691851</v>
      </c>
      <c r="O214" s="98" t="str">
        <f t="shared" si="52"/>
        <v>70.6% - 76.5%</v>
      </c>
      <c r="P214" s="94">
        <v>206</v>
      </c>
      <c r="Q214" s="94">
        <v>646</v>
      </c>
      <c r="R214" s="97">
        <f t="shared" si="60"/>
        <v>0.73409090909090913</v>
      </c>
      <c r="S214" s="98" t="str">
        <f t="shared" si="53"/>
        <v>70.4% - 76.2%</v>
      </c>
      <c r="T214" s="94">
        <v>190</v>
      </c>
      <c r="U214" s="94">
        <v>622</v>
      </c>
      <c r="V214" s="97">
        <f t="shared" si="54"/>
        <v>0.7484957882069796</v>
      </c>
      <c r="W214" s="99" t="str">
        <f t="shared" si="55"/>
        <v>71.8% - 77.7%</v>
      </c>
      <c r="X214" s="100">
        <v>18</v>
      </c>
      <c r="Y214" s="97">
        <f t="shared" si="56"/>
        <v>2.2058823529411766E-2</v>
      </c>
      <c r="Z214" s="77">
        <v>10</v>
      </c>
      <c r="AA214" s="97">
        <f t="shared" si="57"/>
        <v>1.1806375442739079E-2</v>
      </c>
      <c r="AB214" s="77">
        <v>28</v>
      </c>
      <c r="AC214" s="97">
        <f t="shared" si="58"/>
        <v>3.1818181818181815E-2</v>
      </c>
      <c r="AD214" s="77">
        <v>19</v>
      </c>
      <c r="AE214" s="101">
        <f t="shared" si="59"/>
        <v>2.2864019253910951E-2</v>
      </c>
      <c r="AF214" s="122" t="s">
        <v>1024</v>
      </c>
      <c r="AG214" s="151">
        <v>0</v>
      </c>
      <c r="AH214" s="151">
        <v>0</v>
      </c>
      <c r="AI214" s="151">
        <v>0</v>
      </c>
      <c r="AJ214" s="151">
        <v>0</v>
      </c>
      <c r="AK214" s="77"/>
      <c r="AL214" s="77"/>
      <c r="AM214" s="77"/>
      <c r="AN214" s="77"/>
    </row>
    <row r="215" spans="1:40" s="78" customFormat="1" x14ac:dyDescent="0.2">
      <c r="A215" s="77" t="s">
        <v>1025</v>
      </c>
      <c r="B215" s="77" t="s">
        <v>1026</v>
      </c>
      <c r="C215" s="77" t="s">
        <v>1001</v>
      </c>
      <c r="D215" s="93">
        <v>1301</v>
      </c>
      <c r="E215" s="94">
        <v>1356</v>
      </c>
      <c r="F215" s="94">
        <v>1307</v>
      </c>
      <c r="G215" s="95">
        <v>1306</v>
      </c>
      <c r="H215" s="93">
        <v>208</v>
      </c>
      <c r="I215" s="94">
        <v>1077</v>
      </c>
      <c r="J215" s="97">
        <f t="shared" si="61"/>
        <v>0.82782475019215984</v>
      </c>
      <c r="K215" s="98" t="str">
        <f t="shared" si="50"/>
        <v>80.6% - 84.7%</v>
      </c>
      <c r="L215" s="94">
        <v>226</v>
      </c>
      <c r="M215" s="94">
        <v>1112</v>
      </c>
      <c r="N215" s="97">
        <f t="shared" si="51"/>
        <v>0.82005899705014751</v>
      </c>
      <c r="O215" s="98" t="str">
        <f t="shared" si="52"/>
        <v>79.9% - 84.0%</v>
      </c>
      <c r="P215" s="94">
        <v>249</v>
      </c>
      <c r="Q215" s="94">
        <v>1049</v>
      </c>
      <c r="R215" s="97">
        <f t="shared" si="60"/>
        <v>0.80260137719969393</v>
      </c>
      <c r="S215" s="98" t="str">
        <f t="shared" si="53"/>
        <v>78.0% - 82.3%</v>
      </c>
      <c r="T215" s="94">
        <v>243</v>
      </c>
      <c r="U215" s="94">
        <v>1049</v>
      </c>
      <c r="V215" s="97">
        <f t="shared" si="54"/>
        <v>0.80321592649310869</v>
      </c>
      <c r="W215" s="99" t="str">
        <f t="shared" si="55"/>
        <v>78.1% - 82.4%</v>
      </c>
      <c r="X215" s="100">
        <v>16</v>
      </c>
      <c r="Y215" s="97">
        <f t="shared" si="56"/>
        <v>1.2298232129131437E-2</v>
      </c>
      <c r="Z215" s="77">
        <v>18</v>
      </c>
      <c r="AA215" s="97">
        <f t="shared" si="57"/>
        <v>1.3274336283185841E-2</v>
      </c>
      <c r="AB215" s="77">
        <v>9</v>
      </c>
      <c r="AC215" s="97">
        <f t="shared" si="58"/>
        <v>6.8859984697781174E-3</v>
      </c>
      <c r="AD215" s="77">
        <v>14</v>
      </c>
      <c r="AE215" s="101">
        <f t="shared" si="59"/>
        <v>1.0719754977029096E-2</v>
      </c>
      <c r="AF215" s="122" t="s">
        <v>1027</v>
      </c>
      <c r="AG215" s="151">
        <v>0</v>
      </c>
      <c r="AH215" s="151">
        <v>0</v>
      </c>
      <c r="AI215" s="151">
        <v>0</v>
      </c>
      <c r="AJ215" s="151">
        <v>0</v>
      </c>
      <c r="AK215" s="77"/>
      <c r="AL215" s="77"/>
      <c r="AM215" s="77"/>
      <c r="AN215" s="77"/>
    </row>
    <row r="216" spans="1:40" s="78" customFormat="1" x14ac:dyDescent="0.2">
      <c r="A216" s="77" t="s">
        <v>1028</v>
      </c>
      <c r="B216" s="77" t="s">
        <v>1029</v>
      </c>
      <c r="C216" s="77" t="s">
        <v>1030</v>
      </c>
      <c r="D216" s="93">
        <v>654</v>
      </c>
      <c r="E216" s="94">
        <v>609</v>
      </c>
      <c r="F216" s="94">
        <v>581</v>
      </c>
      <c r="G216" s="95">
        <v>803</v>
      </c>
      <c r="H216" s="93">
        <v>140</v>
      </c>
      <c r="I216" s="94">
        <v>508</v>
      </c>
      <c r="J216" s="97"/>
      <c r="K216" s="98" t="str">
        <f t="shared" si="50"/>
        <v/>
      </c>
      <c r="L216" s="94">
        <v>138</v>
      </c>
      <c r="M216" s="94">
        <v>458</v>
      </c>
      <c r="N216" s="97"/>
      <c r="O216" s="98" t="str">
        <f t="shared" si="52"/>
        <v/>
      </c>
      <c r="P216" s="94">
        <v>142</v>
      </c>
      <c r="Q216" s="94">
        <v>424</v>
      </c>
      <c r="R216" s="97"/>
      <c r="S216" s="98" t="str">
        <f t="shared" si="53"/>
        <v/>
      </c>
      <c r="T216" s="94">
        <v>141</v>
      </c>
      <c r="U216" s="94">
        <v>640</v>
      </c>
      <c r="V216" s="97"/>
      <c r="W216" s="99" t="str">
        <f t="shared" si="55"/>
        <v/>
      </c>
      <c r="X216" s="100">
        <v>6</v>
      </c>
      <c r="Y216" s="97">
        <f t="shared" si="56"/>
        <v>9.1743119266055051E-3</v>
      </c>
      <c r="Z216" s="77">
        <v>13</v>
      </c>
      <c r="AA216" s="97">
        <f t="shared" si="57"/>
        <v>2.1346469622331693E-2</v>
      </c>
      <c r="AB216" s="77">
        <v>15</v>
      </c>
      <c r="AC216" s="97">
        <f t="shared" si="58"/>
        <v>2.5817555938037865E-2</v>
      </c>
      <c r="AD216" s="77">
        <v>22</v>
      </c>
      <c r="AE216" s="101">
        <f t="shared" si="59"/>
        <v>2.7397260273972601E-2</v>
      </c>
      <c r="AF216" s="122" t="s">
        <v>1032</v>
      </c>
      <c r="AG216" s="151">
        <v>1</v>
      </c>
      <c r="AH216" s="151">
        <v>1</v>
      </c>
      <c r="AI216" s="151">
        <v>1</v>
      </c>
      <c r="AJ216" s="151">
        <v>1</v>
      </c>
      <c r="AK216" s="77"/>
      <c r="AL216" s="77"/>
      <c r="AM216" s="77"/>
      <c r="AN216" s="77"/>
    </row>
    <row r="217" spans="1:40" s="78" customFormat="1" x14ac:dyDescent="0.2">
      <c r="A217" s="77" t="s">
        <v>1033</v>
      </c>
      <c r="B217" s="77" t="s">
        <v>1034</v>
      </c>
      <c r="C217" s="77" t="s">
        <v>1030</v>
      </c>
      <c r="D217" s="93">
        <v>1242</v>
      </c>
      <c r="E217" s="94">
        <v>1300</v>
      </c>
      <c r="F217" s="94">
        <v>1304</v>
      </c>
      <c r="G217" s="95">
        <v>1286</v>
      </c>
      <c r="H217" s="93">
        <v>98</v>
      </c>
      <c r="I217" s="94">
        <v>1119</v>
      </c>
      <c r="J217" s="97">
        <f t="shared" si="61"/>
        <v>0.90096618357487923</v>
      </c>
      <c r="K217" s="98" t="str">
        <f t="shared" si="50"/>
        <v>88.3% - 91.6%</v>
      </c>
      <c r="L217" s="94">
        <v>106</v>
      </c>
      <c r="M217" s="94">
        <v>1177</v>
      </c>
      <c r="N217" s="97">
        <f t="shared" si="51"/>
        <v>0.90538461538461534</v>
      </c>
      <c r="O217" s="98" t="str">
        <f t="shared" si="52"/>
        <v>88.8% - 92.0%</v>
      </c>
      <c r="P217" s="94">
        <v>108</v>
      </c>
      <c r="Q217" s="94">
        <v>1170</v>
      </c>
      <c r="R217" s="97">
        <f t="shared" si="60"/>
        <v>0.89723926380368102</v>
      </c>
      <c r="S217" s="98" t="str">
        <f t="shared" si="53"/>
        <v>88.0% - 91.3%</v>
      </c>
      <c r="T217" s="94">
        <v>144</v>
      </c>
      <c r="U217" s="94">
        <v>1118</v>
      </c>
      <c r="V217" s="97">
        <f t="shared" si="54"/>
        <v>0.86936236391912913</v>
      </c>
      <c r="W217" s="99" t="str">
        <f t="shared" si="55"/>
        <v>85.0% - 88.7%</v>
      </c>
      <c r="X217" s="100">
        <v>25</v>
      </c>
      <c r="Y217" s="97">
        <f t="shared" si="56"/>
        <v>2.0128824476650563E-2</v>
      </c>
      <c r="Z217" s="77">
        <v>17</v>
      </c>
      <c r="AA217" s="97">
        <f t="shared" si="57"/>
        <v>1.3076923076923076E-2</v>
      </c>
      <c r="AB217" s="77">
        <v>26</v>
      </c>
      <c r="AC217" s="97">
        <f t="shared" si="58"/>
        <v>1.9938650306748466E-2</v>
      </c>
      <c r="AD217" s="77">
        <v>24</v>
      </c>
      <c r="AE217" s="101">
        <f t="shared" si="59"/>
        <v>1.8662519440124418E-2</v>
      </c>
      <c r="AF217" s="122" t="s">
        <v>1035</v>
      </c>
      <c r="AG217" s="151">
        <v>0</v>
      </c>
      <c r="AH217" s="151">
        <v>0</v>
      </c>
      <c r="AI217" s="151">
        <v>0</v>
      </c>
      <c r="AJ217" s="151">
        <v>0</v>
      </c>
      <c r="AK217" s="77"/>
      <c r="AL217" s="77"/>
      <c r="AM217" s="77"/>
      <c r="AN217" s="77"/>
    </row>
    <row r="218" spans="1:40" s="78" customFormat="1" x14ac:dyDescent="0.2">
      <c r="A218" s="77" t="s">
        <v>1036</v>
      </c>
      <c r="B218" s="77" t="s">
        <v>1037</v>
      </c>
      <c r="C218" s="77" t="s">
        <v>1030</v>
      </c>
      <c r="D218" s="93">
        <v>347</v>
      </c>
      <c r="E218" s="94">
        <v>385</v>
      </c>
      <c r="F218" s="94">
        <v>540</v>
      </c>
      <c r="G218" s="95">
        <v>547</v>
      </c>
      <c r="H218" s="93">
        <v>116</v>
      </c>
      <c r="I218" s="94">
        <v>223</v>
      </c>
      <c r="J218" s="97"/>
      <c r="K218" s="98" t="str">
        <f t="shared" si="50"/>
        <v/>
      </c>
      <c r="L218" s="94">
        <v>123</v>
      </c>
      <c r="M218" s="94">
        <v>257</v>
      </c>
      <c r="N218" s="97"/>
      <c r="O218" s="98" t="str">
        <f t="shared" si="52"/>
        <v/>
      </c>
      <c r="P218" s="94">
        <v>138</v>
      </c>
      <c r="Q218" s="94">
        <v>381</v>
      </c>
      <c r="R218" s="97"/>
      <c r="S218" s="98" t="str">
        <f t="shared" si="53"/>
        <v/>
      </c>
      <c r="T218" s="94">
        <v>141</v>
      </c>
      <c r="U218" s="94">
        <v>388</v>
      </c>
      <c r="V218" s="97"/>
      <c r="W218" s="99" t="str">
        <f t="shared" si="55"/>
        <v/>
      </c>
      <c r="X218" s="100">
        <v>8</v>
      </c>
      <c r="Y218" s="97">
        <f t="shared" si="56"/>
        <v>2.3054755043227664E-2</v>
      </c>
      <c r="Z218" s="77">
        <v>5</v>
      </c>
      <c r="AA218" s="97">
        <f t="shared" si="57"/>
        <v>1.2987012987012988E-2</v>
      </c>
      <c r="AB218" s="77">
        <v>21</v>
      </c>
      <c r="AC218" s="97">
        <f t="shared" si="58"/>
        <v>3.888888888888889E-2</v>
      </c>
      <c r="AD218" s="77">
        <v>18</v>
      </c>
      <c r="AE218" s="101">
        <f t="shared" si="59"/>
        <v>3.2906764168190127E-2</v>
      </c>
      <c r="AF218" s="122" t="s">
        <v>1038</v>
      </c>
      <c r="AG218" s="151">
        <v>1</v>
      </c>
      <c r="AH218" s="151">
        <v>1</v>
      </c>
      <c r="AI218" s="151">
        <v>1</v>
      </c>
      <c r="AJ218" s="151">
        <v>1</v>
      </c>
      <c r="AK218" s="77"/>
      <c r="AL218" s="77"/>
      <c r="AM218" s="77"/>
      <c r="AN218" s="77"/>
    </row>
    <row r="219" spans="1:40" s="78" customFormat="1" x14ac:dyDescent="0.2">
      <c r="A219" s="77" t="s">
        <v>1039</v>
      </c>
      <c r="B219" s="77" t="s">
        <v>1040</v>
      </c>
      <c r="C219" s="77" t="s">
        <v>1030</v>
      </c>
      <c r="D219" s="93">
        <v>1165</v>
      </c>
      <c r="E219" s="94">
        <v>1332</v>
      </c>
      <c r="F219" s="94">
        <v>1261</v>
      </c>
      <c r="G219" s="95">
        <v>1196</v>
      </c>
      <c r="H219" s="93">
        <v>133</v>
      </c>
      <c r="I219" s="94">
        <v>1009</v>
      </c>
      <c r="J219" s="97">
        <f t="shared" si="61"/>
        <v>0.86609442060085839</v>
      </c>
      <c r="K219" s="98" t="str">
        <f t="shared" si="50"/>
        <v>84.5% - 88.4%</v>
      </c>
      <c r="L219" s="94">
        <v>196.2</v>
      </c>
      <c r="M219" s="94">
        <v>1119.8</v>
      </c>
      <c r="N219" s="97">
        <f t="shared" si="51"/>
        <v>0.84069069069069069</v>
      </c>
      <c r="O219" s="98" t="str">
        <f t="shared" si="52"/>
        <v>82.0% - 85.9%</v>
      </c>
      <c r="P219" s="94">
        <v>150</v>
      </c>
      <c r="Q219" s="94">
        <v>1097</v>
      </c>
      <c r="R219" s="97">
        <f t="shared" si="60"/>
        <v>0.86994448850118955</v>
      </c>
      <c r="S219" s="98" t="str">
        <f t="shared" si="53"/>
        <v>85.0% - 88.7%</v>
      </c>
      <c r="T219" s="94">
        <v>129</v>
      </c>
      <c r="U219" s="94">
        <v>1051</v>
      </c>
      <c r="V219" s="97">
        <f t="shared" si="54"/>
        <v>0.87876254180602009</v>
      </c>
      <c r="W219" s="99" t="str">
        <f t="shared" si="55"/>
        <v>85.9% - 89.6%</v>
      </c>
      <c r="X219" s="100">
        <v>23</v>
      </c>
      <c r="Y219" s="97">
        <f t="shared" si="56"/>
        <v>1.9742489270386267E-2</v>
      </c>
      <c r="Z219" s="77">
        <v>16</v>
      </c>
      <c r="AA219" s="97">
        <f t="shared" si="57"/>
        <v>1.2012012012012012E-2</v>
      </c>
      <c r="AB219" s="77">
        <v>14</v>
      </c>
      <c r="AC219" s="97">
        <f t="shared" si="58"/>
        <v>1.1102299762093577E-2</v>
      </c>
      <c r="AD219" s="77">
        <v>16</v>
      </c>
      <c r="AE219" s="101">
        <f t="shared" si="59"/>
        <v>1.3377926421404682E-2</v>
      </c>
      <c r="AF219" s="122" t="s">
        <v>1041</v>
      </c>
      <c r="AG219" s="151">
        <v>0</v>
      </c>
      <c r="AH219" s="151">
        <v>0</v>
      </c>
      <c r="AI219" s="151">
        <v>0</v>
      </c>
      <c r="AJ219" s="151">
        <v>0</v>
      </c>
      <c r="AK219" s="77"/>
      <c r="AL219" s="77"/>
      <c r="AM219" s="77"/>
      <c r="AN219" s="77"/>
    </row>
    <row r="220" spans="1:40" s="78" customFormat="1" x14ac:dyDescent="0.2">
      <c r="A220" s="77" t="s">
        <v>1042</v>
      </c>
      <c r="B220" s="77" t="s">
        <v>1043</v>
      </c>
      <c r="C220" s="77" t="s">
        <v>1030</v>
      </c>
      <c r="D220" s="93">
        <v>83</v>
      </c>
      <c r="E220" s="94">
        <v>74</v>
      </c>
      <c r="F220" s="94">
        <v>92</v>
      </c>
      <c r="G220" s="95">
        <v>85</v>
      </c>
      <c r="H220" s="93">
        <v>13</v>
      </c>
      <c r="I220" s="94">
        <v>67</v>
      </c>
      <c r="J220" s="97"/>
      <c r="K220" s="98" t="str">
        <f t="shared" si="50"/>
        <v/>
      </c>
      <c r="L220" s="94">
        <v>9</v>
      </c>
      <c r="M220" s="94">
        <v>61</v>
      </c>
      <c r="N220" s="97"/>
      <c r="O220" s="98" t="str">
        <f t="shared" si="52"/>
        <v/>
      </c>
      <c r="P220" s="94">
        <v>13</v>
      </c>
      <c r="Q220" s="94">
        <v>64</v>
      </c>
      <c r="R220" s="97"/>
      <c r="S220" s="98" t="str">
        <f t="shared" si="53"/>
        <v/>
      </c>
      <c r="T220" s="94">
        <v>12</v>
      </c>
      <c r="U220" s="94">
        <v>59</v>
      </c>
      <c r="V220" s="97"/>
      <c r="W220" s="99" t="str">
        <f t="shared" si="55"/>
        <v/>
      </c>
      <c r="X220" s="100">
        <v>3</v>
      </c>
      <c r="Y220" s="97">
        <f t="shared" si="56"/>
        <v>3.614457831325301E-2</v>
      </c>
      <c r="Z220" s="77">
        <v>4</v>
      </c>
      <c r="AA220" s="97">
        <f t="shared" si="57"/>
        <v>5.4054054054054057E-2</v>
      </c>
      <c r="AB220" s="77">
        <v>15</v>
      </c>
      <c r="AC220" s="97">
        <f t="shared" si="58"/>
        <v>0.16304347826086957</v>
      </c>
      <c r="AD220" s="77">
        <v>14</v>
      </c>
      <c r="AE220" s="101">
        <f t="shared" si="59"/>
        <v>0.16470588235294117</v>
      </c>
      <c r="AF220" s="122" t="s">
        <v>1044</v>
      </c>
      <c r="AG220" s="151">
        <v>1</v>
      </c>
      <c r="AH220" s="151">
        <v>1</v>
      </c>
      <c r="AI220" s="151">
        <v>1</v>
      </c>
      <c r="AJ220" s="151">
        <v>1</v>
      </c>
      <c r="AK220" s="77"/>
      <c r="AL220" s="77"/>
      <c r="AM220" s="77"/>
      <c r="AN220" s="77"/>
    </row>
    <row r="221" spans="1:40" s="78" customFormat="1" x14ac:dyDescent="0.2">
      <c r="A221" s="77" t="s">
        <v>1045</v>
      </c>
      <c r="B221" s="77" t="s">
        <v>1046</v>
      </c>
      <c r="C221" s="77" t="s">
        <v>1030</v>
      </c>
      <c r="D221" s="93">
        <v>689</v>
      </c>
      <c r="E221" s="94">
        <v>691</v>
      </c>
      <c r="F221" s="94">
        <v>650</v>
      </c>
      <c r="G221" s="95">
        <v>609</v>
      </c>
      <c r="H221" s="93">
        <v>51</v>
      </c>
      <c r="I221" s="94">
        <v>613</v>
      </c>
      <c r="J221" s="97">
        <f t="shared" si="61"/>
        <v>0.88969521044992739</v>
      </c>
      <c r="K221" s="98" t="str">
        <f t="shared" si="50"/>
        <v>86.4% - 91.1%</v>
      </c>
      <c r="L221" s="94">
        <v>46.2</v>
      </c>
      <c r="M221" s="94">
        <v>609.79999999999995</v>
      </c>
      <c r="N221" s="97">
        <f t="shared" si="51"/>
        <v>0.8824891461649782</v>
      </c>
      <c r="O221" s="98" t="str">
        <f t="shared" si="52"/>
        <v>85.6% - 90.4%</v>
      </c>
      <c r="P221" s="94">
        <v>35</v>
      </c>
      <c r="Q221" s="94">
        <v>573</v>
      </c>
      <c r="R221" s="97">
        <f t="shared" si="60"/>
        <v>0.88153846153846149</v>
      </c>
      <c r="S221" s="98" t="str">
        <f t="shared" si="53"/>
        <v>85.4% - 90.4%</v>
      </c>
      <c r="T221" s="94">
        <v>42</v>
      </c>
      <c r="U221" s="94">
        <v>525</v>
      </c>
      <c r="V221" s="97">
        <f t="shared" si="54"/>
        <v>0.86206896551724133</v>
      </c>
      <c r="W221" s="99" t="str">
        <f t="shared" si="55"/>
        <v>83.2% - 88.7%</v>
      </c>
      <c r="X221" s="100">
        <v>25</v>
      </c>
      <c r="Y221" s="97">
        <f t="shared" si="56"/>
        <v>3.6284470246734396E-2</v>
      </c>
      <c r="Z221" s="77">
        <v>35</v>
      </c>
      <c r="AA221" s="97">
        <f t="shared" si="57"/>
        <v>5.0651230101302458E-2</v>
      </c>
      <c r="AB221" s="77">
        <v>42</v>
      </c>
      <c r="AC221" s="97">
        <f t="shared" si="58"/>
        <v>6.4615384615384616E-2</v>
      </c>
      <c r="AD221" s="77">
        <v>42</v>
      </c>
      <c r="AE221" s="101">
        <f t="shared" si="59"/>
        <v>6.8965517241379309E-2</v>
      </c>
      <c r="AF221" s="122" t="s">
        <v>1047</v>
      </c>
      <c r="AG221" s="151">
        <v>0</v>
      </c>
      <c r="AH221" s="151">
        <v>0</v>
      </c>
      <c r="AI221" s="151">
        <v>0</v>
      </c>
      <c r="AJ221" s="151">
        <v>0</v>
      </c>
      <c r="AK221" s="77"/>
      <c r="AL221" s="77"/>
      <c r="AM221" s="77"/>
      <c r="AN221" s="77"/>
    </row>
    <row r="222" spans="1:40" s="78" customFormat="1" x14ac:dyDescent="0.2">
      <c r="A222" s="77" t="s">
        <v>1048</v>
      </c>
      <c r="B222" s="77" t="s">
        <v>1049</v>
      </c>
      <c r="C222" s="77" t="s">
        <v>1030</v>
      </c>
      <c r="D222" s="93">
        <v>381</v>
      </c>
      <c r="E222" s="94">
        <v>419</v>
      </c>
      <c r="F222" s="94">
        <v>430</v>
      </c>
      <c r="G222" s="95">
        <v>392</v>
      </c>
      <c r="H222" s="93">
        <v>38</v>
      </c>
      <c r="I222" s="94">
        <v>339</v>
      </c>
      <c r="J222" s="97">
        <f t="shared" si="61"/>
        <v>0.88976377952755903</v>
      </c>
      <c r="K222" s="98" t="str">
        <f t="shared" si="50"/>
        <v>85.4% - 91.7%</v>
      </c>
      <c r="L222" s="94">
        <v>32</v>
      </c>
      <c r="M222" s="94">
        <v>378</v>
      </c>
      <c r="N222" s="97">
        <f t="shared" si="51"/>
        <v>0.90214797136038183</v>
      </c>
      <c r="O222" s="98" t="str">
        <f t="shared" si="52"/>
        <v>87.0% - 92.7%</v>
      </c>
      <c r="P222" s="94">
        <v>39</v>
      </c>
      <c r="Q222" s="94">
        <v>380</v>
      </c>
      <c r="R222" s="97">
        <f t="shared" si="60"/>
        <v>0.88372093023255816</v>
      </c>
      <c r="S222" s="98" t="str">
        <f t="shared" si="53"/>
        <v>85.0% - 91.1%</v>
      </c>
      <c r="T222" s="94">
        <v>36</v>
      </c>
      <c r="U222" s="94">
        <v>349</v>
      </c>
      <c r="V222" s="97">
        <f t="shared" si="54"/>
        <v>0.89030612244897955</v>
      </c>
      <c r="W222" s="99" t="str">
        <f t="shared" si="55"/>
        <v>85.5% - 91.8%</v>
      </c>
      <c r="X222" s="100">
        <v>4</v>
      </c>
      <c r="Y222" s="97">
        <f t="shared" si="56"/>
        <v>1.0498687664041995E-2</v>
      </c>
      <c r="Z222" s="77">
        <v>9</v>
      </c>
      <c r="AA222" s="97">
        <f t="shared" si="57"/>
        <v>2.1479713603818614E-2</v>
      </c>
      <c r="AB222" s="77">
        <v>11</v>
      </c>
      <c r="AC222" s="97">
        <f t="shared" si="58"/>
        <v>2.5581395348837209E-2</v>
      </c>
      <c r="AD222" s="77">
        <v>7</v>
      </c>
      <c r="AE222" s="101">
        <f t="shared" si="59"/>
        <v>1.7857142857142856E-2</v>
      </c>
      <c r="AF222" s="122" t="s">
        <v>1050</v>
      </c>
      <c r="AG222" s="151">
        <v>0</v>
      </c>
      <c r="AH222" s="151">
        <v>0</v>
      </c>
      <c r="AI222" s="151">
        <v>0</v>
      </c>
      <c r="AJ222" s="151">
        <v>0</v>
      </c>
      <c r="AK222" s="77"/>
      <c r="AL222" s="77"/>
      <c r="AM222" s="77"/>
      <c r="AN222" s="77"/>
    </row>
    <row r="223" spans="1:40" s="78" customFormat="1" x14ac:dyDescent="0.2">
      <c r="A223" s="77" t="s">
        <v>1051</v>
      </c>
      <c r="B223" s="77" t="s">
        <v>1052</v>
      </c>
      <c r="C223" s="77" t="s">
        <v>1030</v>
      </c>
      <c r="D223" s="93">
        <v>1109</v>
      </c>
      <c r="E223" s="94">
        <v>1114</v>
      </c>
      <c r="F223" s="94">
        <v>1119</v>
      </c>
      <c r="G223" s="95">
        <v>1100</v>
      </c>
      <c r="H223" s="93">
        <v>91</v>
      </c>
      <c r="I223" s="94">
        <v>1015</v>
      </c>
      <c r="J223" s="97">
        <f t="shared" si="61"/>
        <v>0.91523895401262401</v>
      </c>
      <c r="K223" s="98" t="str">
        <f t="shared" si="50"/>
        <v>89.7% - 93.0%</v>
      </c>
      <c r="L223" s="94">
        <v>85</v>
      </c>
      <c r="M223" s="94">
        <v>1022</v>
      </c>
      <c r="N223" s="97">
        <f t="shared" si="51"/>
        <v>0.9174147217235189</v>
      </c>
      <c r="O223" s="98" t="str">
        <f t="shared" si="52"/>
        <v>90.0% - 93.2%</v>
      </c>
      <c r="P223" s="94">
        <v>90</v>
      </c>
      <c r="Q223" s="94">
        <v>1021</v>
      </c>
      <c r="R223" s="97">
        <f t="shared" si="60"/>
        <v>0.91242180518319926</v>
      </c>
      <c r="S223" s="98" t="str">
        <f t="shared" si="53"/>
        <v>89.4% - 92.8%</v>
      </c>
      <c r="T223" s="94">
        <v>72</v>
      </c>
      <c r="U223" s="94">
        <v>1016</v>
      </c>
      <c r="V223" s="97">
        <f t="shared" si="54"/>
        <v>0.92363636363636359</v>
      </c>
      <c r="W223" s="99" t="str">
        <f t="shared" si="55"/>
        <v>90.6% - 93.8%</v>
      </c>
      <c r="X223" s="100">
        <v>3</v>
      </c>
      <c r="Y223" s="97">
        <f t="shared" si="56"/>
        <v>2.7051397655545538E-3</v>
      </c>
      <c r="Z223" s="77">
        <v>7</v>
      </c>
      <c r="AA223" s="97">
        <f t="shared" si="57"/>
        <v>6.2836624775583485E-3</v>
      </c>
      <c r="AB223" s="77">
        <v>8</v>
      </c>
      <c r="AC223" s="97">
        <f t="shared" si="58"/>
        <v>7.1492403932082215E-3</v>
      </c>
      <c r="AD223" s="77">
        <v>12</v>
      </c>
      <c r="AE223" s="101">
        <f t="shared" si="59"/>
        <v>1.090909090909091E-2</v>
      </c>
      <c r="AF223" s="122" t="s">
        <v>1053</v>
      </c>
      <c r="AG223" s="151">
        <v>0</v>
      </c>
      <c r="AH223" s="151">
        <v>0</v>
      </c>
      <c r="AI223" s="151">
        <v>0</v>
      </c>
      <c r="AJ223" s="151">
        <v>0</v>
      </c>
      <c r="AK223" s="77"/>
      <c r="AL223" s="77"/>
      <c r="AM223" s="77"/>
      <c r="AN223" s="77"/>
    </row>
    <row r="224" spans="1:40" s="78" customFormat="1" x14ac:dyDescent="0.2">
      <c r="A224" s="77" t="s">
        <v>1054</v>
      </c>
      <c r="B224" s="77" t="s">
        <v>1055</v>
      </c>
      <c r="C224" s="77" t="s">
        <v>1030</v>
      </c>
      <c r="D224" s="93">
        <v>1158</v>
      </c>
      <c r="E224" s="94">
        <v>1287</v>
      </c>
      <c r="F224" s="94">
        <v>1107</v>
      </c>
      <c r="G224" s="95">
        <v>1147</v>
      </c>
      <c r="H224" s="93">
        <v>122</v>
      </c>
      <c r="I224" s="94">
        <v>1028</v>
      </c>
      <c r="J224" s="97"/>
      <c r="K224" s="98" t="str">
        <f t="shared" si="50"/>
        <v/>
      </c>
      <c r="L224" s="94">
        <v>130</v>
      </c>
      <c r="M224" s="94">
        <v>1146</v>
      </c>
      <c r="N224" s="97">
        <f t="shared" si="51"/>
        <v>0.89044289044289049</v>
      </c>
      <c r="O224" s="98" t="str">
        <f t="shared" si="52"/>
        <v>87.2% - 90.6%</v>
      </c>
      <c r="P224" s="94">
        <v>132</v>
      </c>
      <c r="Q224" s="94">
        <v>952</v>
      </c>
      <c r="R224" s="97"/>
      <c r="S224" s="98" t="str">
        <f t="shared" si="53"/>
        <v/>
      </c>
      <c r="T224" s="94">
        <v>146</v>
      </c>
      <c r="U224" s="94">
        <v>972</v>
      </c>
      <c r="V224" s="97"/>
      <c r="W224" s="99" t="str">
        <f t="shared" si="55"/>
        <v/>
      </c>
      <c r="X224" s="100">
        <v>8</v>
      </c>
      <c r="Y224" s="97">
        <f t="shared" si="56"/>
        <v>6.9084628670120895E-3</v>
      </c>
      <c r="Z224" s="77">
        <v>11</v>
      </c>
      <c r="AA224" s="97">
        <f t="shared" si="57"/>
        <v>8.5470085470085479E-3</v>
      </c>
      <c r="AB224" s="77">
        <v>23</v>
      </c>
      <c r="AC224" s="97">
        <f t="shared" si="58"/>
        <v>2.077687443541102E-2</v>
      </c>
      <c r="AD224" s="77">
        <v>29</v>
      </c>
      <c r="AE224" s="101">
        <f t="shared" si="59"/>
        <v>2.5283347863993024E-2</v>
      </c>
      <c r="AF224" s="122" t="s">
        <v>1056</v>
      </c>
      <c r="AG224" s="151">
        <v>1</v>
      </c>
      <c r="AH224" s="151">
        <v>0</v>
      </c>
      <c r="AI224" s="151">
        <v>1</v>
      </c>
      <c r="AJ224" s="151">
        <v>1</v>
      </c>
      <c r="AK224" s="77"/>
      <c r="AL224" s="77"/>
      <c r="AM224" s="77"/>
      <c r="AN224" s="77"/>
    </row>
    <row r="225" spans="1:40" s="78" customFormat="1" x14ac:dyDescent="0.2">
      <c r="A225" s="77" t="s">
        <v>1057</v>
      </c>
      <c r="B225" s="77" t="s">
        <v>1058</v>
      </c>
      <c r="C225" s="77" t="s">
        <v>1030</v>
      </c>
      <c r="D225" s="93">
        <v>1329</v>
      </c>
      <c r="E225" s="94">
        <v>1465</v>
      </c>
      <c r="F225" s="94">
        <v>1380</v>
      </c>
      <c r="G225" s="95">
        <v>1412</v>
      </c>
      <c r="H225" s="93">
        <v>116</v>
      </c>
      <c r="I225" s="94">
        <v>1193</v>
      </c>
      <c r="J225" s="97">
        <f t="shared" si="61"/>
        <v>0.89766741911211434</v>
      </c>
      <c r="K225" s="98" t="str">
        <f t="shared" si="50"/>
        <v>88.0% - 91.3%</v>
      </c>
      <c r="L225" s="94">
        <v>110</v>
      </c>
      <c r="M225" s="94">
        <v>1310</v>
      </c>
      <c r="N225" s="97">
        <f t="shared" si="51"/>
        <v>0.89419795221843001</v>
      </c>
      <c r="O225" s="98" t="str">
        <f t="shared" si="52"/>
        <v>87.7% - 90.9%</v>
      </c>
      <c r="P225" s="94">
        <v>101</v>
      </c>
      <c r="Q225" s="94">
        <v>1238</v>
      </c>
      <c r="R225" s="97">
        <f t="shared" si="60"/>
        <v>0.89710144927536228</v>
      </c>
      <c r="S225" s="98" t="str">
        <f t="shared" si="53"/>
        <v>88.0% - 91.2%</v>
      </c>
      <c r="T225" s="94">
        <v>144</v>
      </c>
      <c r="U225" s="94">
        <v>1241</v>
      </c>
      <c r="V225" s="97">
        <f t="shared" si="54"/>
        <v>0.87889518413597734</v>
      </c>
      <c r="W225" s="99" t="str">
        <f t="shared" si="55"/>
        <v>86.1% - 89.5%</v>
      </c>
      <c r="X225" s="100">
        <v>20</v>
      </c>
      <c r="Y225" s="97">
        <f t="shared" si="56"/>
        <v>1.5048908954100828E-2</v>
      </c>
      <c r="Z225" s="77">
        <v>45</v>
      </c>
      <c r="AA225" s="97">
        <f t="shared" si="57"/>
        <v>3.0716723549488054E-2</v>
      </c>
      <c r="AB225" s="77">
        <v>41</v>
      </c>
      <c r="AC225" s="97">
        <f t="shared" si="58"/>
        <v>2.9710144927536233E-2</v>
      </c>
      <c r="AD225" s="77">
        <v>27</v>
      </c>
      <c r="AE225" s="101">
        <f t="shared" si="59"/>
        <v>1.9121813031161474E-2</v>
      </c>
      <c r="AF225" s="122" t="s">
        <v>1059</v>
      </c>
      <c r="AG225" s="151">
        <v>0</v>
      </c>
      <c r="AH225" s="151">
        <v>0</v>
      </c>
      <c r="AI225" s="151">
        <v>0</v>
      </c>
      <c r="AJ225" s="151">
        <v>0</v>
      </c>
      <c r="AK225" s="77"/>
      <c r="AL225" s="77"/>
      <c r="AM225" s="77"/>
      <c r="AN225" s="77"/>
    </row>
    <row r="226" spans="1:40" x14ac:dyDescent="0.2">
      <c r="A226" s="77" t="s">
        <v>1060</v>
      </c>
      <c r="B226" s="77" t="s">
        <v>1061</v>
      </c>
      <c r="C226" s="77" t="s">
        <v>1030</v>
      </c>
      <c r="D226" s="93">
        <v>1096</v>
      </c>
      <c r="E226" s="94">
        <v>1160</v>
      </c>
      <c r="F226" s="94">
        <v>1052</v>
      </c>
      <c r="G226" s="95">
        <v>1056</v>
      </c>
      <c r="H226" s="93">
        <v>116</v>
      </c>
      <c r="I226" s="94">
        <v>973</v>
      </c>
      <c r="J226" s="97"/>
      <c r="K226" s="98" t="str">
        <f t="shared" si="50"/>
        <v/>
      </c>
      <c r="L226" s="94">
        <v>130</v>
      </c>
      <c r="M226" s="94">
        <v>1020</v>
      </c>
      <c r="N226" s="97">
        <f t="shared" si="51"/>
        <v>0.87931034482758619</v>
      </c>
      <c r="O226" s="98" t="str">
        <f t="shared" si="52"/>
        <v>85.9% - 89.7%</v>
      </c>
      <c r="P226" s="94">
        <v>534</v>
      </c>
      <c r="Q226" s="94">
        <v>512</v>
      </c>
      <c r="R226" s="97"/>
      <c r="S226" s="98" t="str">
        <f t="shared" si="53"/>
        <v/>
      </c>
      <c r="T226" s="94">
        <v>103</v>
      </c>
      <c r="U226" s="94">
        <v>930</v>
      </c>
      <c r="V226" s="97"/>
      <c r="W226" s="99" t="str">
        <f t="shared" si="55"/>
        <v/>
      </c>
      <c r="X226" s="100">
        <v>7</v>
      </c>
      <c r="Y226" s="97">
        <f t="shared" si="56"/>
        <v>6.3868613138686131E-3</v>
      </c>
      <c r="Z226" s="77">
        <v>10</v>
      </c>
      <c r="AA226" s="97">
        <f t="shared" si="57"/>
        <v>8.6206896551724137E-3</v>
      </c>
      <c r="AB226" s="77">
        <v>6</v>
      </c>
      <c r="AC226" s="97">
        <f t="shared" si="58"/>
        <v>5.7034220532319393E-3</v>
      </c>
      <c r="AD226" s="77">
        <v>23</v>
      </c>
      <c r="AE226" s="101">
        <f t="shared" si="59"/>
        <v>2.1780303030303032E-2</v>
      </c>
      <c r="AF226" s="122" t="s">
        <v>1062</v>
      </c>
      <c r="AG226" s="151">
        <v>1</v>
      </c>
      <c r="AH226" s="151">
        <v>0</v>
      </c>
      <c r="AI226" s="151">
        <v>1</v>
      </c>
      <c r="AJ226" s="151">
        <v>1</v>
      </c>
    </row>
    <row r="227" spans="1:40" x14ac:dyDescent="0.2">
      <c r="A227" s="77" t="s">
        <v>1063</v>
      </c>
      <c r="B227" s="77" t="s">
        <v>1064</v>
      </c>
      <c r="C227" s="77" t="s">
        <v>1030</v>
      </c>
      <c r="D227" s="93">
        <v>170</v>
      </c>
      <c r="E227" s="94">
        <v>195</v>
      </c>
      <c r="F227" s="94">
        <v>1014</v>
      </c>
      <c r="G227" s="95">
        <v>1058</v>
      </c>
      <c r="H227" s="93">
        <v>15</v>
      </c>
      <c r="I227" s="94">
        <v>146</v>
      </c>
      <c r="J227" s="97"/>
      <c r="K227" s="98" t="str">
        <f t="shared" si="50"/>
        <v/>
      </c>
      <c r="L227" s="94">
        <v>23</v>
      </c>
      <c r="M227" s="94">
        <v>156</v>
      </c>
      <c r="N227" s="97"/>
      <c r="O227" s="98" t="str">
        <f t="shared" si="52"/>
        <v/>
      </c>
      <c r="P227" s="94">
        <v>172</v>
      </c>
      <c r="Q227" s="94">
        <v>792</v>
      </c>
      <c r="R227" s="97">
        <f t="shared" si="60"/>
        <v>0.78106508875739644</v>
      </c>
      <c r="S227" s="98" t="str">
        <f t="shared" si="53"/>
        <v>75.5% - 80.5%</v>
      </c>
      <c r="T227" s="94">
        <v>176</v>
      </c>
      <c r="U227" s="94">
        <v>830</v>
      </c>
      <c r="V227" s="97">
        <f t="shared" si="54"/>
        <v>0.78449905482041593</v>
      </c>
      <c r="W227" s="99" t="str">
        <f t="shared" si="55"/>
        <v>75.9% - 80.8%</v>
      </c>
      <c r="X227" s="100">
        <v>9</v>
      </c>
      <c r="Y227" s="97">
        <f t="shared" si="56"/>
        <v>5.2941176470588235E-2</v>
      </c>
      <c r="Z227" s="77">
        <v>16</v>
      </c>
      <c r="AA227" s="97">
        <f t="shared" si="57"/>
        <v>8.2051282051282051E-2</v>
      </c>
      <c r="AB227" s="77">
        <v>50</v>
      </c>
      <c r="AC227" s="97">
        <f t="shared" si="58"/>
        <v>4.9309664694280081E-2</v>
      </c>
      <c r="AD227" s="77">
        <v>52</v>
      </c>
      <c r="AE227" s="101">
        <f t="shared" si="59"/>
        <v>4.9149338374291113E-2</v>
      </c>
      <c r="AF227" s="122" t="s">
        <v>1065</v>
      </c>
      <c r="AG227" s="151">
        <v>1</v>
      </c>
      <c r="AH227" s="151">
        <v>1</v>
      </c>
      <c r="AI227" s="151">
        <v>0</v>
      </c>
      <c r="AJ227" s="151">
        <v>0</v>
      </c>
    </row>
    <row r="228" spans="1:40" x14ac:dyDescent="0.2">
      <c r="A228" s="77" t="s">
        <v>1066</v>
      </c>
      <c r="B228" s="77" t="s">
        <v>1067</v>
      </c>
      <c r="C228" s="77" t="s">
        <v>1030</v>
      </c>
      <c r="D228" s="93">
        <v>590</v>
      </c>
      <c r="E228" s="94">
        <v>582</v>
      </c>
      <c r="F228" s="94">
        <v>597</v>
      </c>
      <c r="G228" s="95">
        <v>547</v>
      </c>
      <c r="H228" s="93">
        <v>54</v>
      </c>
      <c r="I228" s="94">
        <v>526</v>
      </c>
      <c r="J228" s="97">
        <f t="shared" si="61"/>
        <v>0.8915254237288136</v>
      </c>
      <c r="K228" s="98" t="str">
        <f t="shared" si="50"/>
        <v>86.4% - 91.4%</v>
      </c>
      <c r="L228" s="94">
        <v>42</v>
      </c>
      <c r="M228" s="94">
        <v>530</v>
      </c>
      <c r="N228" s="97">
        <f t="shared" si="51"/>
        <v>0.9106529209621993</v>
      </c>
      <c r="O228" s="98" t="str">
        <f t="shared" si="52"/>
        <v>88.5% - 93.1%</v>
      </c>
      <c r="P228" s="94">
        <v>50</v>
      </c>
      <c r="Q228" s="94">
        <v>527</v>
      </c>
      <c r="R228" s="97">
        <f t="shared" si="60"/>
        <v>0.88274706867671693</v>
      </c>
      <c r="S228" s="98" t="str">
        <f t="shared" si="53"/>
        <v>85.4% - 90.6%</v>
      </c>
      <c r="T228" s="94">
        <v>44</v>
      </c>
      <c r="U228" s="94">
        <v>489</v>
      </c>
      <c r="V228" s="97"/>
      <c r="W228" s="99" t="str">
        <f t="shared" si="55"/>
        <v/>
      </c>
      <c r="X228" s="100">
        <v>10</v>
      </c>
      <c r="Y228" s="97">
        <f t="shared" si="56"/>
        <v>1.6949152542372881E-2</v>
      </c>
      <c r="Z228" s="77">
        <v>10</v>
      </c>
      <c r="AA228" s="97">
        <f t="shared" si="57"/>
        <v>1.7182130584192441E-2</v>
      </c>
      <c r="AB228" s="77">
        <v>20</v>
      </c>
      <c r="AC228" s="97">
        <f t="shared" si="58"/>
        <v>3.350083752093802E-2</v>
      </c>
      <c r="AD228" s="77">
        <v>14</v>
      </c>
      <c r="AE228" s="101">
        <f t="shared" si="59"/>
        <v>2.5594149908592323E-2</v>
      </c>
      <c r="AF228" s="122" t="s">
        <v>1068</v>
      </c>
      <c r="AG228" s="151">
        <v>0</v>
      </c>
      <c r="AH228" s="151">
        <v>0</v>
      </c>
      <c r="AI228" s="151">
        <v>0</v>
      </c>
      <c r="AJ228" s="151">
        <v>1</v>
      </c>
    </row>
    <row r="229" spans="1:40" x14ac:dyDescent="0.2">
      <c r="A229" s="77" t="s">
        <v>1069</v>
      </c>
      <c r="B229" s="77" t="s">
        <v>1070</v>
      </c>
      <c r="C229" s="77" t="s">
        <v>1030</v>
      </c>
      <c r="D229" s="93">
        <v>1023</v>
      </c>
      <c r="E229" s="94">
        <v>1101</v>
      </c>
      <c r="F229" s="94">
        <v>1039</v>
      </c>
      <c r="G229" s="95">
        <v>967</v>
      </c>
      <c r="H229" s="93">
        <v>78</v>
      </c>
      <c r="I229" s="94">
        <v>939</v>
      </c>
      <c r="J229" s="97">
        <f t="shared" si="61"/>
        <v>0.91788856304985333</v>
      </c>
      <c r="K229" s="98" t="str">
        <f t="shared" si="50"/>
        <v>89.9% - 93.3%</v>
      </c>
      <c r="L229" s="94">
        <v>82</v>
      </c>
      <c r="M229" s="94">
        <v>1010</v>
      </c>
      <c r="N229" s="97">
        <f t="shared" si="51"/>
        <v>0.91734786557674841</v>
      </c>
      <c r="O229" s="98" t="str">
        <f t="shared" si="52"/>
        <v>90.0% - 93.2%</v>
      </c>
      <c r="P229" s="94">
        <v>433</v>
      </c>
      <c r="Q229" s="94">
        <v>594</v>
      </c>
      <c r="R229" s="97">
        <f t="shared" si="60"/>
        <v>0.57170356111645815</v>
      </c>
      <c r="S229" s="98" t="str">
        <f t="shared" si="53"/>
        <v>54.1% - 60.1%</v>
      </c>
      <c r="T229" s="94">
        <v>74</v>
      </c>
      <c r="U229" s="94">
        <v>879</v>
      </c>
      <c r="V229" s="97">
        <f t="shared" si="54"/>
        <v>0.90899689762150981</v>
      </c>
      <c r="W229" s="99" t="str">
        <f t="shared" si="55"/>
        <v>88.9% - 92.6%</v>
      </c>
      <c r="X229" s="100">
        <v>6</v>
      </c>
      <c r="Y229" s="97">
        <f t="shared" si="56"/>
        <v>5.8651026392961877E-3</v>
      </c>
      <c r="Z229" s="77">
        <v>9</v>
      </c>
      <c r="AA229" s="97">
        <f t="shared" si="57"/>
        <v>8.1743869209809257E-3</v>
      </c>
      <c r="AB229" s="77">
        <v>12</v>
      </c>
      <c r="AC229" s="97">
        <f t="shared" si="58"/>
        <v>1.1549566891241578E-2</v>
      </c>
      <c r="AD229" s="77">
        <v>14</v>
      </c>
      <c r="AE229" s="101">
        <f t="shared" si="59"/>
        <v>1.4477766287487074E-2</v>
      </c>
      <c r="AF229" s="122" t="s">
        <v>1071</v>
      </c>
      <c r="AG229" s="151">
        <v>0</v>
      </c>
      <c r="AH229" s="151">
        <v>0</v>
      </c>
      <c r="AI229" s="151">
        <v>0</v>
      </c>
      <c r="AJ229" s="151">
        <v>0</v>
      </c>
    </row>
    <row r="230" spans="1:40" x14ac:dyDescent="0.2">
      <c r="A230" s="77" t="s">
        <v>1072</v>
      </c>
      <c r="B230" s="77" t="s">
        <v>1073</v>
      </c>
      <c r="C230" s="77" t="s">
        <v>1030</v>
      </c>
      <c r="D230" s="93">
        <v>820</v>
      </c>
      <c r="E230" s="94">
        <v>812</v>
      </c>
      <c r="F230" s="94">
        <v>814</v>
      </c>
      <c r="G230" s="95">
        <v>777</v>
      </c>
      <c r="H230" s="93">
        <v>132</v>
      </c>
      <c r="I230" s="94">
        <v>674</v>
      </c>
      <c r="J230" s="97">
        <f t="shared" si="61"/>
        <v>0.82195121951219507</v>
      </c>
      <c r="K230" s="98" t="str">
        <f t="shared" ref="K230:K247" si="62">IF(ISNUMBER(J230),TEXT(((2*I230)+(1.96^2)-(1.96*((1.96^2)+(4*I230*(100%-J230)))^0.5))/(2*(D230+(1.96^2))),"0.0%")&amp;" - "&amp;TEXT(((2*I230)+(1.96^2)+(1.96*((1.96^2)+(4*I230*(100%-J230)))^0.5))/(2*(D230+(1.96^2))),"0.0%"),"")</f>
        <v>79.4% - 84.7%</v>
      </c>
      <c r="L230" s="94">
        <v>143.19999999999999</v>
      </c>
      <c r="M230" s="94">
        <v>665.8</v>
      </c>
      <c r="N230" s="97">
        <f t="shared" ref="N230:N247" si="63">M230/E230</f>
        <v>0.81995073891625614</v>
      </c>
      <c r="O230" s="98" t="str">
        <f t="shared" ref="O230:O247" si="64">IF(ISNUMBER(N230),TEXT(((2*M230)+(1.96^2)-(1.96*((1.96^2)+(4*M230*(100%-N230)))^0.5))/(2*(E230+(1.96^2))),"0.0%")&amp;" - "&amp;TEXT(((2*M230)+(1.96^2)+(1.96*((1.96^2)+(4*M230*(100%-N230)))^0.5))/(2*(E230+(1.96^2))),"0.0%"),"")</f>
        <v>79.2% - 84.5%</v>
      </c>
      <c r="P230" s="94">
        <v>105</v>
      </c>
      <c r="Q230" s="94">
        <v>702</v>
      </c>
      <c r="R230" s="97">
        <f t="shared" si="60"/>
        <v>0.86240786240786238</v>
      </c>
      <c r="S230" s="98" t="str">
        <f t="shared" ref="S230:S247" si="65">IF(ISNUMBER(R230),TEXT(((2*Q230)+(1.96^2)-(1.96*((1.96^2)+(4*Q230*(100%-R230)))^0.5))/(2*(F230+(1.96^2))),"0.0%")&amp;" - "&amp;TEXT(((2*Q230)+(1.96^2)+(1.96*((1.96^2)+(4*Q230*(100%-R230)))^0.5))/(2*(F230+(1.96^2))),"0.0%"),"")</f>
        <v>83.7% - 88.4%</v>
      </c>
      <c r="T230" s="94">
        <v>85</v>
      </c>
      <c r="U230" s="94">
        <v>691</v>
      </c>
      <c r="V230" s="97">
        <f t="shared" ref="V230:V246" si="66">U230/G230</f>
        <v>0.88931788931788935</v>
      </c>
      <c r="W230" s="99" t="str">
        <f t="shared" ref="W230:W247" si="67">IF(ISNUMBER(V230),TEXT(((2*U230)+(1.96^2)-(1.96*((1.96^2)+(4*U230*(100%-V230)))^0.5))/(2*(G230+(1.96^2))),"0.0%")&amp;" - "&amp;TEXT(((2*U230)+(1.96^2)+(1.96*((1.96^2)+(4*U230*(100%-V230)))^0.5))/(2*(G230+(1.96^2))),"0.0%"),"")</f>
        <v>86.5% - 90.9%</v>
      </c>
      <c r="X230" s="100">
        <v>14</v>
      </c>
      <c r="Y230" s="97">
        <f t="shared" ref="Y230:Y247" si="68">X230/D230</f>
        <v>1.7073170731707318E-2</v>
      </c>
      <c r="Z230" s="77">
        <v>3</v>
      </c>
      <c r="AA230" s="97">
        <f t="shared" ref="AA230:AA247" si="69">Z230/E230</f>
        <v>3.6945812807881772E-3</v>
      </c>
      <c r="AB230" s="77">
        <v>7</v>
      </c>
      <c r="AC230" s="97">
        <f t="shared" ref="AC230:AC247" si="70">AB230/F230</f>
        <v>8.5995085995085995E-3</v>
      </c>
      <c r="AD230" s="77">
        <v>1</v>
      </c>
      <c r="AE230" s="101">
        <f t="shared" ref="AE230:AE247" si="71">AD230/G230</f>
        <v>1.287001287001287E-3</v>
      </c>
      <c r="AF230" s="122" t="s">
        <v>1074</v>
      </c>
      <c r="AG230" s="151">
        <v>0</v>
      </c>
      <c r="AH230" s="151">
        <v>0</v>
      </c>
      <c r="AI230" s="151">
        <v>0</v>
      </c>
      <c r="AJ230" s="151">
        <v>0</v>
      </c>
    </row>
    <row r="231" spans="1:40" x14ac:dyDescent="0.2">
      <c r="A231" s="77" t="s">
        <v>1075</v>
      </c>
      <c r="B231" s="77" t="s">
        <v>1076</v>
      </c>
      <c r="C231" s="77" t="s">
        <v>1030</v>
      </c>
      <c r="D231" s="93">
        <v>736</v>
      </c>
      <c r="E231" s="94">
        <v>817</v>
      </c>
      <c r="F231" s="94">
        <v>723</v>
      </c>
      <c r="G231" s="95">
        <v>774</v>
      </c>
      <c r="H231" s="93">
        <v>182</v>
      </c>
      <c r="I231" s="94">
        <v>539</v>
      </c>
      <c r="J231" s="97">
        <f t="shared" si="61"/>
        <v>0.73233695652173914</v>
      </c>
      <c r="K231" s="98" t="str">
        <f t="shared" si="62"/>
        <v>69.9% - 76.3%</v>
      </c>
      <c r="L231" s="94">
        <v>205</v>
      </c>
      <c r="M231" s="94">
        <v>599</v>
      </c>
      <c r="N231" s="97">
        <f t="shared" si="63"/>
        <v>0.73317013463892289</v>
      </c>
      <c r="O231" s="98" t="str">
        <f t="shared" si="64"/>
        <v>70.2% - 76.2%</v>
      </c>
      <c r="P231" s="94">
        <v>170</v>
      </c>
      <c r="Q231" s="94">
        <v>542</v>
      </c>
      <c r="R231" s="97">
        <f t="shared" si="60"/>
        <v>0.74965421853388658</v>
      </c>
      <c r="S231" s="98" t="str">
        <f t="shared" si="65"/>
        <v>71.7% - 78.0%</v>
      </c>
      <c r="T231" s="94">
        <v>189</v>
      </c>
      <c r="U231" s="94">
        <v>565</v>
      </c>
      <c r="V231" s="97">
        <f t="shared" si="66"/>
        <v>0.72997416020671835</v>
      </c>
      <c r="W231" s="99" t="str">
        <f t="shared" si="67"/>
        <v>69.8% - 76.0%</v>
      </c>
      <c r="X231" s="100">
        <v>15</v>
      </c>
      <c r="Y231" s="97">
        <f t="shared" si="68"/>
        <v>2.0380434782608696E-2</v>
      </c>
      <c r="Z231" s="77">
        <v>13</v>
      </c>
      <c r="AA231" s="97">
        <f t="shared" si="69"/>
        <v>1.591187270501836E-2</v>
      </c>
      <c r="AB231" s="77">
        <v>11</v>
      </c>
      <c r="AC231" s="97">
        <f t="shared" si="70"/>
        <v>1.5214384508990318E-2</v>
      </c>
      <c r="AD231" s="77">
        <v>20</v>
      </c>
      <c r="AE231" s="101">
        <f t="shared" si="71"/>
        <v>2.5839793281653745E-2</v>
      </c>
      <c r="AF231" s="122" t="s">
        <v>1077</v>
      </c>
      <c r="AG231" s="151">
        <v>0</v>
      </c>
      <c r="AH231" s="151">
        <v>0</v>
      </c>
      <c r="AI231" s="151">
        <v>0</v>
      </c>
      <c r="AJ231" s="151">
        <v>0</v>
      </c>
    </row>
    <row r="232" spans="1:40" x14ac:dyDescent="0.2">
      <c r="A232" s="77" t="s">
        <v>1078</v>
      </c>
      <c r="B232" s="77" t="s">
        <v>1079</v>
      </c>
      <c r="C232" s="77" t="s">
        <v>1030</v>
      </c>
      <c r="D232" s="93">
        <v>930</v>
      </c>
      <c r="E232" s="94">
        <v>1102</v>
      </c>
      <c r="F232" s="94">
        <v>905</v>
      </c>
      <c r="G232" s="95">
        <v>938</v>
      </c>
      <c r="H232" s="93">
        <v>165</v>
      </c>
      <c r="I232" s="94">
        <v>761</v>
      </c>
      <c r="J232" s="97"/>
      <c r="K232" s="98" t="str">
        <f t="shared" si="62"/>
        <v/>
      </c>
      <c r="L232" s="94">
        <v>178.4</v>
      </c>
      <c r="M232" s="94">
        <v>914.6</v>
      </c>
      <c r="N232" s="97">
        <f t="shared" si="63"/>
        <v>0.82994555353902</v>
      </c>
      <c r="O232" s="98" t="str">
        <f t="shared" si="64"/>
        <v>80.7% - 85.1%</v>
      </c>
      <c r="P232" s="94">
        <v>162</v>
      </c>
      <c r="Q232" s="94">
        <v>738</v>
      </c>
      <c r="R232" s="97"/>
      <c r="S232" s="98" t="str">
        <f t="shared" si="65"/>
        <v/>
      </c>
      <c r="T232" s="94">
        <v>149</v>
      </c>
      <c r="U232" s="94">
        <v>779</v>
      </c>
      <c r="V232" s="97"/>
      <c r="W232" s="99" t="str">
        <f t="shared" si="67"/>
        <v/>
      </c>
      <c r="X232" s="100">
        <v>4</v>
      </c>
      <c r="Y232" s="97">
        <f t="shared" si="68"/>
        <v>4.3010752688172043E-3</v>
      </c>
      <c r="Z232" s="77">
        <v>9</v>
      </c>
      <c r="AA232" s="97">
        <f t="shared" si="69"/>
        <v>8.1669691470054439E-3</v>
      </c>
      <c r="AB232" s="77">
        <v>5</v>
      </c>
      <c r="AC232" s="97">
        <f t="shared" si="70"/>
        <v>5.5248618784530384E-3</v>
      </c>
      <c r="AD232" s="77">
        <v>10</v>
      </c>
      <c r="AE232" s="101">
        <f t="shared" si="71"/>
        <v>1.0660980810234541E-2</v>
      </c>
      <c r="AF232" s="122" t="s">
        <v>1080</v>
      </c>
      <c r="AG232" s="151">
        <v>1</v>
      </c>
      <c r="AH232" s="151">
        <v>0</v>
      </c>
      <c r="AI232" s="151">
        <v>1</v>
      </c>
      <c r="AJ232" s="151">
        <v>1</v>
      </c>
    </row>
    <row r="233" spans="1:40" x14ac:dyDescent="0.2">
      <c r="A233" s="77" t="s">
        <v>1081</v>
      </c>
      <c r="B233" s="77" t="s">
        <v>1082</v>
      </c>
      <c r="C233" s="77" t="s">
        <v>1030</v>
      </c>
      <c r="D233" s="93">
        <v>1055</v>
      </c>
      <c r="E233" s="94">
        <v>1059</v>
      </c>
      <c r="F233" s="94">
        <v>1079</v>
      </c>
      <c r="G233" s="95">
        <v>934</v>
      </c>
      <c r="H233" s="93">
        <v>90</v>
      </c>
      <c r="I233" s="94">
        <v>957</v>
      </c>
      <c r="J233" s="97">
        <f t="shared" si="61"/>
        <v>0.90710900473933653</v>
      </c>
      <c r="K233" s="98" t="str">
        <f t="shared" si="62"/>
        <v>88.8% - 92.3%</v>
      </c>
      <c r="L233" s="94">
        <v>87</v>
      </c>
      <c r="M233" s="94">
        <v>963</v>
      </c>
      <c r="N233" s="97">
        <f t="shared" si="63"/>
        <v>0.90934844192634556</v>
      </c>
      <c r="O233" s="98" t="str">
        <f t="shared" si="64"/>
        <v>89.1% - 92.5%</v>
      </c>
      <c r="P233" s="94">
        <v>75</v>
      </c>
      <c r="Q233" s="94">
        <v>988</v>
      </c>
      <c r="R233" s="97">
        <f t="shared" si="60"/>
        <v>0.91566265060240959</v>
      </c>
      <c r="S233" s="98" t="str">
        <f t="shared" si="65"/>
        <v>89.8% - 93.1%</v>
      </c>
      <c r="T233" s="94">
        <v>73</v>
      </c>
      <c r="U233" s="94">
        <v>847</v>
      </c>
      <c r="V233" s="97"/>
      <c r="W233" s="99" t="str">
        <f t="shared" si="67"/>
        <v/>
      </c>
      <c r="X233" s="100">
        <v>8</v>
      </c>
      <c r="Y233" s="97">
        <f t="shared" si="68"/>
        <v>7.5829383886255926E-3</v>
      </c>
      <c r="Z233" s="77">
        <v>9</v>
      </c>
      <c r="AA233" s="97">
        <f t="shared" si="69"/>
        <v>8.4985835694051E-3</v>
      </c>
      <c r="AB233" s="77">
        <v>16</v>
      </c>
      <c r="AC233" s="97">
        <f t="shared" si="70"/>
        <v>1.4828544949026877E-2</v>
      </c>
      <c r="AD233" s="77">
        <v>14</v>
      </c>
      <c r="AE233" s="101">
        <f t="shared" si="71"/>
        <v>1.4989293361884369E-2</v>
      </c>
      <c r="AF233" s="122" t="s">
        <v>1083</v>
      </c>
      <c r="AG233" s="151">
        <v>0</v>
      </c>
      <c r="AH233" s="151">
        <v>0</v>
      </c>
      <c r="AI233" s="151">
        <v>0</v>
      </c>
      <c r="AJ233" s="151">
        <v>1</v>
      </c>
    </row>
    <row r="234" spans="1:40" x14ac:dyDescent="0.2">
      <c r="A234" s="77" t="s">
        <v>1084</v>
      </c>
      <c r="B234" s="77" t="s">
        <v>1085</v>
      </c>
      <c r="C234" s="77" t="s">
        <v>1030</v>
      </c>
      <c r="D234" s="93">
        <v>639</v>
      </c>
      <c r="E234" s="94">
        <v>746</v>
      </c>
      <c r="F234" s="94">
        <v>725</v>
      </c>
      <c r="G234" s="95">
        <v>751</v>
      </c>
      <c r="H234" s="93">
        <v>62</v>
      </c>
      <c r="I234" s="94">
        <v>547</v>
      </c>
      <c r="J234" s="97">
        <f t="shared" si="61"/>
        <v>0.8560250391236307</v>
      </c>
      <c r="K234" s="98" t="str">
        <f t="shared" si="62"/>
        <v>82.7% - 88.1%</v>
      </c>
      <c r="L234" s="94">
        <v>79</v>
      </c>
      <c r="M234" s="94">
        <v>640</v>
      </c>
      <c r="N234" s="97">
        <f t="shared" si="63"/>
        <v>0.85790884718498661</v>
      </c>
      <c r="O234" s="98" t="str">
        <f t="shared" si="64"/>
        <v>83.1% - 88.1%</v>
      </c>
      <c r="P234" s="94">
        <v>53</v>
      </c>
      <c r="Q234" s="94">
        <v>633</v>
      </c>
      <c r="R234" s="97">
        <f t="shared" si="60"/>
        <v>0.87310344827586206</v>
      </c>
      <c r="S234" s="98" t="str">
        <f t="shared" si="65"/>
        <v>84.7% - 89.5%</v>
      </c>
      <c r="T234" s="94">
        <v>70</v>
      </c>
      <c r="U234" s="94">
        <v>644</v>
      </c>
      <c r="V234" s="97">
        <f t="shared" si="66"/>
        <v>0.85752330226364848</v>
      </c>
      <c r="W234" s="99" t="str">
        <f t="shared" si="67"/>
        <v>83.1% - 88.1%</v>
      </c>
      <c r="X234" s="100">
        <v>30</v>
      </c>
      <c r="Y234" s="97">
        <f t="shared" si="68"/>
        <v>4.6948356807511735E-2</v>
      </c>
      <c r="Z234" s="77">
        <v>27</v>
      </c>
      <c r="AA234" s="97">
        <f t="shared" si="69"/>
        <v>3.6193029490616625E-2</v>
      </c>
      <c r="AB234" s="77">
        <v>39</v>
      </c>
      <c r="AC234" s="97">
        <f t="shared" si="70"/>
        <v>5.3793103448275863E-2</v>
      </c>
      <c r="AD234" s="77">
        <v>37</v>
      </c>
      <c r="AE234" s="101">
        <f t="shared" si="71"/>
        <v>4.9267643142476697E-2</v>
      </c>
      <c r="AF234" s="122" t="s">
        <v>1086</v>
      </c>
      <c r="AG234" s="151">
        <v>0</v>
      </c>
      <c r="AH234" s="151">
        <v>0</v>
      </c>
      <c r="AI234" s="151">
        <v>0</v>
      </c>
      <c r="AJ234" s="151">
        <v>0</v>
      </c>
    </row>
    <row r="235" spans="1:40" x14ac:dyDescent="0.2">
      <c r="A235" s="77" t="s">
        <v>1087</v>
      </c>
      <c r="B235" s="77" t="s">
        <v>1088</v>
      </c>
      <c r="C235" s="77" t="s">
        <v>1030</v>
      </c>
      <c r="D235" s="93">
        <v>566</v>
      </c>
      <c r="E235" s="94">
        <v>604</v>
      </c>
      <c r="F235" s="94">
        <v>622</v>
      </c>
      <c r="G235" s="95">
        <v>590</v>
      </c>
      <c r="H235" s="93">
        <v>54</v>
      </c>
      <c r="I235" s="94">
        <v>506</v>
      </c>
      <c r="J235" s="97">
        <f t="shared" si="61"/>
        <v>0.89399293286219084</v>
      </c>
      <c r="K235" s="98" t="str">
        <f t="shared" si="62"/>
        <v>86.6% - 91.7%</v>
      </c>
      <c r="L235" s="94">
        <v>66</v>
      </c>
      <c r="M235" s="94">
        <v>528</v>
      </c>
      <c r="N235" s="97">
        <f t="shared" si="63"/>
        <v>0.8741721854304636</v>
      </c>
      <c r="O235" s="98" t="str">
        <f t="shared" si="64"/>
        <v>84.5% - 89.8%</v>
      </c>
      <c r="P235" s="94">
        <v>52</v>
      </c>
      <c r="Q235" s="94">
        <v>555</v>
      </c>
      <c r="R235" s="97">
        <f t="shared" ref="R235:R246" si="72">Q235/F235</f>
        <v>0.89228295819935688</v>
      </c>
      <c r="S235" s="98" t="str">
        <f t="shared" si="65"/>
        <v>86.5% - 91.4%</v>
      </c>
      <c r="T235" s="94">
        <v>60</v>
      </c>
      <c r="U235" s="94">
        <v>525</v>
      </c>
      <c r="V235" s="97">
        <f t="shared" si="66"/>
        <v>0.88983050847457623</v>
      </c>
      <c r="W235" s="99" t="str">
        <f t="shared" si="67"/>
        <v>86.2% - 91.3%</v>
      </c>
      <c r="X235" s="100">
        <v>6</v>
      </c>
      <c r="Y235" s="97">
        <f t="shared" si="68"/>
        <v>1.0600706713780919E-2</v>
      </c>
      <c r="Z235" s="77">
        <v>10</v>
      </c>
      <c r="AA235" s="97">
        <f t="shared" si="69"/>
        <v>1.6556291390728478E-2</v>
      </c>
      <c r="AB235" s="77">
        <v>15</v>
      </c>
      <c r="AC235" s="97">
        <f t="shared" si="70"/>
        <v>2.4115755627009645E-2</v>
      </c>
      <c r="AD235" s="77">
        <v>5</v>
      </c>
      <c r="AE235" s="101">
        <f t="shared" si="71"/>
        <v>8.4745762711864406E-3</v>
      </c>
      <c r="AF235" s="122" t="s">
        <v>1089</v>
      </c>
      <c r="AG235" s="151">
        <v>0</v>
      </c>
      <c r="AH235" s="151">
        <v>0</v>
      </c>
      <c r="AI235" s="151">
        <v>0</v>
      </c>
      <c r="AJ235" s="151">
        <v>0</v>
      </c>
    </row>
    <row r="236" spans="1:40" x14ac:dyDescent="0.2">
      <c r="A236" s="77" t="s">
        <v>1090</v>
      </c>
      <c r="B236" s="77" t="s">
        <v>1091</v>
      </c>
      <c r="C236" s="77" t="s">
        <v>1030</v>
      </c>
      <c r="D236" s="93">
        <v>1144</v>
      </c>
      <c r="E236" s="94">
        <v>1274</v>
      </c>
      <c r="F236" s="94">
        <v>1243</v>
      </c>
      <c r="G236" s="95">
        <v>1253</v>
      </c>
      <c r="H236" s="93">
        <v>93</v>
      </c>
      <c r="I236" s="94">
        <v>1035</v>
      </c>
      <c r="J236" s="97">
        <f t="shared" si="61"/>
        <v>0.90472027972027969</v>
      </c>
      <c r="K236" s="98" t="str">
        <f t="shared" si="62"/>
        <v>88.6% - 92.0%</v>
      </c>
      <c r="L236" s="94">
        <v>86</v>
      </c>
      <c r="M236" s="94">
        <v>1164</v>
      </c>
      <c r="N236" s="97">
        <f t="shared" si="63"/>
        <v>0.91365777080062793</v>
      </c>
      <c r="O236" s="98" t="str">
        <f t="shared" si="64"/>
        <v>89.7% - 92.8%</v>
      </c>
      <c r="P236" s="94">
        <v>75</v>
      </c>
      <c r="Q236" s="94">
        <v>1129</v>
      </c>
      <c r="R236" s="97">
        <f t="shared" si="72"/>
        <v>0.90828640386162507</v>
      </c>
      <c r="S236" s="98" t="str">
        <f t="shared" si="65"/>
        <v>89.1% - 92.3%</v>
      </c>
      <c r="T236" s="94">
        <v>98</v>
      </c>
      <c r="U236" s="94">
        <v>1104</v>
      </c>
      <c r="V236" s="97">
        <f t="shared" si="66"/>
        <v>0.88108539505187555</v>
      </c>
      <c r="W236" s="99" t="str">
        <f t="shared" si="67"/>
        <v>86.2% - 89.8%</v>
      </c>
      <c r="X236" s="100">
        <v>16</v>
      </c>
      <c r="Y236" s="97">
        <f t="shared" si="68"/>
        <v>1.3986013986013986E-2</v>
      </c>
      <c r="Z236" s="77">
        <v>24</v>
      </c>
      <c r="AA236" s="97">
        <f t="shared" si="69"/>
        <v>1.8838304552590265E-2</v>
      </c>
      <c r="AB236" s="77">
        <v>39</v>
      </c>
      <c r="AC236" s="97">
        <f t="shared" si="70"/>
        <v>3.1375703942075624E-2</v>
      </c>
      <c r="AD236" s="77">
        <v>51</v>
      </c>
      <c r="AE236" s="101">
        <f t="shared" si="71"/>
        <v>4.0702314445331206E-2</v>
      </c>
      <c r="AF236" s="122" t="s">
        <v>1092</v>
      </c>
      <c r="AG236" s="151">
        <v>0</v>
      </c>
      <c r="AH236" s="151">
        <v>0</v>
      </c>
      <c r="AI236" s="151">
        <v>0</v>
      </c>
      <c r="AJ236" s="151">
        <v>0</v>
      </c>
    </row>
    <row r="237" spans="1:40" x14ac:dyDescent="0.2">
      <c r="A237" s="77" t="s">
        <v>1093</v>
      </c>
      <c r="B237" s="77" t="s">
        <v>1094</v>
      </c>
      <c r="C237" s="77" t="s">
        <v>1030</v>
      </c>
      <c r="D237" s="93">
        <v>1078</v>
      </c>
      <c r="E237" s="94">
        <v>1181</v>
      </c>
      <c r="F237" s="94">
        <v>1157</v>
      </c>
      <c r="G237" s="95">
        <v>1137</v>
      </c>
      <c r="H237" s="93">
        <v>115</v>
      </c>
      <c r="I237" s="94">
        <v>923</v>
      </c>
      <c r="J237" s="97"/>
      <c r="K237" s="98" t="str">
        <f t="shared" si="62"/>
        <v/>
      </c>
      <c r="L237" s="94">
        <v>129</v>
      </c>
      <c r="M237" s="94">
        <v>1001</v>
      </c>
      <c r="N237" s="97">
        <f t="shared" si="63"/>
        <v>0.84758679085520749</v>
      </c>
      <c r="O237" s="98" t="str">
        <f t="shared" si="64"/>
        <v>82.6% - 86.7%</v>
      </c>
      <c r="P237" s="94">
        <v>128</v>
      </c>
      <c r="Q237" s="94">
        <v>962</v>
      </c>
      <c r="R237" s="97">
        <f t="shared" si="72"/>
        <v>0.8314606741573034</v>
      </c>
      <c r="S237" s="98" t="str">
        <f t="shared" si="65"/>
        <v>80.9% - 85.2%</v>
      </c>
      <c r="T237" s="94">
        <v>106</v>
      </c>
      <c r="U237" s="94">
        <v>975</v>
      </c>
      <c r="V237" s="97">
        <f t="shared" si="66"/>
        <v>0.85751978891820579</v>
      </c>
      <c r="W237" s="99" t="str">
        <f t="shared" si="67"/>
        <v>83.6% - 87.7%</v>
      </c>
      <c r="X237" s="100">
        <v>40</v>
      </c>
      <c r="Y237" s="97">
        <f t="shared" si="68"/>
        <v>3.7105751391465679E-2</v>
      </c>
      <c r="Z237" s="77">
        <v>51</v>
      </c>
      <c r="AA237" s="97">
        <f t="shared" si="69"/>
        <v>4.3183742591024553E-2</v>
      </c>
      <c r="AB237" s="77">
        <v>67</v>
      </c>
      <c r="AC237" s="97">
        <f t="shared" si="70"/>
        <v>5.7908383751080379E-2</v>
      </c>
      <c r="AD237" s="77">
        <v>56</v>
      </c>
      <c r="AE237" s="101">
        <f t="shared" si="71"/>
        <v>4.9252418645558488E-2</v>
      </c>
      <c r="AF237" s="122" t="s">
        <v>1095</v>
      </c>
      <c r="AG237" s="151">
        <v>1</v>
      </c>
      <c r="AH237" s="151">
        <v>0</v>
      </c>
      <c r="AI237" s="151">
        <v>0</v>
      </c>
      <c r="AJ237" s="151">
        <v>0</v>
      </c>
    </row>
    <row r="238" spans="1:40" x14ac:dyDescent="0.2">
      <c r="A238" s="77" t="s">
        <v>1096</v>
      </c>
      <c r="B238" s="77" t="s">
        <v>1097</v>
      </c>
      <c r="C238" s="77" t="s">
        <v>1030</v>
      </c>
      <c r="D238" s="93">
        <v>749</v>
      </c>
      <c r="E238" s="94">
        <v>764</v>
      </c>
      <c r="F238" s="94">
        <v>719</v>
      </c>
      <c r="G238" s="95">
        <v>693</v>
      </c>
      <c r="H238" s="93">
        <v>71</v>
      </c>
      <c r="I238" s="94">
        <v>670</v>
      </c>
      <c r="J238" s="97">
        <f t="shared" si="61"/>
        <v>0.89452603471295056</v>
      </c>
      <c r="K238" s="98" t="str">
        <f t="shared" si="62"/>
        <v>87.0% - 91.5%</v>
      </c>
      <c r="L238" s="94">
        <v>57</v>
      </c>
      <c r="M238" s="94">
        <v>704</v>
      </c>
      <c r="N238" s="97">
        <f t="shared" si="63"/>
        <v>0.92146596858638741</v>
      </c>
      <c r="O238" s="98" t="str">
        <f t="shared" si="64"/>
        <v>90.0% - 93.9%</v>
      </c>
      <c r="P238" s="94">
        <v>64</v>
      </c>
      <c r="Q238" s="94">
        <v>645</v>
      </c>
      <c r="R238" s="97"/>
      <c r="S238" s="98" t="str">
        <f t="shared" si="65"/>
        <v/>
      </c>
      <c r="T238" s="94">
        <v>66</v>
      </c>
      <c r="U238" s="94">
        <v>619</v>
      </c>
      <c r="V238" s="97"/>
      <c r="W238" s="99" t="str">
        <f t="shared" si="67"/>
        <v/>
      </c>
      <c r="X238" s="100">
        <v>8</v>
      </c>
      <c r="Y238" s="97">
        <f t="shared" si="68"/>
        <v>1.0680907877169559E-2</v>
      </c>
      <c r="Z238" s="77">
        <v>3</v>
      </c>
      <c r="AA238" s="97">
        <f t="shared" si="69"/>
        <v>3.9267015706806281E-3</v>
      </c>
      <c r="AB238" s="77">
        <v>10</v>
      </c>
      <c r="AC238" s="97">
        <f t="shared" si="70"/>
        <v>1.3908205841446454E-2</v>
      </c>
      <c r="AD238" s="77">
        <v>8</v>
      </c>
      <c r="AE238" s="101">
        <f t="shared" si="71"/>
        <v>1.1544011544011544E-2</v>
      </c>
      <c r="AF238" s="122" t="s">
        <v>1098</v>
      </c>
      <c r="AG238" s="151">
        <v>0</v>
      </c>
      <c r="AH238" s="151">
        <v>0</v>
      </c>
      <c r="AI238" s="151">
        <v>1</v>
      </c>
      <c r="AJ238" s="151">
        <v>1</v>
      </c>
    </row>
    <row r="239" spans="1:40" x14ac:dyDescent="0.2">
      <c r="A239" s="77" t="s">
        <v>1099</v>
      </c>
      <c r="B239" s="77" t="s">
        <v>1100</v>
      </c>
      <c r="C239" s="77" t="s">
        <v>1030</v>
      </c>
      <c r="D239" s="93">
        <v>95</v>
      </c>
      <c r="E239" s="94">
        <v>96</v>
      </c>
      <c r="F239" s="94">
        <v>87</v>
      </c>
      <c r="G239" s="95">
        <v>1629</v>
      </c>
      <c r="H239" s="93">
        <v>13</v>
      </c>
      <c r="I239" s="94">
        <v>79</v>
      </c>
      <c r="J239" s="97"/>
      <c r="K239" s="98" t="str">
        <f t="shared" si="62"/>
        <v/>
      </c>
      <c r="L239" s="94">
        <v>9</v>
      </c>
      <c r="M239" s="94">
        <v>83</v>
      </c>
      <c r="N239" s="97"/>
      <c r="O239" s="98" t="str">
        <f t="shared" si="64"/>
        <v/>
      </c>
      <c r="P239" s="94">
        <v>14</v>
      </c>
      <c r="Q239" s="94">
        <v>70</v>
      </c>
      <c r="R239" s="97"/>
      <c r="S239" s="98" t="str">
        <f t="shared" si="65"/>
        <v/>
      </c>
      <c r="T239" s="94">
        <v>109</v>
      </c>
      <c r="U239" s="94">
        <v>1454</v>
      </c>
      <c r="V239" s="97">
        <f t="shared" si="66"/>
        <v>0.89257213014119097</v>
      </c>
      <c r="W239" s="99" t="str">
        <f t="shared" si="67"/>
        <v>87.7% - 90.7%</v>
      </c>
      <c r="X239" s="100">
        <v>3</v>
      </c>
      <c r="Y239" s="97">
        <f t="shared" si="68"/>
        <v>3.1578947368421054E-2</v>
      </c>
      <c r="Z239" s="77">
        <v>4</v>
      </c>
      <c r="AA239" s="97">
        <f t="shared" si="69"/>
        <v>4.1666666666666664E-2</v>
      </c>
      <c r="AB239" s="77">
        <v>3</v>
      </c>
      <c r="AC239" s="97">
        <f t="shared" si="70"/>
        <v>3.4482758620689655E-2</v>
      </c>
      <c r="AD239" s="77">
        <v>66</v>
      </c>
      <c r="AE239" s="101">
        <f t="shared" si="71"/>
        <v>4.0515653775322284E-2</v>
      </c>
      <c r="AF239" s="122" t="s">
        <v>1101</v>
      </c>
      <c r="AG239" s="151">
        <v>1</v>
      </c>
      <c r="AH239" s="151">
        <v>1</v>
      </c>
      <c r="AI239" s="151">
        <v>1</v>
      </c>
      <c r="AJ239" s="151">
        <v>0</v>
      </c>
    </row>
    <row r="240" spans="1:40" x14ac:dyDescent="0.2">
      <c r="A240" s="77" t="s">
        <v>1102</v>
      </c>
      <c r="B240" s="77" t="s">
        <v>1103</v>
      </c>
      <c r="C240" s="77" t="s">
        <v>1030</v>
      </c>
      <c r="D240" s="93">
        <v>674</v>
      </c>
      <c r="E240" s="94">
        <v>611</v>
      </c>
      <c r="F240" s="94">
        <v>634</v>
      </c>
      <c r="G240" s="95">
        <v>990</v>
      </c>
      <c r="H240" s="93">
        <v>89</v>
      </c>
      <c r="I240" s="94">
        <v>569</v>
      </c>
      <c r="J240" s="97"/>
      <c r="K240" s="98" t="str">
        <f t="shared" si="62"/>
        <v/>
      </c>
      <c r="L240" s="94">
        <v>71</v>
      </c>
      <c r="M240" s="94">
        <v>519</v>
      </c>
      <c r="N240" s="97"/>
      <c r="O240" s="98" t="str">
        <f t="shared" si="64"/>
        <v/>
      </c>
      <c r="P240" s="94">
        <v>65</v>
      </c>
      <c r="Q240" s="94">
        <v>552</v>
      </c>
      <c r="R240" s="97"/>
      <c r="S240" s="98" t="str">
        <f t="shared" si="65"/>
        <v/>
      </c>
      <c r="T240" s="94">
        <v>96</v>
      </c>
      <c r="U240" s="94">
        <v>573</v>
      </c>
      <c r="V240" s="97"/>
      <c r="W240" s="99" t="str">
        <f t="shared" si="67"/>
        <v/>
      </c>
      <c r="X240" s="100">
        <v>16</v>
      </c>
      <c r="Y240" s="97">
        <f t="shared" si="68"/>
        <v>2.3738872403560832E-2</v>
      </c>
      <c r="Z240" s="77">
        <v>21</v>
      </c>
      <c r="AA240" s="97">
        <f t="shared" si="69"/>
        <v>3.4369885433715219E-2</v>
      </c>
      <c r="AB240" s="77">
        <v>17</v>
      </c>
      <c r="AC240" s="97">
        <f t="shared" si="70"/>
        <v>2.6813880126182965E-2</v>
      </c>
      <c r="AD240" s="77">
        <v>321</v>
      </c>
      <c r="AE240" s="101">
        <f t="shared" si="71"/>
        <v>0.32424242424242422</v>
      </c>
      <c r="AF240" s="122" t="s">
        <v>1104</v>
      </c>
      <c r="AG240" s="151">
        <v>1</v>
      </c>
      <c r="AH240" s="151">
        <v>1</v>
      </c>
      <c r="AI240" s="151">
        <v>1</v>
      </c>
      <c r="AJ240" s="151">
        <v>1</v>
      </c>
    </row>
    <row r="241" spans="1:36" x14ac:dyDescent="0.2">
      <c r="A241" s="77" t="s">
        <v>1105</v>
      </c>
      <c r="B241" s="77" t="s">
        <v>1106</v>
      </c>
      <c r="C241" s="77" t="s">
        <v>1030</v>
      </c>
      <c r="D241" s="93">
        <v>642</v>
      </c>
      <c r="E241" s="94">
        <v>683</v>
      </c>
      <c r="F241" s="94">
        <v>651</v>
      </c>
      <c r="G241" s="95">
        <v>601</v>
      </c>
      <c r="H241" s="93">
        <v>46</v>
      </c>
      <c r="I241" s="94">
        <v>589</v>
      </c>
      <c r="J241" s="97">
        <f t="shared" si="61"/>
        <v>0.91744548286604366</v>
      </c>
      <c r="K241" s="98" t="str">
        <f t="shared" si="62"/>
        <v>89.4% - 93.6%</v>
      </c>
      <c r="L241" s="94">
        <v>42</v>
      </c>
      <c r="M241" s="94">
        <v>635</v>
      </c>
      <c r="N241" s="97">
        <f t="shared" si="63"/>
        <v>0.92972181551976574</v>
      </c>
      <c r="O241" s="98" t="str">
        <f t="shared" si="64"/>
        <v>90.8% - 94.7%</v>
      </c>
      <c r="P241" s="94">
        <v>35</v>
      </c>
      <c r="Q241" s="94">
        <v>608</v>
      </c>
      <c r="R241" s="97">
        <f t="shared" si="72"/>
        <v>0.9339477726574501</v>
      </c>
      <c r="S241" s="98" t="str">
        <f t="shared" si="65"/>
        <v>91.2% - 95.1%</v>
      </c>
      <c r="T241" s="94">
        <v>35</v>
      </c>
      <c r="U241" s="94">
        <v>556</v>
      </c>
      <c r="V241" s="97"/>
      <c r="W241" s="99" t="str">
        <f t="shared" si="67"/>
        <v/>
      </c>
      <c r="X241" s="100">
        <v>7</v>
      </c>
      <c r="Y241" s="97">
        <f t="shared" si="68"/>
        <v>1.0903426791277258E-2</v>
      </c>
      <c r="Z241" s="77">
        <v>6</v>
      </c>
      <c r="AA241" s="97">
        <f t="shared" si="69"/>
        <v>8.7847730600292828E-3</v>
      </c>
      <c r="AB241" s="77">
        <v>8</v>
      </c>
      <c r="AC241" s="97">
        <f t="shared" si="70"/>
        <v>1.2288786482334869E-2</v>
      </c>
      <c r="AD241" s="77">
        <v>10</v>
      </c>
      <c r="AE241" s="101">
        <f t="shared" si="71"/>
        <v>1.6638935108153077E-2</v>
      </c>
      <c r="AF241" s="122" t="s">
        <v>1107</v>
      </c>
      <c r="AG241" s="151">
        <v>0</v>
      </c>
      <c r="AH241" s="151">
        <v>0</v>
      </c>
      <c r="AI241" s="151">
        <v>0</v>
      </c>
      <c r="AJ241" s="151">
        <v>1</v>
      </c>
    </row>
    <row r="242" spans="1:36" x14ac:dyDescent="0.2">
      <c r="A242" s="77" t="s">
        <v>1108</v>
      </c>
      <c r="B242" s="77" t="s">
        <v>1109</v>
      </c>
      <c r="C242" s="77" t="s">
        <v>1030</v>
      </c>
      <c r="D242" s="93">
        <v>1348</v>
      </c>
      <c r="E242" s="94">
        <v>1191</v>
      </c>
      <c r="F242" s="94">
        <v>1211</v>
      </c>
      <c r="G242" s="95">
        <v>1113</v>
      </c>
      <c r="H242" s="93">
        <v>109</v>
      </c>
      <c r="I242" s="94">
        <v>1222</v>
      </c>
      <c r="J242" s="97">
        <f t="shared" si="61"/>
        <v>0.90652818991097928</v>
      </c>
      <c r="K242" s="98" t="str">
        <f t="shared" si="62"/>
        <v>89.0% - 92.1%</v>
      </c>
      <c r="L242" s="94">
        <v>96</v>
      </c>
      <c r="M242" s="94">
        <v>1066</v>
      </c>
      <c r="N242" s="97">
        <f t="shared" si="63"/>
        <v>0.89504617968094036</v>
      </c>
      <c r="O242" s="98" t="str">
        <f t="shared" si="64"/>
        <v>87.6% - 91.1%</v>
      </c>
      <c r="P242" s="94">
        <v>130</v>
      </c>
      <c r="Q242" s="94">
        <v>1025</v>
      </c>
      <c r="R242" s="97">
        <f t="shared" si="72"/>
        <v>0.84640792733278281</v>
      </c>
      <c r="S242" s="98" t="str">
        <f t="shared" si="65"/>
        <v>82.5% - 86.6%</v>
      </c>
      <c r="T242" s="94">
        <v>118</v>
      </c>
      <c r="U242" s="94">
        <v>941</v>
      </c>
      <c r="V242" s="97">
        <f t="shared" si="66"/>
        <v>0.84546271338724166</v>
      </c>
      <c r="W242" s="99" t="str">
        <f t="shared" si="67"/>
        <v>82.3% - 86.6%</v>
      </c>
      <c r="X242" s="100">
        <v>17</v>
      </c>
      <c r="Y242" s="97">
        <f t="shared" si="68"/>
        <v>1.2611275964391691E-2</v>
      </c>
      <c r="Z242" s="77">
        <v>29</v>
      </c>
      <c r="AA242" s="97">
        <f t="shared" si="69"/>
        <v>2.4349286314021831E-2</v>
      </c>
      <c r="AB242" s="77">
        <v>56</v>
      </c>
      <c r="AC242" s="97">
        <f t="shared" si="70"/>
        <v>4.6242774566473986E-2</v>
      </c>
      <c r="AD242" s="77">
        <v>54</v>
      </c>
      <c r="AE242" s="101">
        <f t="shared" si="71"/>
        <v>4.8517520215633422E-2</v>
      </c>
      <c r="AF242" s="122" t="s">
        <v>1110</v>
      </c>
      <c r="AG242" s="151">
        <v>0</v>
      </c>
      <c r="AH242" s="151">
        <v>0</v>
      </c>
      <c r="AI242" s="151">
        <v>0</v>
      </c>
      <c r="AJ242" s="151">
        <v>0</v>
      </c>
    </row>
    <row r="243" spans="1:36" x14ac:dyDescent="0.2">
      <c r="A243" s="77" t="s">
        <v>1111</v>
      </c>
      <c r="B243" s="77" t="s">
        <v>1112</v>
      </c>
      <c r="C243" s="77" t="s">
        <v>1030</v>
      </c>
      <c r="D243" s="93">
        <v>591</v>
      </c>
      <c r="E243" s="94">
        <v>600</v>
      </c>
      <c r="F243" s="94">
        <v>541</v>
      </c>
      <c r="G243" s="95">
        <v>564</v>
      </c>
      <c r="H243" s="93">
        <v>99</v>
      </c>
      <c r="I243" s="94">
        <v>491</v>
      </c>
      <c r="J243" s="97">
        <f t="shared" si="61"/>
        <v>0.83079526226734346</v>
      </c>
      <c r="K243" s="98" t="str">
        <f t="shared" si="62"/>
        <v>79.8% - 85.9%</v>
      </c>
      <c r="L243" s="94">
        <v>85</v>
      </c>
      <c r="M243" s="94">
        <v>515</v>
      </c>
      <c r="N243" s="97">
        <f t="shared" si="63"/>
        <v>0.85833333333333328</v>
      </c>
      <c r="O243" s="98" t="str">
        <f t="shared" si="64"/>
        <v>82.8% - 88.4%</v>
      </c>
      <c r="P243" s="94">
        <v>72</v>
      </c>
      <c r="Q243" s="94">
        <v>466</v>
      </c>
      <c r="R243" s="97"/>
      <c r="S243" s="98" t="str">
        <f t="shared" si="65"/>
        <v/>
      </c>
      <c r="T243" s="94">
        <v>90</v>
      </c>
      <c r="U243" s="94">
        <v>473</v>
      </c>
      <c r="V243" s="97"/>
      <c r="W243" s="99" t="str">
        <f t="shared" si="67"/>
        <v/>
      </c>
      <c r="X243" s="100">
        <v>1</v>
      </c>
      <c r="Y243" s="97">
        <f t="shared" si="68"/>
        <v>1.6920473773265651E-3</v>
      </c>
      <c r="Z243" s="77">
        <v>0</v>
      </c>
      <c r="AA243" s="97">
        <f t="shared" si="69"/>
        <v>0</v>
      </c>
      <c r="AB243" s="77">
        <v>3</v>
      </c>
      <c r="AC243" s="97">
        <f t="shared" si="70"/>
        <v>5.5452865064695009E-3</v>
      </c>
      <c r="AD243" s="77">
        <v>1</v>
      </c>
      <c r="AE243" s="101">
        <f t="shared" si="71"/>
        <v>1.7730496453900709E-3</v>
      </c>
      <c r="AF243" s="122" t="s">
        <v>1113</v>
      </c>
      <c r="AG243" s="151">
        <v>0</v>
      </c>
      <c r="AH243" s="151">
        <v>0</v>
      </c>
      <c r="AI243" s="151">
        <v>1</v>
      </c>
      <c r="AJ243" s="151">
        <v>1</v>
      </c>
    </row>
    <row r="244" spans="1:36" x14ac:dyDescent="0.2">
      <c r="A244" s="77" t="s">
        <v>1114</v>
      </c>
      <c r="B244" s="77" t="s">
        <v>1115</v>
      </c>
      <c r="C244" s="77" t="s">
        <v>1030</v>
      </c>
      <c r="D244" s="93">
        <v>93</v>
      </c>
      <c r="E244" s="94">
        <v>87</v>
      </c>
      <c r="F244" s="94">
        <v>80</v>
      </c>
      <c r="G244" s="95">
        <v>1438</v>
      </c>
      <c r="H244" s="93">
        <v>10</v>
      </c>
      <c r="I244" s="94">
        <v>80</v>
      </c>
      <c r="J244" s="97"/>
      <c r="K244" s="98" t="str">
        <f t="shared" si="62"/>
        <v/>
      </c>
      <c r="L244" s="94">
        <v>5</v>
      </c>
      <c r="M244" s="94">
        <v>80</v>
      </c>
      <c r="N244" s="97"/>
      <c r="O244" s="98" t="str">
        <f t="shared" si="64"/>
        <v/>
      </c>
      <c r="P244" s="94">
        <v>5</v>
      </c>
      <c r="Q244" s="94">
        <v>72</v>
      </c>
      <c r="R244" s="97"/>
      <c r="S244" s="98" t="str">
        <f t="shared" si="65"/>
        <v/>
      </c>
      <c r="T244" s="94">
        <v>104</v>
      </c>
      <c r="U244" s="94">
        <v>1162</v>
      </c>
      <c r="V244" s="97">
        <f t="shared" si="66"/>
        <v>0.80806675938803896</v>
      </c>
      <c r="W244" s="99" t="str">
        <f t="shared" si="67"/>
        <v>78.7% - 82.8%</v>
      </c>
      <c r="X244" s="100">
        <v>3</v>
      </c>
      <c r="Y244" s="97">
        <f t="shared" si="68"/>
        <v>3.2258064516129031E-2</v>
      </c>
      <c r="Z244" s="77">
        <v>2</v>
      </c>
      <c r="AA244" s="97">
        <f t="shared" si="69"/>
        <v>2.2988505747126436E-2</v>
      </c>
      <c r="AB244" s="77">
        <v>3</v>
      </c>
      <c r="AC244" s="97">
        <f t="shared" si="70"/>
        <v>3.7499999999999999E-2</v>
      </c>
      <c r="AD244" s="77">
        <v>172</v>
      </c>
      <c r="AE244" s="101">
        <f t="shared" si="71"/>
        <v>0.11961057023643949</v>
      </c>
      <c r="AF244" s="122" t="s">
        <v>1116</v>
      </c>
      <c r="AG244" s="151">
        <v>1</v>
      </c>
      <c r="AH244" s="151">
        <v>1</v>
      </c>
      <c r="AI244" s="151">
        <v>1</v>
      </c>
      <c r="AJ244" s="151">
        <v>0</v>
      </c>
    </row>
    <row r="245" spans="1:36" x14ac:dyDescent="0.2">
      <c r="A245" s="77" t="s">
        <v>1117</v>
      </c>
      <c r="B245" s="77" t="s">
        <v>1118</v>
      </c>
      <c r="C245" s="77" t="s">
        <v>1030</v>
      </c>
      <c r="D245" s="93">
        <v>359</v>
      </c>
      <c r="E245" s="94">
        <v>495</v>
      </c>
      <c r="F245" s="94">
        <v>441</v>
      </c>
      <c r="G245" s="95">
        <v>1092</v>
      </c>
      <c r="H245" s="93">
        <v>31</v>
      </c>
      <c r="I245" s="94">
        <v>325</v>
      </c>
      <c r="J245" s="97"/>
      <c r="K245" s="98" t="str">
        <f t="shared" si="62"/>
        <v/>
      </c>
      <c r="L245" s="94">
        <v>35</v>
      </c>
      <c r="M245" s="94">
        <v>457</v>
      </c>
      <c r="N245" s="97"/>
      <c r="O245" s="98" t="str">
        <f t="shared" si="64"/>
        <v/>
      </c>
      <c r="P245" s="94">
        <v>51</v>
      </c>
      <c r="Q245" s="94">
        <v>389</v>
      </c>
      <c r="R245" s="97"/>
      <c r="S245" s="98" t="str">
        <f t="shared" si="65"/>
        <v/>
      </c>
      <c r="T245" s="94">
        <v>107</v>
      </c>
      <c r="U245" s="94">
        <v>383</v>
      </c>
      <c r="V245" s="97">
        <f t="shared" si="66"/>
        <v>0.35073260073260071</v>
      </c>
      <c r="W245" s="99" t="str">
        <f t="shared" si="67"/>
        <v>32.3% - 38.0%</v>
      </c>
      <c r="X245" s="100">
        <v>3</v>
      </c>
      <c r="Y245" s="97">
        <f t="shared" si="68"/>
        <v>8.356545961002786E-3</v>
      </c>
      <c r="Z245" s="77">
        <v>3</v>
      </c>
      <c r="AA245" s="97">
        <f t="shared" si="69"/>
        <v>6.0606060606060606E-3</v>
      </c>
      <c r="AB245" s="77">
        <v>1</v>
      </c>
      <c r="AC245" s="97">
        <f t="shared" si="70"/>
        <v>2.2675736961451248E-3</v>
      </c>
      <c r="AD245" s="77">
        <v>602</v>
      </c>
      <c r="AE245" s="101">
        <f t="shared" si="71"/>
        <v>0.55128205128205132</v>
      </c>
      <c r="AF245" s="122" t="s">
        <v>1119</v>
      </c>
      <c r="AG245" s="151">
        <v>1</v>
      </c>
      <c r="AH245" s="151">
        <v>1</v>
      </c>
      <c r="AI245" s="151">
        <v>1</v>
      </c>
      <c r="AJ245" s="151">
        <v>0</v>
      </c>
    </row>
    <row r="246" spans="1:36" x14ac:dyDescent="0.2">
      <c r="A246" s="77" t="s">
        <v>1120</v>
      </c>
      <c r="B246" s="77" t="s">
        <v>1121</v>
      </c>
      <c r="C246" s="77" t="s">
        <v>1030</v>
      </c>
      <c r="D246" s="93">
        <v>1265</v>
      </c>
      <c r="E246" s="94">
        <v>1427</v>
      </c>
      <c r="F246" s="94">
        <v>1314</v>
      </c>
      <c r="G246" s="95">
        <v>1277</v>
      </c>
      <c r="H246" s="93">
        <v>75</v>
      </c>
      <c r="I246" s="94">
        <v>1175</v>
      </c>
      <c r="J246" s="97">
        <f t="shared" si="61"/>
        <v>0.92885375494071143</v>
      </c>
      <c r="K246" s="98" t="str">
        <f t="shared" si="62"/>
        <v>91.3% - 94.2%</v>
      </c>
      <c r="L246" s="94">
        <v>91</v>
      </c>
      <c r="M246" s="94">
        <v>1330</v>
      </c>
      <c r="N246" s="97">
        <f t="shared" si="63"/>
        <v>0.93202522775052554</v>
      </c>
      <c r="O246" s="98" t="str">
        <f t="shared" si="64"/>
        <v>91.8% - 94.4%</v>
      </c>
      <c r="P246" s="94">
        <v>84</v>
      </c>
      <c r="Q246" s="94">
        <v>1221</v>
      </c>
      <c r="R246" s="97">
        <f t="shared" si="72"/>
        <v>0.92922374429223742</v>
      </c>
      <c r="S246" s="98" t="str">
        <f t="shared" si="65"/>
        <v>91.4% - 94.2%</v>
      </c>
      <c r="T246" s="94">
        <v>82</v>
      </c>
      <c r="U246" s="94">
        <v>1178</v>
      </c>
      <c r="V246" s="97">
        <f t="shared" si="66"/>
        <v>0.92247454972592013</v>
      </c>
      <c r="W246" s="99" t="str">
        <f t="shared" si="67"/>
        <v>90.7% - 93.6%</v>
      </c>
      <c r="X246" s="100">
        <v>15</v>
      </c>
      <c r="Y246" s="97">
        <f t="shared" si="68"/>
        <v>1.1857707509881422E-2</v>
      </c>
      <c r="Z246" s="77">
        <v>6</v>
      </c>
      <c r="AA246" s="97">
        <f t="shared" si="69"/>
        <v>4.2046250875963564E-3</v>
      </c>
      <c r="AB246" s="77">
        <v>9</v>
      </c>
      <c r="AC246" s="97">
        <f t="shared" si="70"/>
        <v>6.8493150684931503E-3</v>
      </c>
      <c r="AD246" s="77">
        <v>17</v>
      </c>
      <c r="AE246" s="101">
        <f t="shared" si="71"/>
        <v>1.331245105716523E-2</v>
      </c>
      <c r="AF246" s="122" t="s">
        <v>1122</v>
      </c>
      <c r="AG246" s="151">
        <v>0</v>
      </c>
      <c r="AH246" s="151">
        <v>0</v>
      </c>
      <c r="AI246" s="151">
        <v>0</v>
      </c>
      <c r="AJ246" s="151">
        <v>0</v>
      </c>
    </row>
    <row r="247" spans="1:36" x14ac:dyDescent="0.2">
      <c r="A247" s="106" t="s">
        <v>1123</v>
      </c>
      <c r="B247" s="106" t="s">
        <v>1124</v>
      </c>
      <c r="C247" s="106" t="s">
        <v>1030</v>
      </c>
      <c r="D247" s="102">
        <v>563</v>
      </c>
      <c r="E247" s="103">
        <v>582</v>
      </c>
      <c r="F247" s="103">
        <v>540</v>
      </c>
      <c r="G247" s="104">
        <v>520</v>
      </c>
      <c r="H247" s="102">
        <v>42</v>
      </c>
      <c r="I247" s="103">
        <v>520</v>
      </c>
      <c r="J247" s="107">
        <f t="shared" si="61"/>
        <v>0.92362344582593248</v>
      </c>
      <c r="K247" s="108" t="str">
        <f t="shared" si="62"/>
        <v>89.9% - 94.3%</v>
      </c>
      <c r="L247" s="103">
        <v>55</v>
      </c>
      <c r="M247" s="103">
        <v>522</v>
      </c>
      <c r="N247" s="107">
        <f t="shared" si="63"/>
        <v>0.89690721649484539</v>
      </c>
      <c r="O247" s="108" t="str">
        <f t="shared" si="64"/>
        <v>87.0% - 91.9%</v>
      </c>
      <c r="P247" s="103">
        <v>52</v>
      </c>
      <c r="Q247" s="103">
        <v>482</v>
      </c>
      <c r="R247" s="107"/>
      <c r="S247" s="108" t="str">
        <f t="shared" si="65"/>
        <v/>
      </c>
      <c r="T247" s="103">
        <v>59</v>
      </c>
      <c r="U247" s="103">
        <v>457</v>
      </c>
      <c r="V247" s="107"/>
      <c r="W247" s="109" t="str">
        <f t="shared" si="67"/>
        <v/>
      </c>
      <c r="X247" s="110">
        <v>1</v>
      </c>
      <c r="Y247" s="107">
        <f t="shared" si="68"/>
        <v>1.7761989342806395E-3</v>
      </c>
      <c r="Z247" s="106">
        <v>5</v>
      </c>
      <c r="AA247" s="107">
        <f t="shared" si="69"/>
        <v>8.5910652920962206E-3</v>
      </c>
      <c r="AB247" s="106">
        <v>6</v>
      </c>
      <c r="AC247" s="107">
        <f t="shared" si="70"/>
        <v>1.1111111111111112E-2</v>
      </c>
      <c r="AD247" s="106">
        <v>4</v>
      </c>
      <c r="AE247" s="111">
        <f t="shared" si="71"/>
        <v>7.6923076923076927E-3</v>
      </c>
      <c r="AF247" s="122" t="s">
        <v>1125</v>
      </c>
      <c r="AG247" s="151">
        <v>0</v>
      </c>
      <c r="AH247" s="151">
        <v>0</v>
      </c>
      <c r="AI247" s="151">
        <v>1</v>
      </c>
      <c r="AJ247" s="151">
        <v>1</v>
      </c>
    </row>
    <row r="248" spans="1:36" x14ac:dyDescent="0.2">
      <c r="D248" s="112"/>
      <c r="E248" s="112"/>
      <c r="F248" s="112"/>
      <c r="G248" s="112"/>
      <c r="H248" s="112"/>
      <c r="I248" s="112"/>
      <c r="J248" s="196"/>
      <c r="K248" s="112"/>
      <c r="L248" s="112"/>
      <c r="M248" s="112"/>
      <c r="N248" s="196"/>
      <c r="O248" s="112"/>
      <c r="P248" s="112"/>
      <c r="Q248" s="112"/>
      <c r="R248" s="196"/>
      <c r="S248" s="112"/>
      <c r="T248" s="112"/>
      <c r="U248" s="112"/>
      <c r="V248" s="196"/>
      <c r="W248" s="112"/>
      <c r="X248" s="112"/>
      <c r="Y248" s="196"/>
      <c r="Z248" s="112"/>
      <c r="AA248" s="196"/>
      <c r="AB248" s="112"/>
      <c r="AC248" s="196"/>
      <c r="AD248" s="112"/>
      <c r="AE248" s="196"/>
      <c r="AF248" s="122"/>
    </row>
    <row r="249" spans="1:36" x14ac:dyDescent="0.2">
      <c r="A249" s="57" t="s">
        <v>42</v>
      </c>
      <c r="G249" s="113"/>
      <c r="H249" s="113"/>
      <c r="I249" s="113"/>
      <c r="J249" s="197"/>
      <c r="K249" s="113"/>
      <c r="L249" s="113"/>
      <c r="M249" s="113"/>
      <c r="N249" s="197"/>
      <c r="O249" s="113"/>
      <c r="P249" s="113"/>
      <c r="Q249" s="113"/>
      <c r="R249" s="197"/>
      <c r="S249" s="113"/>
      <c r="T249" s="113"/>
      <c r="U249" s="113"/>
      <c r="V249" s="197"/>
      <c r="AF249" s="122"/>
    </row>
    <row r="250" spans="1:36" x14ac:dyDescent="0.2">
      <c r="A250" s="93"/>
      <c r="B250" s="114" t="s">
        <v>309</v>
      </c>
      <c r="G250" s="113"/>
      <c r="H250" s="113"/>
      <c r="I250" s="113"/>
      <c r="J250" s="197"/>
      <c r="K250" s="113"/>
      <c r="L250" s="113"/>
      <c r="M250" s="113"/>
      <c r="N250" s="197"/>
      <c r="O250" s="113"/>
      <c r="P250" s="113"/>
      <c r="Q250" s="113"/>
      <c r="R250" s="197"/>
      <c r="S250" s="113"/>
      <c r="T250" s="113"/>
      <c r="U250" s="113"/>
      <c r="V250" s="197"/>
      <c r="AC250" s="198">
        <v>1</v>
      </c>
      <c r="AF250" s="122"/>
    </row>
    <row r="251" spans="1:36" x14ac:dyDescent="0.2">
      <c r="A251" s="78"/>
      <c r="B251" s="114" t="s">
        <v>310</v>
      </c>
      <c r="G251" s="113"/>
      <c r="H251" s="113"/>
      <c r="I251" s="113"/>
      <c r="J251" s="197"/>
      <c r="K251" s="113"/>
      <c r="L251" s="113"/>
      <c r="M251" s="113"/>
      <c r="N251" s="197"/>
      <c r="O251" s="113"/>
      <c r="P251" s="113"/>
      <c r="Q251" s="113"/>
      <c r="R251" s="197"/>
      <c r="S251" s="113"/>
      <c r="T251" s="113"/>
      <c r="U251" s="113"/>
      <c r="V251" s="197"/>
      <c r="W251" s="181"/>
      <c r="AF251" s="122"/>
    </row>
    <row r="252" spans="1:36" x14ac:dyDescent="0.2">
      <c r="A252" s="123"/>
      <c r="B252" s="114" t="s">
        <v>311</v>
      </c>
      <c r="G252" s="113"/>
      <c r="H252" s="113"/>
      <c r="I252" s="113"/>
      <c r="J252" s="197"/>
      <c r="K252" s="113"/>
      <c r="L252" s="113"/>
      <c r="M252" s="113"/>
      <c r="N252" s="197"/>
      <c r="O252" s="113"/>
      <c r="P252" s="113"/>
      <c r="Q252" s="113"/>
      <c r="R252" s="197"/>
      <c r="S252" s="113"/>
      <c r="T252" s="113"/>
      <c r="U252" s="113">
        <f>211-68</f>
        <v>143</v>
      </c>
      <c r="V252" s="197">
        <f>MIN(V$37:V$247)</f>
        <v>0.35073260073260071</v>
      </c>
      <c r="W252" s="181"/>
      <c r="AF252" s="122"/>
    </row>
    <row r="253" spans="1:36" x14ac:dyDescent="0.2">
      <c r="A253" s="78"/>
      <c r="B253" s="126" t="s">
        <v>1405</v>
      </c>
      <c r="G253" s="113"/>
      <c r="H253" s="113"/>
      <c r="I253" s="113"/>
      <c r="J253" s="197"/>
      <c r="K253" s="113"/>
      <c r="L253" s="113"/>
      <c r="M253" s="113"/>
      <c r="N253" s="197"/>
      <c r="O253" s="113"/>
      <c r="P253" s="113"/>
      <c r="Q253" s="113"/>
      <c r="R253" s="197"/>
      <c r="S253" s="113"/>
      <c r="T253" s="113"/>
      <c r="U253" s="113"/>
      <c r="V253" s="197">
        <f>MAX(V$37:V$247)</f>
        <v>0.92363636363636359</v>
      </c>
      <c r="W253" s="181"/>
      <c r="AF253" s="122"/>
    </row>
    <row r="255" spans="1:36" s="151" customFormat="1" x14ac:dyDescent="0.2">
      <c r="A255" s="151">
        <v>1</v>
      </c>
      <c r="B255" s="151">
        <v>2</v>
      </c>
      <c r="C255" s="151">
        <v>3</v>
      </c>
      <c r="D255" s="151">
        <v>5</v>
      </c>
      <c r="E255" s="151">
        <v>6</v>
      </c>
      <c r="F255" s="151">
        <v>7</v>
      </c>
      <c r="G255" s="151">
        <v>8</v>
      </c>
      <c r="H255" s="151">
        <v>9</v>
      </c>
      <c r="I255" s="151">
        <v>10</v>
      </c>
      <c r="J255" s="151">
        <v>11</v>
      </c>
      <c r="K255" s="151">
        <v>12</v>
      </c>
      <c r="L255" s="151">
        <v>13</v>
      </c>
      <c r="M255" s="151">
        <v>14</v>
      </c>
      <c r="N255" s="151">
        <v>15</v>
      </c>
      <c r="O255" s="151">
        <v>16</v>
      </c>
      <c r="P255" s="151">
        <v>17</v>
      </c>
      <c r="Q255" s="151">
        <v>18</v>
      </c>
      <c r="R255" s="151">
        <v>19</v>
      </c>
      <c r="S255" s="151">
        <v>20</v>
      </c>
      <c r="T255" s="151">
        <v>21</v>
      </c>
      <c r="U255" s="151">
        <v>22</v>
      </c>
      <c r="V255" s="151">
        <v>23</v>
      </c>
      <c r="W255" s="151">
        <v>24</v>
      </c>
      <c r="X255" s="151">
        <v>25</v>
      </c>
      <c r="Y255" s="151">
        <v>26</v>
      </c>
      <c r="Z255" s="151">
        <v>27</v>
      </c>
      <c r="AA255" s="151">
        <v>28</v>
      </c>
      <c r="AB255" s="151">
        <v>29</v>
      </c>
      <c r="AC255" s="151">
        <v>30</v>
      </c>
      <c r="AD255" s="151">
        <v>31</v>
      </c>
      <c r="AE255" s="151">
        <v>32</v>
      </c>
    </row>
    <row r="256" spans="1:36" x14ac:dyDescent="0.2">
      <c r="D256" s="94"/>
      <c r="E256" s="94"/>
      <c r="F256" s="94"/>
      <c r="G256" s="94"/>
      <c r="H256" s="94"/>
      <c r="I256" s="94"/>
      <c r="K256" s="94"/>
      <c r="L256" s="94"/>
      <c r="M256" s="94"/>
      <c r="O256" s="94"/>
      <c r="P256" s="94"/>
      <c r="Q256" s="94"/>
      <c r="S256" s="94"/>
      <c r="T256" s="94"/>
      <c r="U256" s="94"/>
      <c r="W256" s="94"/>
      <c r="X256" s="94"/>
      <c r="Z256" s="94"/>
      <c r="AB256" s="94"/>
      <c r="AD256" s="94"/>
    </row>
  </sheetData>
  <mergeCells count="11">
    <mergeCell ref="AD7:AE7"/>
    <mergeCell ref="D6:G6"/>
    <mergeCell ref="H6:W6"/>
    <mergeCell ref="X6:AE6"/>
    <mergeCell ref="H7:K7"/>
    <mergeCell ref="L7:O7"/>
    <mergeCell ref="P7:S7"/>
    <mergeCell ref="T7:W7"/>
    <mergeCell ref="X7:Y7"/>
    <mergeCell ref="Z7:AA7"/>
    <mergeCell ref="AB7:AC7"/>
  </mergeCells>
  <conditionalFormatting sqref="Y37:Y247 AA37:AA247 AC37:AC247 AE37:AE247">
    <cfRule type="cellIs" dxfId="126" priority="12" stopIfTrue="1" operator="greaterThan">
      <formula>0.05</formula>
    </cfRule>
    <cfRule type="cellIs" dxfId="125" priority="13" stopIfTrue="1" operator="lessThan">
      <formula>0</formula>
    </cfRule>
  </conditionalFormatting>
  <conditionalFormatting sqref="E248:E254 D9:E247 F9:G254 E256:G379">
    <cfRule type="expression" dxfId="124" priority="14" stopIfTrue="1">
      <formula>AG9=1</formula>
    </cfRule>
  </conditionalFormatting>
  <conditionalFormatting sqref="A250">
    <cfRule type="expression" dxfId="123" priority="10" stopIfTrue="1">
      <formula>AC250=1</formula>
    </cfRule>
  </conditionalFormatting>
  <conditionalFormatting sqref="H9">
    <cfRule type="expression" dxfId="122" priority="9" stopIfTrue="1">
      <formula>AK9=1</formula>
    </cfRule>
  </conditionalFormatting>
  <conditionalFormatting sqref="AE9:AE35">
    <cfRule type="cellIs" dxfId="121" priority="1" stopIfTrue="1" operator="greaterThan">
      <formula>0.05</formula>
    </cfRule>
    <cfRule type="cellIs" dxfId="120" priority="2" stopIfTrue="1" operator="lessThan">
      <formula>0</formula>
    </cfRule>
  </conditionalFormatting>
  <conditionalFormatting sqref="Y9:Y35">
    <cfRule type="cellIs" dxfId="119" priority="7" stopIfTrue="1" operator="greaterThan">
      <formula>0.05</formula>
    </cfRule>
    <cfRule type="cellIs" dxfId="118" priority="8" stopIfTrue="1" operator="lessThan">
      <formula>0</formula>
    </cfRule>
  </conditionalFormatting>
  <conditionalFormatting sqref="AA9:AA35">
    <cfRule type="cellIs" dxfId="117" priority="5" stopIfTrue="1" operator="greaterThan">
      <formula>0.05</formula>
    </cfRule>
    <cfRule type="cellIs" dxfId="116" priority="6" stopIfTrue="1" operator="lessThan">
      <formula>0</formula>
    </cfRule>
  </conditionalFormatting>
  <conditionalFormatting sqref="AC9:AC35">
    <cfRule type="cellIs" dxfId="115" priority="3" stopIfTrue="1" operator="greaterThan">
      <formula>0.05</formula>
    </cfRule>
    <cfRule type="cellIs" dxfId="114" priority="4" stopIfTrue="1" operator="lessThan">
      <formula>0</formula>
    </cfRule>
  </conditionalFormatting>
  <printOptions horizontalCentered="1"/>
  <pageMargins left="0.39370078740157483" right="0.39370078740157483" top="0.39370078740157483" bottom="0.59055118110236227" header="0.51181102362204722" footer="0.51181102362204722"/>
  <pageSetup paperSize="9" scale="26" fitToHeight="2" orientation="landscape" r:id="rId1"/>
  <headerFooter alignWithMargins="0">
    <oddFooter>&amp;L&amp;6&amp;F &amp;A&amp;R&amp;6Standards and Quality Analytical Team (SAT)</oddFooter>
  </headerFooter>
  <rowBreaks count="1" manualBreakCount="1">
    <brk id="143" max="32"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W212"/>
  <sheetViews>
    <sheetView workbookViewId="0"/>
  </sheetViews>
  <sheetFormatPr defaultRowHeight="15" x14ac:dyDescent="0.25"/>
  <cols>
    <col min="1" max="9" width="9.140625" style="117"/>
    <col min="10" max="11" width="10.7109375" style="117" customWidth="1"/>
    <col min="12" max="21" width="9.140625" style="117"/>
    <col min="22" max="23" width="10.7109375" style="117" customWidth="1"/>
    <col min="24" max="16384" width="9.140625" style="117"/>
  </cols>
  <sheetData>
    <row r="1" spans="1:23" ht="77.25" x14ac:dyDescent="0.25">
      <c r="A1" s="117" t="s">
        <v>312</v>
      </c>
      <c r="B1" s="117" t="s">
        <v>313</v>
      </c>
      <c r="C1" s="117" t="s">
        <v>71</v>
      </c>
      <c r="D1" s="117" t="s">
        <v>456</v>
      </c>
      <c r="E1" s="117" t="s">
        <v>71</v>
      </c>
      <c r="F1" s="117" t="s">
        <v>1126</v>
      </c>
      <c r="G1" s="118" t="s">
        <v>314</v>
      </c>
      <c r="H1" s="118" t="s">
        <v>315</v>
      </c>
      <c r="I1" s="118" t="s">
        <v>316</v>
      </c>
      <c r="J1" s="118" t="s">
        <v>317</v>
      </c>
      <c r="K1" s="118" t="s">
        <v>318</v>
      </c>
      <c r="M1" s="117" t="s">
        <v>312</v>
      </c>
      <c r="N1" s="117" t="s">
        <v>313</v>
      </c>
      <c r="O1" s="117" t="s">
        <v>71</v>
      </c>
      <c r="P1" s="117" t="s">
        <v>456</v>
      </c>
      <c r="Q1" s="117" t="s">
        <v>71</v>
      </c>
      <c r="R1" s="117" t="s">
        <v>1126</v>
      </c>
      <c r="S1" s="118" t="s">
        <v>314</v>
      </c>
      <c r="T1" s="118" t="s">
        <v>315</v>
      </c>
      <c r="U1" s="118" t="s">
        <v>316</v>
      </c>
      <c r="V1" s="118" t="s">
        <v>317</v>
      </c>
      <c r="W1" s="118" t="s">
        <v>318</v>
      </c>
    </row>
    <row r="2" spans="1:23" x14ac:dyDescent="0.25">
      <c r="A2" s="117" t="s">
        <v>319</v>
      </c>
      <c r="B2" s="117" t="s">
        <v>320</v>
      </c>
      <c r="C2" s="117" t="s">
        <v>560</v>
      </c>
      <c r="D2" s="117" t="s">
        <v>561</v>
      </c>
      <c r="E2" s="117" t="s">
        <v>575</v>
      </c>
      <c r="F2" s="117" t="s">
        <v>1127</v>
      </c>
      <c r="G2" s="119">
        <v>0.52577319587628868</v>
      </c>
      <c r="H2" s="119">
        <v>0.46597938144329898</v>
      </c>
      <c r="I2" s="27">
        <v>8.2474226804123713E-3</v>
      </c>
      <c r="J2" s="27">
        <v>-3.5785288270377746E-2</v>
      </c>
      <c r="K2" s="27">
        <v>-0.12296564195298376</v>
      </c>
      <c r="M2" s="117" t="s">
        <v>319</v>
      </c>
      <c r="N2" s="117" t="s">
        <v>320</v>
      </c>
      <c r="O2" s="117" t="s">
        <v>646</v>
      </c>
      <c r="P2" s="117" t="s">
        <v>647</v>
      </c>
      <c r="Q2" s="117" t="s">
        <v>670</v>
      </c>
      <c r="R2" s="117" t="s">
        <v>1128</v>
      </c>
      <c r="S2" s="119">
        <v>0.56955810147299513</v>
      </c>
      <c r="T2" s="119">
        <v>0.43044189852700493</v>
      </c>
      <c r="U2" s="27">
        <v>0</v>
      </c>
      <c r="V2" s="27">
        <v>-6.4318529862174567E-2</v>
      </c>
      <c r="W2" s="27">
        <v>-0.17208672086720866</v>
      </c>
    </row>
    <row r="3" spans="1:23" x14ac:dyDescent="0.25">
      <c r="A3" s="117" t="s">
        <v>319</v>
      </c>
      <c r="B3" s="117" t="s">
        <v>320</v>
      </c>
      <c r="C3" s="117" t="s">
        <v>480</v>
      </c>
      <c r="D3" s="117" t="s">
        <v>1129</v>
      </c>
      <c r="E3" s="117" t="s">
        <v>491</v>
      </c>
      <c r="F3" s="117" t="s">
        <v>335</v>
      </c>
      <c r="G3" s="119">
        <v>0.53340635268346115</v>
      </c>
      <c r="H3" s="119">
        <v>0.45345016429353779</v>
      </c>
      <c r="I3" s="27">
        <v>1.3143483023001095E-2</v>
      </c>
      <c r="J3" s="27">
        <v>6.6588785046729049E-2</v>
      </c>
      <c r="K3" s="27">
        <v>-5.2904564315352731E-2</v>
      </c>
      <c r="M3" s="117" t="s">
        <v>319</v>
      </c>
      <c r="N3" s="117" t="s">
        <v>320</v>
      </c>
      <c r="O3" s="117" t="s">
        <v>646</v>
      </c>
      <c r="P3" s="117" t="s">
        <v>647</v>
      </c>
      <c r="Q3" s="117" t="s">
        <v>673</v>
      </c>
      <c r="R3" s="117" t="s">
        <v>1130</v>
      </c>
      <c r="S3" s="119">
        <v>0.59883154819863682</v>
      </c>
      <c r="T3" s="119">
        <v>0.40116845180136318</v>
      </c>
      <c r="U3" s="27">
        <v>0</v>
      </c>
      <c r="V3" s="27">
        <v>5.1177072671443113E-2</v>
      </c>
      <c r="W3" s="27">
        <v>-6.9746376811594235E-2</v>
      </c>
    </row>
    <row r="4" spans="1:23" x14ac:dyDescent="0.25">
      <c r="A4" s="117" t="s">
        <v>319</v>
      </c>
      <c r="B4" s="117" t="s">
        <v>320</v>
      </c>
      <c r="C4" s="117" t="s">
        <v>646</v>
      </c>
      <c r="D4" s="117" t="s">
        <v>647</v>
      </c>
      <c r="E4" s="117" t="s">
        <v>670</v>
      </c>
      <c r="F4" s="117" t="s">
        <v>1128</v>
      </c>
      <c r="G4" s="119">
        <v>0.56955810147299513</v>
      </c>
      <c r="H4" s="119">
        <v>0.43044189852700493</v>
      </c>
      <c r="I4" s="27">
        <v>0</v>
      </c>
      <c r="J4" s="27">
        <v>-6.4318529862174567E-2</v>
      </c>
      <c r="K4" s="27">
        <v>-0.17208672086720866</v>
      </c>
      <c r="M4" s="117" t="s">
        <v>319</v>
      </c>
      <c r="N4" s="117" t="s">
        <v>320</v>
      </c>
      <c r="O4" s="117" t="s">
        <v>461</v>
      </c>
      <c r="P4" s="117" t="s">
        <v>1131</v>
      </c>
      <c r="Q4" s="117" t="s">
        <v>466</v>
      </c>
      <c r="R4" s="117" t="s">
        <v>1132</v>
      </c>
      <c r="S4" s="119">
        <v>0.6021897810218978</v>
      </c>
      <c r="T4" s="119">
        <v>0.3978102189781022</v>
      </c>
      <c r="U4" s="27">
        <v>0</v>
      </c>
      <c r="V4" s="27">
        <v>-4.5296167247386721E-2</v>
      </c>
      <c r="W4" s="27">
        <v>-0.14375000000000004</v>
      </c>
    </row>
    <row r="5" spans="1:23" x14ac:dyDescent="0.25">
      <c r="A5" s="117" t="s">
        <v>319</v>
      </c>
      <c r="B5" s="117" t="s">
        <v>320</v>
      </c>
      <c r="C5" s="117" t="s">
        <v>678</v>
      </c>
      <c r="D5" s="117" t="s">
        <v>1133</v>
      </c>
      <c r="E5" s="117" t="s">
        <v>695</v>
      </c>
      <c r="F5" s="117" t="s">
        <v>1134</v>
      </c>
      <c r="G5" s="119">
        <v>0.57243816254416957</v>
      </c>
      <c r="H5" s="119">
        <v>0.38162544169611307</v>
      </c>
      <c r="I5" s="27">
        <v>4.5936395759717315E-2</v>
      </c>
      <c r="J5" s="27">
        <v>0.1411290322580645</v>
      </c>
      <c r="K5" s="27">
        <v>-1.0489510489510523E-2</v>
      </c>
      <c r="M5" s="117" t="s">
        <v>319</v>
      </c>
      <c r="N5" s="117" t="s">
        <v>320</v>
      </c>
      <c r="O5" s="117" t="s">
        <v>496</v>
      </c>
      <c r="P5" s="117" t="s">
        <v>497</v>
      </c>
      <c r="Q5" s="117" t="s">
        <v>494</v>
      </c>
      <c r="R5" s="117" t="s">
        <v>330</v>
      </c>
      <c r="S5" s="119">
        <v>0.6424870466321243</v>
      </c>
      <c r="T5" s="119">
        <v>0.35751295336787564</v>
      </c>
      <c r="U5" s="27">
        <v>0</v>
      </c>
      <c r="V5" s="27">
        <v>2.0768431983384517E-3</v>
      </c>
      <c r="W5" s="27">
        <v>-5.3921568627451011E-2</v>
      </c>
    </row>
    <row r="6" spans="1:23" x14ac:dyDescent="0.25">
      <c r="A6" s="117" t="s">
        <v>319</v>
      </c>
      <c r="B6" s="117" t="s">
        <v>320</v>
      </c>
      <c r="C6" s="117" t="s">
        <v>480</v>
      </c>
      <c r="D6" s="117" t="s">
        <v>1129</v>
      </c>
      <c r="E6" s="117" t="s">
        <v>478</v>
      </c>
      <c r="F6" s="117" t="s">
        <v>1135</v>
      </c>
      <c r="G6" s="119">
        <v>0.57328990228013033</v>
      </c>
      <c r="H6" s="119">
        <v>0.42345276872964172</v>
      </c>
      <c r="I6" s="27">
        <v>3.2573289902280132E-3</v>
      </c>
      <c r="J6" s="27">
        <v>-1.9169329073482455E-2</v>
      </c>
      <c r="K6" s="27">
        <v>-0.13521126760563384</v>
      </c>
      <c r="M6" s="117" t="s">
        <v>319</v>
      </c>
      <c r="N6" s="117" t="s">
        <v>320</v>
      </c>
      <c r="O6" s="117" t="s">
        <v>630</v>
      </c>
      <c r="P6" s="117" t="s">
        <v>1136</v>
      </c>
      <c r="Q6" s="117" t="s">
        <v>628</v>
      </c>
      <c r="R6" s="117" t="s">
        <v>334</v>
      </c>
      <c r="S6" s="119">
        <v>0.65846153846153843</v>
      </c>
      <c r="T6" s="119">
        <v>0.34153846153846151</v>
      </c>
      <c r="U6" s="27">
        <v>0</v>
      </c>
      <c r="V6" s="27">
        <v>-7.5391180654338585E-2</v>
      </c>
      <c r="W6" s="27">
        <v>-0.1558441558441559</v>
      </c>
    </row>
    <row r="7" spans="1:23" x14ac:dyDescent="0.25">
      <c r="A7" s="117" t="s">
        <v>319</v>
      </c>
      <c r="B7" s="117" t="s">
        <v>320</v>
      </c>
      <c r="C7" s="117" t="s">
        <v>496</v>
      </c>
      <c r="D7" s="117" t="s">
        <v>497</v>
      </c>
      <c r="E7" s="117" t="s">
        <v>529</v>
      </c>
      <c r="F7" s="117" t="s">
        <v>1137</v>
      </c>
      <c r="G7" s="119">
        <v>0.5762897914379802</v>
      </c>
      <c r="H7" s="119">
        <v>0.41492864983534578</v>
      </c>
      <c r="I7" s="27">
        <v>8.7815587266739849E-3</v>
      </c>
      <c r="J7" s="27">
        <v>6.9248826291079757E-2</v>
      </c>
      <c r="K7" s="27">
        <v>-5.5958549222797971E-2</v>
      </c>
      <c r="M7" s="117" t="s">
        <v>319</v>
      </c>
      <c r="N7" s="117" t="s">
        <v>320</v>
      </c>
      <c r="O7" s="117" t="s">
        <v>534</v>
      </c>
      <c r="P7" s="117" t="s">
        <v>535</v>
      </c>
      <c r="Q7" s="117" t="s">
        <v>540</v>
      </c>
      <c r="R7" s="117" t="s">
        <v>1138</v>
      </c>
      <c r="S7" s="119">
        <v>0.65879828326180256</v>
      </c>
      <c r="T7" s="119">
        <v>0.34120171673819744</v>
      </c>
      <c r="U7" s="27">
        <v>0</v>
      </c>
      <c r="V7" s="27">
        <v>0.11750599520383687</v>
      </c>
      <c r="W7" s="27">
        <v>-0.11742424242424243</v>
      </c>
    </row>
    <row r="8" spans="1:23" x14ac:dyDescent="0.25">
      <c r="A8" s="117" t="s">
        <v>319</v>
      </c>
      <c r="B8" s="117" t="s">
        <v>320</v>
      </c>
      <c r="C8" s="117" t="s">
        <v>700</v>
      </c>
      <c r="D8" s="117" t="s">
        <v>1139</v>
      </c>
      <c r="E8" s="117" t="s">
        <v>705</v>
      </c>
      <c r="F8" s="117" t="s">
        <v>326</v>
      </c>
      <c r="G8" s="119">
        <v>0.58525852585258531</v>
      </c>
      <c r="H8" s="119">
        <v>0.37183718371837182</v>
      </c>
      <c r="I8" s="27">
        <v>4.2904290429042903E-2</v>
      </c>
      <c r="J8" s="27">
        <v>-3.9112050739957716E-2</v>
      </c>
      <c r="K8" s="27">
        <v>-9.7318768619662377E-2</v>
      </c>
      <c r="M8" s="117" t="s">
        <v>319</v>
      </c>
      <c r="N8" s="117" t="s">
        <v>320</v>
      </c>
      <c r="O8" s="117" t="s">
        <v>646</v>
      </c>
      <c r="P8" s="117" t="s">
        <v>647</v>
      </c>
      <c r="Q8" s="117" t="s">
        <v>664</v>
      </c>
      <c r="R8" s="117" t="s">
        <v>1140</v>
      </c>
      <c r="S8" s="119">
        <v>0.6595022624434389</v>
      </c>
      <c r="T8" s="119">
        <v>0.3404977375565611</v>
      </c>
      <c r="U8" s="27">
        <v>0</v>
      </c>
      <c r="V8" s="27">
        <v>-5.6563500533617916E-2</v>
      </c>
      <c r="W8" s="27">
        <v>-8.8659793814433008E-2</v>
      </c>
    </row>
    <row r="9" spans="1:23" x14ac:dyDescent="0.25">
      <c r="A9" s="117" t="s">
        <v>319</v>
      </c>
      <c r="B9" s="117" t="s">
        <v>320</v>
      </c>
      <c r="C9" s="117" t="s">
        <v>646</v>
      </c>
      <c r="D9" s="117" t="s">
        <v>647</v>
      </c>
      <c r="E9" s="117" t="s">
        <v>673</v>
      </c>
      <c r="F9" s="117" t="s">
        <v>1130</v>
      </c>
      <c r="G9" s="119">
        <v>0.59883154819863682</v>
      </c>
      <c r="H9" s="119">
        <v>0.40116845180136318</v>
      </c>
      <c r="I9" s="27">
        <v>0</v>
      </c>
      <c r="J9" s="27">
        <v>5.1177072671443113E-2</v>
      </c>
      <c r="K9" s="27">
        <v>-6.9746376811594235E-2</v>
      </c>
      <c r="M9" s="117" t="s">
        <v>319</v>
      </c>
      <c r="N9" s="117" t="s">
        <v>320</v>
      </c>
      <c r="O9" s="117" t="s">
        <v>461</v>
      </c>
      <c r="P9" s="117" t="s">
        <v>1131</v>
      </c>
      <c r="Q9" s="117" t="s">
        <v>463</v>
      </c>
      <c r="R9" s="117" t="s">
        <v>1141</v>
      </c>
      <c r="S9" s="119">
        <v>0.66894977168949776</v>
      </c>
      <c r="T9" s="119">
        <v>0.33105022831050229</v>
      </c>
      <c r="U9" s="27">
        <v>0</v>
      </c>
      <c r="V9" s="27">
        <v>-5.8064516129032295E-2</v>
      </c>
      <c r="W9" s="27">
        <v>-0.1428571428571429</v>
      </c>
    </row>
    <row r="10" spans="1:23" x14ac:dyDescent="0.25">
      <c r="A10" s="117" t="s">
        <v>319</v>
      </c>
      <c r="B10" s="117" t="s">
        <v>320</v>
      </c>
      <c r="C10" s="117" t="s">
        <v>461</v>
      </c>
      <c r="D10" s="117" t="s">
        <v>1131</v>
      </c>
      <c r="E10" s="117" t="s">
        <v>466</v>
      </c>
      <c r="F10" s="117" t="s">
        <v>1132</v>
      </c>
      <c r="G10" s="119">
        <v>0.6021897810218978</v>
      </c>
      <c r="H10" s="119">
        <v>0.3978102189781022</v>
      </c>
      <c r="I10" s="27">
        <v>0</v>
      </c>
      <c r="J10" s="27">
        <v>-4.5296167247386721E-2</v>
      </c>
      <c r="K10" s="27">
        <v>-0.14375000000000004</v>
      </c>
      <c r="M10" s="117" t="s">
        <v>319</v>
      </c>
      <c r="N10" s="117" t="s">
        <v>320</v>
      </c>
      <c r="O10" s="117" t="s">
        <v>461</v>
      </c>
      <c r="P10" s="117" t="s">
        <v>1131</v>
      </c>
      <c r="Q10" s="117" t="s">
        <v>472</v>
      </c>
      <c r="R10" s="117" t="s">
        <v>1142</v>
      </c>
      <c r="S10" s="119">
        <v>0.69028006589785829</v>
      </c>
      <c r="T10" s="119">
        <v>0.30971993410214166</v>
      </c>
      <c r="U10" s="27">
        <v>0</v>
      </c>
      <c r="V10" s="27">
        <v>3.9383561643835607E-2</v>
      </c>
      <c r="W10" s="27">
        <v>-6.1823802163833097E-2</v>
      </c>
    </row>
    <row r="11" spans="1:23" x14ac:dyDescent="0.25">
      <c r="A11" s="117" t="s">
        <v>319</v>
      </c>
      <c r="B11" s="117" t="s">
        <v>320</v>
      </c>
      <c r="C11" s="117" t="s">
        <v>534</v>
      </c>
      <c r="D11" s="117" t="s">
        <v>535</v>
      </c>
      <c r="E11" s="117" t="s">
        <v>555</v>
      </c>
      <c r="F11" s="117" t="s">
        <v>1143</v>
      </c>
      <c r="G11" s="119">
        <v>0.60750853242320824</v>
      </c>
      <c r="H11" s="119">
        <v>0.38225255972696248</v>
      </c>
      <c r="I11" s="27">
        <v>1.0238907849829351E-2</v>
      </c>
      <c r="J11" s="27">
        <v>0.19591836734693868</v>
      </c>
      <c r="K11" s="27">
        <v>-7.2784810126582333E-2</v>
      </c>
      <c r="M11" s="117" t="s">
        <v>319</v>
      </c>
      <c r="N11" s="117" t="s">
        <v>320</v>
      </c>
      <c r="O11" s="117" t="s">
        <v>534</v>
      </c>
      <c r="P11" s="117" t="s">
        <v>535</v>
      </c>
      <c r="Q11" s="117" t="s">
        <v>549</v>
      </c>
      <c r="R11" s="117" t="s">
        <v>1144</v>
      </c>
      <c r="S11" s="119">
        <v>0.69051321928460341</v>
      </c>
      <c r="T11" s="119">
        <v>0.30948678071539659</v>
      </c>
      <c r="U11" s="27">
        <v>0</v>
      </c>
      <c r="V11" s="27">
        <v>0.11438474870017323</v>
      </c>
      <c r="W11" s="27">
        <v>-1.3803680981595123E-2</v>
      </c>
    </row>
    <row r="12" spans="1:23" x14ac:dyDescent="0.25">
      <c r="A12" s="117" t="s">
        <v>319</v>
      </c>
      <c r="B12" s="117" t="s">
        <v>320</v>
      </c>
      <c r="C12" s="117" t="s">
        <v>496</v>
      </c>
      <c r="D12" s="117" t="s">
        <v>497</v>
      </c>
      <c r="E12" s="117" t="s">
        <v>514</v>
      </c>
      <c r="F12" s="117" t="s">
        <v>1145</v>
      </c>
      <c r="G12" s="119">
        <v>0.61413673232908461</v>
      </c>
      <c r="H12" s="119">
        <v>0.38470451911935111</v>
      </c>
      <c r="I12" s="27">
        <v>1.1587485515643105E-3</v>
      </c>
      <c r="J12" s="27">
        <v>-1.8202502844141044E-2</v>
      </c>
      <c r="K12" s="27">
        <v>-5.2689352360043906E-2</v>
      </c>
      <c r="M12" s="117" t="s">
        <v>319</v>
      </c>
      <c r="N12" s="117" t="s">
        <v>320</v>
      </c>
      <c r="O12" s="117" t="s">
        <v>802</v>
      </c>
      <c r="P12" s="117" t="s">
        <v>1146</v>
      </c>
      <c r="Q12" s="117" t="s">
        <v>813</v>
      </c>
      <c r="R12" s="117" t="s">
        <v>1147</v>
      </c>
      <c r="S12" s="119">
        <v>0.70601589103291718</v>
      </c>
      <c r="T12" s="119">
        <v>0.29398410896708288</v>
      </c>
      <c r="U12" s="27">
        <v>0</v>
      </c>
      <c r="V12" s="27">
        <v>8.0091533180777219E-3</v>
      </c>
      <c r="W12" s="27">
        <v>-2.4363233665559259E-2</v>
      </c>
    </row>
    <row r="13" spans="1:23" x14ac:dyDescent="0.25">
      <c r="A13" s="117" t="s">
        <v>319</v>
      </c>
      <c r="B13" s="117" t="s">
        <v>320</v>
      </c>
      <c r="C13" s="117" t="s">
        <v>722</v>
      </c>
      <c r="D13" s="117" t="s">
        <v>1148</v>
      </c>
      <c r="E13" s="117" t="s">
        <v>727</v>
      </c>
      <c r="F13" s="117" t="s">
        <v>1149</v>
      </c>
      <c r="G13" s="119">
        <v>0.61764705882352944</v>
      </c>
      <c r="H13" s="119">
        <v>0.35294117647058826</v>
      </c>
      <c r="I13" s="27">
        <v>2.9411764705882353E-2</v>
      </c>
      <c r="J13" s="27">
        <v>-7.7966101694915246E-2</v>
      </c>
      <c r="K13" s="27">
        <v>-0.15132605304212166</v>
      </c>
      <c r="M13" s="117" t="s">
        <v>319</v>
      </c>
      <c r="N13" s="117" t="s">
        <v>320</v>
      </c>
      <c r="O13" s="117" t="s">
        <v>722</v>
      </c>
      <c r="P13" s="117" t="s">
        <v>1148</v>
      </c>
      <c r="Q13" s="117" t="s">
        <v>748</v>
      </c>
      <c r="R13" s="117" t="s">
        <v>1150</v>
      </c>
      <c r="S13" s="119">
        <v>0.71599718111346022</v>
      </c>
      <c r="T13" s="119">
        <v>0.28400281888653983</v>
      </c>
      <c r="U13" s="27">
        <v>0</v>
      </c>
      <c r="V13" s="27">
        <v>-6.7061143984220917E-2</v>
      </c>
      <c r="W13" s="27">
        <v>-0.15686274509803921</v>
      </c>
    </row>
    <row r="14" spans="1:23" x14ac:dyDescent="0.25">
      <c r="A14" s="117" t="s">
        <v>319</v>
      </c>
      <c r="B14" s="117" t="s">
        <v>320</v>
      </c>
      <c r="C14" s="117" t="s">
        <v>496</v>
      </c>
      <c r="D14" s="117" t="s">
        <v>497</v>
      </c>
      <c r="E14" s="117" t="s">
        <v>494</v>
      </c>
      <c r="F14" s="117" t="s">
        <v>330</v>
      </c>
      <c r="G14" s="119">
        <v>0.6424870466321243</v>
      </c>
      <c r="H14" s="119">
        <v>0.35751295336787564</v>
      </c>
      <c r="I14" s="27">
        <v>0</v>
      </c>
      <c r="J14" s="27">
        <v>2.0768431983384517E-3</v>
      </c>
      <c r="K14" s="27">
        <v>-5.3921568627451011E-2</v>
      </c>
      <c r="M14" s="117" t="s">
        <v>319</v>
      </c>
      <c r="N14" s="117" t="s">
        <v>320</v>
      </c>
      <c r="O14" s="117" t="s">
        <v>846</v>
      </c>
      <c r="P14" s="117" t="s">
        <v>1151</v>
      </c>
      <c r="Q14" s="117" t="s">
        <v>848</v>
      </c>
      <c r="R14" s="117" t="s">
        <v>1152</v>
      </c>
      <c r="S14" s="119">
        <v>0.72378516624040923</v>
      </c>
      <c r="T14" s="119">
        <v>0.27621483375959077</v>
      </c>
      <c r="U14" s="27">
        <v>0</v>
      </c>
      <c r="V14" s="27">
        <v>5.1075268817204256E-2</v>
      </c>
      <c r="W14" s="27">
        <v>-4.8661800486618056E-2</v>
      </c>
    </row>
    <row r="15" spans="1:23" x14ac:dyDescent="0.25">
      <c r="A15" s="117" t="s">
        <v>319</v>
      </c>
      <c r="B15" s="117" t="s">
        <v>320</v>
      </c>
      <c r="C15" s="117" t="s">
        <v>461</v>
      </c>
      <c r="D15" s="117" t="s">
        <v>1131</v>
      </c>
      <c r="E15" s="117" t="s">
        <v>469</v>
      </c>
      <c r="F15" s="117" t="s">
        <v>1153</v>
      </c>
      <c r="G15" s="119">
        <v>0.64388489208633093</v>
      </c>
      <c r="H15" s="119">
        <v>0.33992805755395683</v>
      </c>
      <c r="I15" s="27">
        <v>1.618705035971223E-2</v>
      </c>
      <c r="J15" s="27">
        <v>-7.6411960132890311E-2</v>
      </c>
      <c r="K15" s="27">
        <v>-0.12302839116719244</v>
      </c>
      <c r="M15" s="117" t="s">
        <v>319</v>
      </c>
      <c r="N15" s="117" t="s">
        <v>320</v>
      </c>
      <c r="O15" s="117" t="s">
        <v>496</v>
      </c>
      <c r="P15" s="117" t="s">
        <v>497</v>
      </c>
      <c r="Q15" s="117" t="s">
        <v>502</v>
      </c>
      <c r="R15" s="117" t="s">
        <v>1154</v>
      </c>
      <c r="S15" s="119">
        <v>0.73657927590511862</v>
      </c>
      <c r="T15" s="119">
        <v>0.26342072409488138</v>
      </c>
      <c r="U15" s="27">
        <v>0</v>
      </c>
      <c r="V15" s="27">
        <v>0.1558441558441559</v>
      </c>
      <c r="W15" s="27">
        <v>-9.8887515451174801E-3</v>
      </c>
    </row>
    <row r="16" spans="1:23" x14ac:dyDescent="0.25">
      <c r="A16" s="117" t="s">
        <v>319</v>
      </c>
      <c r="B16" s="117" t="s">
        <v>320</v>
      </c>
      <c r="C16" s="117" t="s">
        <v>700</v>
      </c>
      <c r="D16" s="117" t="s">
        <v>1139</v>
      </c>
      <c r="E16" s="117" t="s">
        <v>714</v>
      </c>
      <c r="F16" s="117" t="s">
        <v>1155</v>
      </c>
      <c r="G16" s="119">
        <v>0.64597701149425291</v>
      </c>
      <c r="H16" s="119">
        <v>0.34022988505747126</v>
      </c>
      <c r="I16" s="27">
        <v>1.3793103448275862E-2</v>
      </c>
      <c r="J16" s="27">
        <v>-5.9459459459459407E-2</v>
      </c>
      <c r="K16" s="27">
        <v>-0.1003102378490176</v>
      </c>
      <c r="M16" s="117" t="s">
        <v>319</v>
      </c>
      <c r="N16" s="117" t="s">
        <v>320</v>
      </c>
      <c r="O16" s="117" t="s">
        <v>646</v>
      </c>
      <c r="P16" s="117" t="s">
        <v>647</v>
      </c>
      <c r="Q16" s="117" t="s">
        <v>644</v>
      </c>
      <c r="R16" s="117" t="s">
        <v>1156</v>
      </c>
      <c r="S16" s="119">
        <v>0.75561097256857856</v>
      </c>
      <c r="T16" s="119">
        <v>0.24438902743142144</v>
      </c>
      <c r="U16" s="27">
        <v>0</v>
      </c>
      <c r="V16" s="27">
        <v>-5.868544600938963E-2</v>
      </c>
      <c r="W16" s="27">
        <v>-0.15578947368421048</v>
      </c>
    </row>
    <row r="17" spans="1:23" x14ac:dyDescent="0.25">
      <c r="A17" s="117" t="s">
        <v>319</v>
      </c>
      <c r="B17" s="117" t="s">
        <v>320</v>
      </c>
      <c r="C17" s="117" t="s">
        <v>496</v>
      </c>
      <c r="D17" s="117" t="s">
        <v>497</v>
      </c>
      <c r="E17" s="117" t="s">
        <v>508</v>
      </c>
      <c r="F17" s="117" t="s">
        <v>1157</v>
      </c>
      <c r="G17" s="119">
        <v>0.64759427828348504</v>
      </c>
      <c r="H17" s="119">
        <v>0.34330299089726918</v>
      </c>
      <c r="I17" s="27">
        <v>9.1027308192457735E-3</v>
      </c>
      <c r="J17" s="27">
        <v>0.18125960061443935</v>
      </c>
      <c r="K17" s="27">
        <v>9.2329545454545414E-2</v>
      </c>
      <c r="M17" s="117" t="s">
        <v>319</v>
      </c>
      <c r="N17" s="117" t="s">
        <v>320</v>
      </c>
      <c r="O17" s="117" t="s">
        <v>1001</v>
      </c>
      <c r="P17" s="117" t="s">
        <v>1002</v>
      </c>
      <c r="Q17" s="117" t="s">
        <v>1007</v>
      </c>
      <c r="R17" s="117" t="s">
        <v>354</v>
      </c>
      <c r="S17" s="119">
        <v>0.75609756097560976</v>
      </c>
      <c r="T17" s="119">
        <v>0.24390243902439024</v>
      </c>
      <c r="U17" s="27">
        <v>0</v>
      </c>
      <c r="V17" s="27">
        <v>4.1269841269841345E-2</v>
      </c>
      <c r="W17" s="27">
        <v>-3.8123167155425186E-2</v>
      </c>
    </row>
    <row r="18" spans="1:23" x14ac:dyDescent="0.25">
      <c r="A18" s="117" t="s">
        <v>319</v>
      </c>
      <c r="B18" s="117" t="s">
        <v>320</v>
      </c>
      <c r="C18" s="117" t="s">
        <v>605</v>
      </c>
      <c r="D18" s="117" t="s">
        <v>1158</v>
      </c>
      <c r="E18" s="117" t="s">
        <v>622</v>
      </c>
      <c r="F18" s="117" t="s">
        <v>1159</v>
      </c>
      <c r="G18" s="119">
        <v>0.64814814814814814</v>
      </c>
      <c r="H18" s="119">
        <v>0.33703703703703702</v>
      </c>
      <c r="I18" s="27">
        <v>1.4814814814814815E-2</v>
      </c>
      <c r="J18" s="27">
        <v>9.7560975609756184E-2</v>
      </c>
      <c r="K18" s="27">
        <v>-0.11764705882352944</v>
      </c>
      <c r="M18" s="117" t="s">
        <v>319</v>
      </c>
      <c r="N18" s="117" t="s">
        <v>320</v>
      </c>
      <c r="O18" s="117" t="s">
        <v>646</v>
      </c>
      <c r="P18" s="117" t="s">
        <v>647</v>
      </c>
      <c r="Q18" s="117" t="s">
        <v>667</v>
      </c>
      <c r="R18" s="117" t="s">
        <v>1160</v>
      </c>
      <c r="S18" s="119">
        <v>0.75916230366492143</v>
      </c>
      <c r="T18" s="119">
        <v>0.24083769633507854</v>
      </c>
      <c r="U18" s="27">
        <v>0</v>
      </c>
      <c r="V18" s="27">
        <v>-4.5954045954045952E-2</v>
      </c>
      <c r="W18" s="27">
        <v>-7.4612403100775215E-2</v>
      </c>
    </row>
    <row r="19" spans="1:23" x14ac:dyDescent="0.25">
      <c r="A19" s="117" t="s">
        <v>319</v>
      </c>
      <c r="B19" s="117" t="s">
        <v>320</v>
      </c>
      <c r="C19" s="117" t="s">
        <v>700</v>
      </c>
      <c r="D19" s="117" t="s">
        <v>1139</v>
      </c>
      <c r="E19" s="117" t="s">
        <v>717</v>
      </c>
      <c r="F19" s="117" t="s">
        <v>1161</v>
      </c>
      <c r="G19" s="119">
        <v>0.65537383177570097</v>
      </c>
      <c r="H19" s="119">
        <v>0.34228971962616822</v>
      </c>
      <c r="I19" s="27">
        <v>2.3364485981308409E-3</v>
      </c>
      <c r="J19" s="27">
        <v>1.4218009478673022E-2</v>
      </c>
      <c r="K19" s="27">
        <v>-5.5187637969094872E-2</v>
      </c>
      <c r="M19" s="117" t="s">
        <v>319</v>
      </c>
      <c r="N19" s="117" t="s">
        <v>320</v>
      </c>
      <c r="O19" s="117" t="s">
        <v>722</v>
      </c>
      <c r="P19" s="117" t="s">
        <v>1148</v>
      </c>
      <c r="Q19" s="117" t="s">
        <v>733</v>
      </c>
      <c r="R19" s="117" t="s">
        <v>1162</v>
      </c>
      <c r="S19" s="119">
        <v>0.78865979381443296</v>
      </c>
      <c r="T19" s="119">
        <v>0.21134020618556701</v>
      </c>
      <c r="U19" s="27">
        <v>0</v>
      </c>
      <c r="V19" s="27">
        <v>-9.7674418604651203E-2</v>
      </c>
      <c r="W19" s="27">
        <v>-0.14032496307237818</v>
      </c>
    </row>
    <row r="20" spans="1:23" x14ac:dyDescent="0.25">
      <c r="A20" s="117" t="s">
        <v>319</v>
      </c>
      <c r="B20" s="117" t="s">
        <v>320</v>
      </c>
      <c r="C20" s="117" t="s">
        <v>580</v>
      </c>
      <c r="D20" s="117" t="s">
        <v>1163</v>
      </c>
      <c r="E20" s="117" t="s">
        <v>578</v>
      </c>
      <c r="F20" s="117" t="s">
        <v>1164</v>
      </c>
      <c r="G20" s="119">
        <v>0.65660685154975529</v>
      </c>
      <c r="H20" s="119">
        <v>0.31892332789559541</v>
      </c>
      <c r="I20" s="27">
        <v>2.4469820554649267E-2</v>
      </c>
      <c r="J20" s="27">
        <v>1.9118869492934287E-2</v>
      </c>
      <c r="K20" s="27">
        <v>-6.5548780487804881E-2</v>
      </c>
      <c r="M20" s="117" t="s">
        <v>319</v>
      </c>
      <c r="N20" s="117" t="s">
        <v>320</v>
      </c>
      <c r="O20" s="117" t="s">
        <v>871</v>
      </c>
      <c r="P20" s="117" t="s">
        <v>1165</v>
      </c>
      <c r="Q20" s="117" t="s">
        <v>873</v>
      </c>
      <c r="R20" s="117" t="s">
        <v>367</v>
      </c>
      <c r="S20" s="119">
        <v>0.80678851174934729</v>
      </c>
      <c r="T20" s="119">
        <v>0.19321148825065274</v>
      </c>
      <c r="U20" s="27">
        <v>0</v>
      </c>
      <c r="V20" s="27">
        <v>-8.5373134328358247E-2</v>
      </c>
      <c r="W20" s="27">
        <v>-0.10618436406067677</v>
      </c>
    </row>
    <row r="21" spans="1:23" x14ac:dyDescent="0.25">
      <c r="A21" s="117" t="s">
        <v>319</v>
      </c>
      <c r="B21" s="117" t="s">
        <v>320</v>
      </c>
      <c r="C21" s="117" t="s">
        <v>496</v>
      </c>
      <c r="D21" s="117" t="s">
        <v>497</v>
      </c>
      <c r="E21" s="117" t="s">
        <v>505</v>
      </c>
      <c r="F21" s="117" t="s">
        <v>1166</v>
      </c>
      <c r="G21" s="119">
        <v>0.6584022038567493</v>
      </c>
      <c r="H21" s="119">
        <v>0.32920110192837465</v>
      </c>
      <c r="I21" s="27">
        <v>1.2396694214876033E-2</v>
      </c>
      <c r="J21" s="27">
        <v>0</v>
      </c>
      <c r="K21" s="27">
        <v>-5.0980392156862786E-2</v>
      </c>
      <c r="M21" s="117" t="s">
        <v>319</v>
      </c>
      <c r="N21" s="117" t="s">
        <v>320</v>
      </c>
      <c r="O21" s="117" t="s">
        <v>753</v>
      </c>
      <c r="P21" s="117" t="s">
        <v>754</v>
      </c>
      <c r="Q21" s="117" t="s">
        <v>765</v>
      </c>
      <c r="R21" s="117" t="s">
        <v>1167</v>
      </c>
      <c r="S21" s="119">
        <v>0.8098591549295775</v>
      </c>
      <c r="T21" s="119">
        <v>0.19014084507042253</v>
      </c>
      <c r="U21" s="27">
        <v>0</v>
      </c>
      <c r="V21" s="27">
        <v>-6.115702479338847E-2</v>
      </c>
      <c r="W21" s="27">
        <v>-0.15601783060921248</v>
      </c>
    </row>
    <row r="22" spans="1:23" x14ac:dyDescent="0.25">
      <c r="A22" s="117" t="s">
        <v>319</v>
      </c>
      <c r="B22" s="117" t="s">
        <v>320</v>
      </c>
      <c r="C22" s="117" t="s">
        <v>630</v>
      </c>
      <c r="D22" s="117" t="s">
        <v>1136</v>
      </c>
      <c r="E22" s="117" t="s">
        <v>628</v>
      </c>
      <c r="F22" s="117" t="s">
        <v>334</v>
      </c>
      <c r="G22" s="119">
        <v>0.65846153846153843</v>
      </c>
      <c r="H22" s="119">
        <v>0.34153846153846151</v>
      </c>
      <c r="I22" s="27">
        <v>0</v>
      </c>
      <c r="J22" s="27">
        <v>-7.5391180654338585E-2</v>
      </c>
      <c r="K22" s="27">
        <v>-0.1558441558441559</v>
      </c>
      <c r="M22" s="117" t="s">
        <v>319</v>
      </c>
      <c r="N22" s="117" t="s">
        <v>320</v>
      </c>
      <c r="O22" s="117" t="s">
        <v>753</v>
      </c>
      <c r="P22" s="117" t="s">
        <v>754</v>
      </c>
      <c r="Q22" s="117" t="s">
        <v>762</v>
      </c>
      <c r="R22" s="117" t="s">
        <v>1168</v>
      </c>
      <c r="S22" s="119">
        <v>0.81791907514450868</v>
      </c>
      <c r="T22" s="119">
        <v>0.18208092485549132</v>
      </c>
      <c r="U22" s="27">
        <v>0</v>
      </c>
      <c r="V22" s="27">
        <v>-1.9830028328611915E-2</v>
      </c>
      <c r="W22" s="27">
        <v>-4.4198895027624308E-2</v>
      </c>
    </row>
    <row r="23" spans="1:23" x14ac:dyDescent="0.25">
      <c r="A23" s="117" t="s">
        <v>319</v>
      </c>
      <c r="B23" s="117" t="s">
        <v>320</v>
      </c>
      <c r="C23" s="117" t="s">
        <v>534</v>
      </c>
      <c r="D23" s="117" t="s">
        <v>535</v>
      </c>
      <c r="E23" s="117" t="s">
        <v>540</v>
      </c>
      <c r="F23" s="117" t="s">
        <v>1138</v>
      </c>
      <c r="G23" s="119">
        <v>0.65879828326180256</v>
      </c>
      <c r="H23" s="119">
        <v>0.34120171673819744</v>
      </c>
      <c r="I23" s="27">
        <v>0</v>
      </c>
      <c r="J23" s="27">
        <v>0.11750599520383687</v>
      </c>
      <c r="K23" s="27">
        <v>-0.11742424242424243</v>
      </c>
      <c r="M23" s="117" t="s">
        <v>319</v>
      </c>
      <c r="N23" s="117" t="s">
        <v>320</v>
      </c>
      <c r="O23" s="117" t="s">
        <v>753</v>
      </c>
      <c r="P23" s="117" t="s">
        <v>754</v>
      </c>
      <c r="Q23" s="117" t="s">
        <v>768</v>
      </c>
      <c r="R23" s="117" t="s">
        <v>1169</v>
      </c>
      <c r="S23" s="119">
        <v>0.82971014492753625</v>
      </c>
      <c r="T23" s="119">
        <v>0.17028985507246377</v>
      </c>
      <c r="U23" s="27">
        <v>0</v>
      </c>
      <c r="V23" s="27">
        <v>-8.6092715231788075E-2</v>
      </c>
      <c r="W23" s="27">
        <v>-0.19298245614035092</v>
      </c>
    </row>
    <row r="24" spans="1:23" x14ac:dyDescent="0.25">
      <c r="A24" s="117" t="s">
        <v>319</v>
      </c>
      <c r="B24" s="117" t="s">
        <v>320</v>
      </c>
      <c r="C24" s="117" t="s">
        <v>646</v>
      </c>
      <c r="D24" s="117" t="s">
        <v>647</v>
      </c>
      <c r="E24" s="117" t="s">
        <v>664</v>
      </c>
      <c r="F24" s="117" t="s">
        <v>1140</v>
      </c>
      <c r="G24" s="119">
        <v>0.6595022624434389</v>
      </c>
      <c r="H24" s="119">
        <v>0.3404977375565611</v>
      </c>
      <c r="I24" s="27">
        <v>0</v>
      </c>
      <c r="J24" s="27">
        <v>-5.6563500533617916E-2</v>
      </c>
      <c r="K24" s="27">
        <v>-8.8659793814433008E-2</v>
      </c>
      <c r="M24" s="117" t="s">
        <v>319</v>
      </c>
      <c r="N24" s="117" t="s">
        <v>320</v>
      </c>
      <c r="O24" s="117" t="s">
        <v>932</v>
      </c>
      <c r="P24" s="117" t="s">
        <v>1170</v>
      </c>
      <c r="Q24" s="117" t="s">
        <v>946</v>
      </c>
      <c r="R24" s="117" t="s">
        <v>1171</v>
      </c>
      <c r="S24" s="119">
        <v>0.83693516699410608</v>
      </c>
      <c r="T24" s="119">
        <v>0.16306483300589392</v>
      </c>
      <c r="U24" s="27">
        <v>0</v>
      </c>
      <c r="V24" s="27">
        <v>-9.7517730496453847E-2</v>
      </c>
      <c r="W24" s="27">
        <v>-0.12542955326460481</v>
      </c>
    </row>
    <row r="25" spans="1:23" x14ac:dyDescent="0.25">
      <c r="A25" s="117" t="s">
        <v>319</v>
      </c>
      <c r="B25" s="117" t="s">
        <v>320</v>
      </c>
      <c r="C25" s="117" t="s">
        <v>678</v>
      </c>
      <c r="D25" s="117" t="s">
        <v>1133</v>
      </c>
      <c r="E25" s="117" t="s">
        <v>689</v>
      </c>
      <c r="F25" s="117" t="s">
        <v>1172</v>
      </c>
      <c r="G25" s="119">
        <v>0.6598360655737705</v>
      </c>
      <c r="H25" s="119">
        <v>0.30874316939890711</v>
      </c>
      <c r="I25" s="27">
        <v>3.1420765027322405E-2</v>
      </c>
      <c r="J25" s="27">
        <v>-2.1390374331550777E-2</v>
      </c>
      <c r="K25" s="27">
        <v>-0.14084507042253525</v>
      </c>
      <c r="M25" s="117" t="s">
        <v>319</v>
      </c>
      <c r="N25" s="117" t="s">
        <v>320</v>
      </c>
      <c r="O25" s="117" t="s">
        <v>534</v>
      </c>
      <c r="P25" s="117" t="s">
        <v>535</v>
      </c>
      <c r="Q25" s="117" t="s">
        <v>543</v>
      </c>
      <c r="R25" s="117" t="s">
        <v>1173</v>
      </c>
      <c r="S25" s="119">
        <v>0.69907407407407407</v>
      </c>
      <c r="T25" s="119">
        <v>0.3</v>
      </c>
      <c r="U25" s="27">
        <v>9.2592592592592596E-4</v>
      </c>
      <c r="V25" s="27">
        <v>-6.6551426101987943E-2</v>
      </c>
      <c r="W25" s="27">
        <v>-0.15625</v>
      </c>
    </row>
    <row r="26" spans="1:23" x14ac:dyDescent="0.25">
      <c r="A26" s="117" t="s">
        <v>319</v>
      </c>
      <c r="B26" s="117" t="s">
        <v>320</v>
      </c>
      <c r="C26" s="117" t="s">
        <v>461</v>
      </c>
      <c r="D26" s="117" t="s">
        <v>1131</v>
      </c>
      <c r="E26" s="117" t="s">
        <v>463</v>
      </c>
      <c r="F26" s="117" t="s">
        <v>1141</v>
      </c>
      <c r="G26" s="119">
        <v>0.66894977168949776</v>
      </c>
      <c r="H26" s="119">
        <v>0.33105022831050229</v>
      </c>
      <c r="I26" s="27">
        <v>0</v>
      </c>
      <c r="J26" s="27">
        <v>-5.8064516129032295E-2</v>
      </c>
      <c r="K26" s="27">
        <v>-0.1428571428571429</v>
      </c>
      <c r="M26" s="117" t="s">
        <v>319</v>
      </c>
      <c r="N26" s="117" t="s">
        <v>320</v>
      </c>
      <c r="O26" s="117" t="s">
        <v>496</v>
      </c>
      <c r="P26" s="117" t="s">
        <v>497</v>
      </c>
      <c r="Q26" s="117" t="s">
        <v>520</v>
      </c>
      <c r="R26" s="117" t="s">
        <v>348</v>
      </c>
      <c r="S26" s="119">
        <v>0.73230088495575218</v>
      </c>
      <c r="T26" s="119">
        <v>0.2665929203539823</v>
      </c>
      <c r="U26" s="27">
        <v>1.1061946902654867E-3</v>
      </c>
      <c r="V26" s="27">
        <v>5.2386495925494714E-2</v>
      </c>
      <c r="W26" s="27">
        <v>1.1074197120708451E-3</v>
      </c>
    </row>
    <row r="27" spans="1:23" x14ac:dyDescent="0.25">
      <c r="A27" s="117" t="s">
        <v>319</v>
      </c>
      <c r="B27" s="117" t="s">
        <v>320</v>
      </c>
      <c r="C27" s="117" t="s">
        <v>560</v>
      </c>
      <c r="D27" s="117" t="s">
        <v>561</v>
      </c>
      <c r="E27" s="117" t="s">
        <v>572</v>
      </c>
      <c r="F27" s="117" t="s">
        <v>1174</v>
      </c>
      <c r="G27" s="119">
        <v>0.66938775510204085</v>
      </c>
      <c r="H27" s="119">
        <v>0.32653061224489793</v>
      </c>
      <c r="I27" s="27">
        <v>4.0816326530612249E-3</v>
      </c>
      <c r="J27" s="27">
        <v>6.5217391304347894E-2</v>
      </c>
      <c r="K27" s="27">
        <v>-0.1155234657039711</v>
      </c>
      <c r="M27" s="117" t="s">
        <v>319</v>
      </c>
      <c r="N27" s="117" t="s">
        <v>320</v>
      </c>
      <c r="O27" s="117" t="s">
        <v>779</v>
      </c>
      <c r="P27" s="117" t="s">
        <v>780</v>
      </c>
      <c r="Q27" s="117" t="s">
        <v>788</v>
      </c>
      <c r="R27" s="117" t="s">
        <v>1175</v>
      </c>
      <c r="S27" s="119">
        <v>0.76736111111111116</v>
      </c>
      <c r="T27" s="119">
        <v>0.23148148148148148</v>
      </c>
      <c r="U27" s="27">
        <v>1.1574074074074073E-3</v>
      </c>
      <c r="V27" s="27">
        <v>-2.3094688221708681E-3</v>
      </c>
      <c r="W27" s="27">
        <v>-9.148264984227128E-2</v>
      </c>
    </row>
    <row r="28" spans="1:23" x14ac:dyDescent="0.25">
      <c r="A28" s="117" t="s">
        <v>319</v>
      </c>
      <c r="B28" s="117" t="s">
        <v>320</v>
      </c>
      <c r="C28" s="117" t="s">
        <v>496</v>
      </c>
      <c r="D28" s="117" t="s">
        <v>497</v>
      </c>
      <c r="E28" s="117" t="s">
        <v>511</v>
      </c>
      <c r="F28" s="117" t="s">
        <v>1176</v>
      </c>
      <c r="G28" s="119">
        <v>0.68052256532066513</v>
      </c>
      <c r="H28" s="119">
        <v>0.30641330166270786</v>
      </c>
      <c r="I28" s="27">
        <v>1.3064133016627079E-2</v>
      </c>
      <c r="J28" s="27">
        <v>8.6451612903225783E-2</v>
      </c>
      <c r="K28" s="27">
        <v>-3.5502958579881616E-3</v>
      </c>
      <c r="M28" s="117" t="s">
        <v>319</v>
      </c>
      <c r="N28" s="117" t="s">
        <v>320</v>
      </c>
      <c r="O28" s="117" t="s">
        <v>496</v>
      </c>
      <c r="P28" s="117" t="s">
        <v>497</v>
      </c>
      <c r="Q28" s="117" t="s">
        <v>514</v>
      </c>
      <c r="R28" s="117" t="s">
        <v>1145</v>
      </c>
      <c r="S28" s="119">
        <v>0.61413673232908461</v>
      </c>
      <c r="T28" s="119">
        <v>0.38470451911935111</v>
      </c>
      <c r="U28" s="27">
        <v>1.1587485515643105E-3</v>
      </c>
      <c r="V28" s="27">
        <v>-1.8202502844141044E-2</v>
      </c>
      <c r="W28" s="27">
        <v>-5.2689352360043906E-2</v>
      </c>
    </row>
    <row r="29" spans="1:23" x14ac:dyDescent="0.25">
      <c r="A29" s="117" t="s">
        <v>319</v>
      </c>
      <c r="B29" s="117" t="s">
        <v>320</v>
      </c>
      <c r="C29" s="117" t="s">
        <v>802</v>
      </c>
      <c r="D29" s="117" t="s">
        <v>1146</v>
      </c>
      <c r="E29" s="117" t="s">
        <v>804</v>
      </c>
      <c r="F29" s="117" t="s">
        <v>1177</v>
      </c>
      <c r="G29" s="119">
        <v>0.68141592920353977</v>
      </c>
      <c r="H29" s="119">
        <v>0.2831858407079646</v>
      </c>
      <c r="I29" s="27">
        <v>3.5398230088495575E-2</v>
      </c>
      <c r="J29" s="27">
        <v>-2.1645021645021689E-2</v>
      </c>
      <c r="K29" s="27">
        <v>-0.11372549019607847</v>
      </c>
      <c r="M29" s="117" t="s">
        <v>319</v>
      </c>
      <c r="N29" s="117" t="s">
        <v>320</v>
      </c>
      <c r="O29" s="117" t="s">
        <v>496</v>
      </c>
      <c r="P29" s="117" t="s">
        <v>497</v>
      </c>
      <c r="Q29" s="117" t="s">
        <v>526</v>
      </c>
      <c r="R29" s="117" t="s">
        <v>1178</v>
      </c>
      <c r="S29" s="119">
        <v>0.78080229226361031</v>
      </c>
      <c r="T29" s="119">
        <v>0.2177650429799427</v>
      </c>
      <c r="U29" s="27">
        <v>1.4326647564469914E-3</v>
      </c>
      <c r="V29" s="27">
        <v>5.7636887608070175E-3</v>
      </c>
      <c r="W29" s="27">
        <v>-6.8090787716955981E-2</v>
      </c>
    </row>
    <row r="30" spans="1:23" x14ac:dyDescent="0.25">
      <c r="A30" s="117" t="s">
        <v>319</v>
      </c>
      <c r="B30" s="117" t="s">
        <v>320</v>
      </c>
      <c r="C30" s="117" t="s">
        <v>496</v>
      </c>
      <c r="D30" s="117" t="s">
        <v>497</v>
      </c>
      <c r="E30" s="117" t="s">
        <v>499</v>
      </c>
      <c r="F30" s="117" t="s">
        <v>1179</v>
      </c>
      <c r="G30" s="119">
        <v>0.68934911242603547</v>
      </c>
      <c r="H30" s="119">
        <v>0.30473372781065089</v>
      </c>
      <c r="I30" s="27">
        <v>5.9171597633136093E-3</v>
      </c>
      <c r="J30" s="27">
        <v>0.14382402707275799</v>
      </c>
      <c r="K30" s="27">
        <v>5.2959501557632294E-2</v>
      </c>
      <c r="M30" s="117" t="s">
        <v>319</v>
      </c>
      <c r="N30" s="117" t="s">
        <v>320</v>
      </c>
      <c r="O30" s="117" t="s">
        <v>646</v>
      </c>
      <c r="P30" s="117" t="s">
        <v>647</v>
      </c>
      <c r="Q30" s="117" t="s">
        <v>649</v>
      </c>
      <c r="R30" s="117" t="s">
        <v>1180</v>
      </c>
      <c r="S30" s="119">
        <v>0.74134790528233152</v>
      </c>
      <c r="T30" s="119">
        <v>0.25683060109289618</v>
      </c>
      <c r="U30" s="27">
        <v>1.8214936247723133E-3</v>
      </c>
      <c r="V30" s="27">
        <v>0.34229828850855748</v>
      </c>
      <c r="W30" s="27">
        <v>0.19088937093275482</v>
      </c>
    </row>
    <row r="31" spans="1:23" x14ac:dyDescent="0.25">
      <c r="A31" s="117" t="s">
        <v>319</v>
      </c>
      <c r="B31" s="117" t="s">
        <v>320</v>
      </c>
      <c r="C31" s="117" t="s">
        <v>461</v>
      </c>
      <c r="D31" s="117" t="s">
        <v>1131</v>
      </c>
      <c r="E31" s="117" t="s">
        <v>472</v>
      </c>
      <c r="F31" s="117" t="s">
        <v>1142</v>
      </c>
      <c r="G31" s="119">
        <v>0.69028006589785829</v>
      </c>
      <c r="H31" s="119">
        <v>0.30971993410214166</v>
      </c>
      <c r="I31" s="27">
        <v>0</v>
      </c>
      <c r="J31" s="27">
        <v>3.9383561643835607E-2</v>
      </c>
      <c r="K31" s="27">
        <v>-6.1823802163833097E-2</v>
      </c>
      <c r="M31" s="117" t="s">
        <v>319</v>
      </c>
      <c r="N31" s="117" t="s">
        <v>320</v>
      </c>
      <c r="O31" s="117" t="s">
        <v>534</v>
      </c>
      <c r="P31" s="117" t="s">
        <v>535</v>
      </c>
      <c r="Q31" s="117" t="s">
        <v>532</v>
      </c>
      <c r="R31" s="117" t="s">
        <v>1181</v>
      </c>
      <c r="S31" s="119">
        <v>0.73761467889908261</v>
      </c>
      <c r="T31" s="119">
        <v>0.26055045871559634</v>
      </c>
      <c r="U31" s="27">
        <v>1.834862385321101E-3</v>
      </c>
      <c r="V31" s="27">
        <v>1.4897579143389184E-2</v>
      </c>
      <c r="W31" s="27">
        <v>-8.0944350758853312E-2</v>
      </c>
    </row>
    <row r="32" spans="1:23" x14ac:dyDescent="0.25">
      <c r="A32" s="117" t="s">
        <v>319</v>
      </c>
      <c r="B32" s="117" t="s">
        <v>320</v>
      </c>
      <c r="C32" s="117" t="s">
        <v>534</v>
      </c>
      <c r="D32" s="117" t="s">
        <v>535</v>
      </c>
      <c r="E32" s="117" t="s">
        <v>549</v>
      </c>
      <c r="F32" s="117" t="s">
        <v>1144</v>
      </c>
      <c r="G32" s="119">
        <v>0.69051321928460341</v>
      </c>
      <c r="H32" s="119">
        <v>0.30948678071539659</v>
      </c>
      <c r="I32" s="27">
        <v>0</v>
      </c>
      <c r="J32" s="27">
        <v>0.11438474870017323</v>
      </c>
      <c r="K32" s="27">
        <v>-1.3803680981595123E-2</v>
      </c>
      <c r="M32" s="117" t="s">
        <v>319</v>
      </c>
      <c r="N32" s="117" t="s">
        <v>320</v>
      </c>
      <c r="O32" s="117" t="s">
        <v>846</v>
      </c>
      <c r="P32" s="117" t="s">
        <v>1151</v>
      </c>
      <c r="Q32" s="117" t="s">
        <v>857</v>
      </c>
      <c r="R32" s="117" t="s">
        <v>1182</v>
      </c>
      <c r="S32" s="119">
        <v>0.71003717472118955</v>
      </c>
      <c r="T32" s="119">
        <v>0.28810408921933084</v>
      </c>
      <c r="U32" s="27">
        <v>1.8587360594795538E-3</v>
      </c>
      <c r="V32" s="27">
        <v>3.4615384615384714E-2</v>
      </c>
      <c r="W32" s="27">
        <v>-9.8827470686767116E-2</v>
      </c>
    </row>
    <row r="33" spans="1:23" x14ac:dyDescent="0.25">
      <c r="A33" s="117" t="s">
        <v>319</v>
      </c>
      <c r="B33" s="117" t="s">
        <v>320</v>
      </c>
      <c r="C33" s="117" t="s">
        <v>605</v>
      </c>
      <c r="D33" s="117" t="s">
        <v>1158</v>
      </c>
      <c r="E33" s="117" t="s">
        <v>625</v>
      </c>
      <c r="F33" s="117" t="s">
        <v>1183</v>
      </c>
      <c r="G33" s="119">
        <v>0.69444444444444442</v>
      </c>
      <c r="H33" s="119">
        <v>0.26328502415458938</v>
      </c>
      <c r="I33" s="27">
        <v>4.2270531400966184E-2</v>
      </c>
      <c r="J33" s="27">
        <v>-1.6627078384798155E-2</v>
      </c>
      <c r="K33" s="27">
        <v>-8.4070796460177011E-2</v>
      </c>
      <c r="M33" s="117" t="s">
        <v>319</v>
      </c>
      <c r="N33" s="117" t="s">
        <v>320</v>
      </c>
      <c r="O33" s="117" t="s">
        <v>700</v>
      </c>
      <c r="P33" s="117" t="s">
        <v>1139</v>
      </c>
      <c r="Q33" s="117" t="s">
        <v>717</v>
      </c>
      <c r="R33" s="117" t="s">
        <v>1161</v>
      </c>
      <c r="S33" s="119">
        <v>0.65537383177570097</v>
      </c>
      <c r="T33" s="119">
        <v>0.34228971962616822</v>
      </c>
      <c r="U33" s="27">
        <v>2.3364485981308409E-3</v>
      </c>
      <c r="V33" s="27">
        <v>1.4218009478673022E-2</v>
      </c>
      <c r="W33" s="27">
        <v>-5.5187637969094872E-2</v>
      </c>
    </row>
    <row r="34" spans="1:23" x14ac:dyDescent="0.25">
      <c r="A34" s="117" t="s">
        <v>319</v>
      </c>
      <c r="B34" s="117" t="s">
        <v>320</v>
      </c>
      <c r="C34" s="117" t="s">
        <v>534</v>
      </c>
      <c r="D34" s="117" t="s">
        <v>535</v>
      </c>
      <c r="E34" s="117" t="s">
        <v>543</v>
      </c>
      <c r="F34" s="117" t="s">
        <v>1173</v>
      </c>
      <c r="G34" s="119">
        <v>0.69907407407407407</v>
      </c>
      <c r="H34" s="119">
        <v>0.3</v>
      </c>
      <c r="I34" s="27">
        <v>9.2592592592592596E-4</v>
      </c>
      <c r="J34" s="27">
        <v>-6.6551426101987943E-2</v>
      </c>
      <c r="K34" s="27">
        <v>-0.15625</v>
      </c>
      <c r="M34" s="117" t="s">
        <v>319</v>
      </c>
      <c r="N34" s="117" t="s">
        <v>320</v>
      </c>
      <c r="O34" s="117" t="s">
        <v>480</v>
      </c>
      <c r="P34" s="117" t="s">
        <v>1129</v>
      </c>
      <c r="Q34" s="117" t="s">
        <v>478</v>
      </c>
      <c r="R34" s="117" t="s">
        <v>1135</v>
      </c>
      <c r="S34" s="119">
        <v>0.57328990228013033</v>
      </c>
      <c r="T34" s="119">
        <v>0.42345276872964172</v>
      </c>
      <c r="U34" s="27">
        <v>3.2573289902280132E-3</v>
      </c>
      <c r="V34" s="27">
        <v>-1.9169329073482455E-2</v>
      </c>
      <c r="W34" s="27">
        <v>-0.13521126760563384</v>
      </c>
    </row>
    <row r="35" spans="1:23" x14ac:dyDescent="0.25">
      <c r="A35" s="117" t="s">
        <v>319</v>
      </c>
      <c r="B35" s="117" t="s">
        <v>320</v>
      </c>
      <c r="C35" s="117" t="s">
        <v>496</v>
      </c>
      <c r="D35" s="117" t="s">
        <v>497</v>
      </c>
      <c r="E35" s="117" t="s">
        <v>517</v>
      </c>
      <c r="F35" s="117" t="s">
        <v>1184</v>
      </c>
      <c r="G35" s="119">
        <v>0.70255474452554745</v>
      </c>
      <c r="H35" s="119">
        <v>0.28832116788321166</v>
      </c>
      <c r="I35" s="27">
        <v>9.1240875912408752E-3</v>
      </c>
      <c r="J35" s="27">
        <v>-5.1903114186851229E-2</v>
      </c>
      <c r="K35" s="27">
        <v>-6.8027210884353706E-2</v>
      </c>
      <c r="M35" s="117" t="s">
        <v>319</v>
      </c>
      <c r="N35" s="117" t="s">
        <v>320</v>
      </c>
      <c r="O35" s="117" t="s">
        <v>646</v>
      </c>
      <c r="P35" s="117" t="s">
        <v>647</v>
      </c>
      <c r="Q35" s="117" t="s">
        <v>661</v>
      </c>
      <c r="R35" s="117" t="s">
        <v>1185</v>
      </c>
      <c r="S35" s="119">
        <v>0.82565789473684215</v>
      </c>
      <c r="T35" s="119">
        <v>0.17105263157894737</v>
      </c>
      <c r="U35" s="27">
        <v>3.2894736842105261E-3</v>
      </c>
      <c r="V35" s="27">
        <v>1.6474464579900872E-3</v>
      </c>
      <c r="W35" s="27">
        <v>-8.8455772113943065E-2</v>
      </c>
    </row>
    <row r="36" spans="1:23" x14ac:dyDescent="0.25">
      <c r="A36" s="117" t="s">
        <v>319</v>
      </c>
      <c r="B36" s="117" t="s">
        <v>320</v>
      </c>
      <c r="C36" s="117" t="s">
        <v>802</v>
      </c>
      <c r="D36" s="117" t="s">
        <v>1146</v>
      </c>
      <c r="E36" s="117" t="s">
        <v>813</v>
      </c>
      <c r="F36" s="117" t="s">
        <v>1147</v>
      </c>
      <c r="G36" s="119">
        <v>0.70601589103291718</v>
      </c>
      <c r="H36" s="119">
        <v>0.29398410896708288</v>
      </c>
      <c r="I36" s="27">
        <v>0</v>
      </c>
      <c r="J36" s="27">
        <v>8.0091533180777219E-3</v>
      </c>
      <c r="K36" s="27">
        <v>-2.4363233665559259E-2</v>
      </c>
      <c r="M36" s="117" t="s">
        <v>319</v>
      </c>
      <c r="N36" s="117" t="s">
        <v>320</v>
      </c>
      <c r="O36" s="117" t="s">
        <v>678</v>
      </c>
      <c r="P36" s="117" t="s">
        <v>1133</v>
      </c>
      <c r="Q36" s="117" t="s">
        <v>676</v>
      </c>
      <c r="R36" s="117" t="s">
        <v>1186</v>
      </c>
      <c r="S36" s="119">
        <v>0.78833107191316143</v>
      </c>
      <c r="T36" s="119">
        <v>0.20759837177747625</v>
      </c>
      <c r="U36" s="27">
        <v>4.0705563093622792E-3</v>
      </c>
      <c r="V36" s="27">
        <v>2.9329608938547524E-2</v>
      </c>
      <c r="W36" s="27">
        <v>-2.6420079260237816E-2</v>
      </c>
    </row>
    <row r="37" spans="1:23" x14ac:dyDescent="0.25">
      <c r="A37" s="117" t="s">
        <v>319</v>
      </c>
      <c r="B37" s="117" t="s">
        <v>320</v>
      </c>
      <c r="C37" s="117" t="s">
        <v>846</v>
      </c>
      <c r="D37" s="117" t="s">
        <v>1151</v>
      </c>
      <c r="E37" s="117" t="s">
        <v>857</v>
      </c>
      <c r="F37" s="117" t="s">
        <v>1182</v>
      </c>
      <c r="G37" s="119">
        <v>0.71003717472118955</v>
      </c>
      <c r="H37" s="119">
        <v>0.28810408921933084</v>
      </c>
      <c r="I37" s="27">
        <v>1.8587360594795538E-3</v>
      </c>
      <c r="J37" s="27">
        <v>3.4615384615384714E-2</v>
      </c>
      <c r="K37" s="27">
        <v>-9.8827470686767116E-2</v>
      </c>
      <c r="M37" s="117" t="s">
        <v>319</v>
      </c>
      <c r="N37" s="117" t="s">
        <v>320</v>
      </c>
      <c r="O37" s="117" t="s">
        <v>560</v>
      </c>
      <c r="P37" s="117" t="s">
        <v>561</v>
      </c>
      <c r="Q37" s="117" t="s">
        <v>572</v>
      </c>
      <c r="R37" s="117" t="s">
        <v>1174</v>
      </c>
      <c r="S37" s="119">
        <v>0.66938775510204085</v>
      </c>
      <c r="T37" s="119">
        <v>0.32653061224489793</v>
      </c>
      <c r="U37" s="27">
        <v>4.0816326530612249E-3</v>
      </c>
      <c r="V37" s="27">
        <v>6.5217391304347894E-2</v>
      </c>
      <c r="W37" s="27">
        <v>-0.1155234657039711</v>
      </c>
    </row>
    <row r="38" spans="1:23" x14ac:dyDescent="0.25">
      <c r="A38" s="117" t="s">
        <v>319</v>
      </c>
      <c r="B38" s="117" t="s">
        <v>320</v>
      </c>
      <c r="C38" s="117" t="s">
        <v>824</v>
      </c>
      <c r="D38" s="117" t="s">
        <v>1187</v>
      </c>
      <c r="E38" s="117" t="s">
        <v>826</v>
      </c>
      <c r="F38" s="117" t="s">
        <v>1188</v>
      </c>
      <c r="G38" s="119">
        <v>0.71124620060790278</v>
      </c>
      <c r="H38" s="119">
        <v>0.28039513677811551</v>
      </c>
      <c r="I38" s="27">
        <v>8.3586626139817623E-3</v>
      </c>
      <c r="J38" s="27">
        <v>3.7854889589905349E-2</v>
      </c>
      <c r="K38" s="27">
        <v>-2.083333333333337E-2</v>
      </c>
      <c r="M38" s="117" t="s">
        <v>319</v>
      </c>
      <c r="N38" s="117" t="s">
        <v>320</v>
      </c>
      <c r="O38" s="117" t="s">
        <v>605</v>
      </c>
      <c r="P38" s="117" t="s">
        <v>1158</v>
      </c>
      <c r="Q38" s="117" t="s">
        <v>610</v>
      </c>
      <c r="R38" s="117" t="s">
        <v>1189</v>
      </c>
      <c r="S38" s="119">
        <v>0.82163742690058483</v>
      </c>
      <c r="T38" s="119">
        <v>0.17251461988304093</v>
      </c>
      <c r="U38" s="27">
        <v>5.8479532163742687E-3</v>
      </c>
      <c r="V38" s="27">
        <v>-4.7353760445682402E-2</v>
      </c>
      <c r="W38" s="27">
        <v>-0.21198156682027647</v>
      </c>
    </row>
    <row r="39" spans="1:23" x14ac:dyDescent="0.25">
      <c r="A39" s="117" t="s">
        <v>319</v>
      </c>
      <c r="B39" s="117" t="s">
        <v>320</v>
      </c>
      <c r="C39" s="117" t="s">
        <v>722</v>
      </c>
      <c r="D39" s="117" t="s">
        <v>1148</v>
      </c>
      <c r="E39" s="117" t="s">
        <v>748</v>
      </c>
      <c r="F39" s="117" t="s">
        <v>1150</v>
      </c>
      <c r="G39" s="119">
        <v>0.71599718111346022</v>
      </c>
      <c r="H39" s="119">
        <v>0.28400281888653983</v>
      </c>
      <c r="I39" s="27">
        <v>0</v>
      </c>
      <c r="J39" s="27">
        <v>-6.7061143984220917E-2</v>
      </c>
      <c r="K39" s="27">
        <v>-0.15686274509803921</v>
      </c>
      <c r="M39" s="117" t="s">
        <v>319</v>
      </c>
      <c r="N39" s="117" t="s">
        <v>320</v>
      </c>
      <c r="O39" s="117" t="s">
        <v>496</v>
      </c>
      <c r="P39" s="117" t="s">
        <v>497</v>
      </c>
      <c r="Q39" s="117" t="s">
        <v>499</v>
      </c>
      <c r="R39" s="117" t="s">
        <v>1179</v>
      </c>
      <c r="S39" s="119">
        <v>0.68934911242603547</v>
      </c>
      <c r="T39" s="119">
        <v>0.30473372781065089</v>
      </c>
      <c r="U39" s="27">
        <v>5.9171597633136093E-3</v>
      </c>
      <c r="V39" s="27">
        <v>0.14382402707275799</v>
      </c>
      <c r="W39" s="27">
        <v>5.2959501557632294E-2</v>
      </c>
    </row>
    <row r="40" spans="1:23" x14ac:dyDescent="0.25">
      <c r="A40" s="117" t="s">
        <v>319</v>
      </c>
      <c r="B40" s="117" t="s">
        <v>320</v>
      </c>
      <c r="C40" s="117" t="s">
        <v>846</v>
      </c>
      <c r="D40" s="117" t="s">
        <v>1151</v>
      </c>
      <c r="E40" s="117" t="s">
        <v>848</v>
      </c>
      <c r="F40" s="117" t="s">
        <v>1152</v>
      </c>
      <c r="G40" s="119">
        <v>0.72378516624040923</v>
      </c>
      <c r="H40" s="119">
        <v>0.27621483375959077</v>
      </c>
      <c r="I40" s="27">
        <v>0</v>
      </c>
      <c r="J40" s="27">
        <v>5.1075268817204256E-2</v>
      </c>
      <c r="K40" s="27">
        <v>-4.8661800486618056E-2</v>
      </c>
      <c r="M40" s="117" t="s">
        <v>319</v>
      </c>
      <c r="N40" s="117" t="s">
        <v>320</v>
      </c>
      <c r="O40" s="117" t="s">
        <v>969</v>
      </c>
      <c r="P40" s="117" t="s">
        <v>970</v>
      </c>
      <c r="Q40" s="117" t="s">
        <v>981</v>
      </c>
      <c r="R40" s="117" t="s">
        <v>1190</v>
      </c>
      <c r="S40" s="119">
        <v>0.78456591639871387</v>
      </c>
      <c r="T40" s="119">
        <v>0.20900321543408359</v>
      </c>
      <c r="U40" s="27">
        <v>6.4308681672025723E-3</v>
      </c>
      <c r="V40" s="27">
        <v>9.7402597402598268E-3</v>
      </c>
      <c r="W40" s="27">
        <v>-0.11142857142857143</v>
      </c>
    </row>
    <row r="41" spans="1:23" x14ac:dyDescent="0.25">
      <c r="A41" s="117" t="s">
        <v>319</v>
      </c>
      <c r="B41" s="117" t="s">
        <v>320</v>
      </c>
      <c r="C41" s="117" t="s">
        <v>779</v>
      </c>
      <c r="D41" s="117" t="s">
        <v>780</v>
      </c>
      <c r="E41" s="117" t="s">
        <v>785</v>
      </c>
      <c r="F41" s="117" t="s">
        <v>373</v>
      </c>
      <c r="G41" s="119">
        <v>0.72881355932203384</v>
      </c>
      <c r="H41" s="119">
        <v>0.25124626121635096</v>
      </c>
      <c r="I41" s="27">
        <v>1.9940179461615155E-2</v>
      </c>
      <c r="J41" s="27">
        <v>-5.1984877126654117E-2</v>
      </c>
      <c r="K41" s="27">
        <v>-6.8709377901578494E-2</v>
      </c>
      <c r="M41" s="117" t="s">
        <v>319</v>
      </c>
      <c r="N41" s="117" t="s">
        <v>320</v>
      </c>
      <c r="O41" s="117" t="s">
        <v>1030</v>
      </c>
      <c r="P41" s="117" t="s">
        <v>1031</v>
      </c>
      <c r="Q41" s="117" t="s">
        <v>1051</v>
      </c>
      <c r="R41" s="117" t="s">
        <v>1191</v>
      </c>
      <c r="S41" s="119">
        <v>0.91193181818181823</v>
      </c>
      <c r="T41" s="119">
        <v>8.049242424242424E-2</v>
      </c>
      <c r="U41" s="27">
        <v>7.575757575757576E-3</v>
      </c>
      <c r="V41" s="27">
        <v>-3.208065994500453E-2</v>
      </c>
      <c r="W41" s="27">
        <v>-8.4922010398613468E-2</v>
      </c>
    </row>
    <row r="42" spans="1:23" x14ac:dyDescent="0.25">
      <c r="A42" s="117" t="s">
        <v>319</v>
      </c>
      <c r="B42" s="117" t="s">
        <v>320</v>
      </c>
      <c r="C42" s="117" t="s">
        <v>496</v>
      </c>
      <c r="D42" s="117" t="s">
        <v>497</v>
      </c>
      <c r="E42" s="117" t="s">
        <v>520</v>
      </c>
      <c r="F42" s="117" t="s">
        <v>348</v>
      </c>
      <c r="G42" s="119">
        <v>0.73230088495575218</v>
      </c>
      <c r="H42" s="119">
        <v>0.2665929203539823</v>
      </c>
      <c r="I42" s="27">
        <v>1.1061946902654867E-3</v>
      </c>
      <c r="J42" s="27">
        <v>5.2386495925494714E-2</v>
      </c>
      <c r="K42" s="27">
        <v>1.1074197120708451E-3</v>
      </c>
      <c r="M42" s="117" t="s">
        <v>319</v>
      </c>
      <c r="N42" s="117" t="s">
        <v>320</v>
      </c>
      <c r="O42" s="117" t="s">
        <v>560</v>
      </c>
      <c r="P42" s="117" t="s">
        <v>561</v>
      </c>
      <c r="Q42" s="117" t="s">
        <v>575</v>
      </c>
      <c r="R42" s="117" t="s">
        <v>1127</v>
      </c>
      <c r="S42" s="119">
        <v>0.52577319587628868</v>
      </c>
      <c r="T42" s="119">
        <v>0.46597938144329898</v>
      </c>
      <c r="U42" s="27">
        <v>8.2474226804123713E-3</v>
      </c>
      <c r="V42" s="27">
        <v>-3.5785288270377746E-2</v>
      </c>
      <c r="W42" s="27">
        <v>-0.12296564195298376</v>
      </c>
    </row>
    <row r="43" spans="1:23" x14ac:dyDescent="0.25">
      <c r="A43" s="117" t="s">
        <v>319</v>
      </c>
      <c r="B43" s="117" t="s">
        <v>320</v>
      </c>
      <c r="C43" s="117" t="s">
        <v>496</v>
      </c>
      <c r="D43" s="117" t="s">
        <v>497</v>
      </c>
      <c r="E43" s="117" t="s">
        <v>502</v>
      </c>
      <c r="F43" s="117" t="s">
        <v>1154</v>
      </c>
      <c r="G43" s="119">
        <v>0.73657927590511862</v>
      </c>
      <c r="H43" s="119">
        <v>0.26342072409488138</v>
      </c>
      <c r="I43" s="27">
        <v>0</v>
      </c>
      <c r="J43" s="27">
        <v>0.1558441558441559</v>
      </c>
      <c r="K43" s="27">
        <v>-9.8887515451174801E-3</v>
      </c>
      <c r="M43" s="117" t="s">
        <v>319</v>
      </c>
      <c r="N43" s="117" t="s">
        <v>320</v>
      </c>
      <c r="O43" s="117" t="s">
        <v>824</v>
      </c>
      <c r="P43" s="117" t="s">
        <v>1187</v>
      </c>
      <c r="Q43" s="117" t="s">
        <v>826</v>
      </c>
      <c r="R43" s="117" t="s">
        <v>1188</v>
      </c>
      <c r="S43" s="119">
        <v>0.71124620060790278</v>
      </c>
      <c r="T43" s="119">
        <v>0.28039513677811551</v>
      </c>
      <c r="U43" s="27">
        <v>8.3586626139817623E-3</v>
      </c>
      <c r="V43" s="27">
        <v>3.7854889589905349E-2</v>
      </c>
      <c r="W43" s="27">
        <v>-2.083333333333337E-2</v>
      </c>
    </row>
    <row r="44" spans="1:23" x14ac:dyDescent="0.25">
      <c r="A44" s="117" t="s">
        <v>319</v>
      </c>
      <c r="B44" s="117" t="s">
        <v>320</v>
      </c>
      <c r="C44" s="117" t="s">
        <v>534</v>
      </c>
      <c r="D44" s="117" t="s">
        <v>535</v>
      </c>
      <c r="E44" s="117" t="s">
        <v>532</v>
      </c>
      <c r="F44" s="117" t="s">
        <v>1181</v>
      </c>
      <c r="G44" s="119">
        <v>0.73761467889908261</v>
      </c>
      <c r="H44" s="119">
        <v>0.26055045871559634</v>
      </c>
      <c r="I44" s="27">
        <v>1.834862385321101E-3</v>
      </c>
      <c r="J44" s="27">
        <v>1.4897579143389184E-2</v>
      </c>
      <c r="K44" s="27">
        <v>-8.0944350758853312E-2</v>
      </c>
      <c r="M44" s="117" t="s">
        <v>319</v>
      </c>
      <c r="N44" s="117" t="s">
        <v>320</v>
      </c>
      <c r="O44" s="117" t="s">
        <v>496</v>
      </c>
      <c r="P44" s="117" t="s">
        <v>497</v>
      </c>
      <c r="Q44" s="117" t="s">
        <v>529</v>
      </c>
      <c r="R44" s="117" t="s">
        <v>1137</v>
      </c>
      <c r="S44" s="119">
        <v>0.5762897914379802</v>
      </c>
      <c r="T44" s="119">
        <v>0.41492864983534578</v>
      </c>
      <c r="U44" s="27">
        <v>8.7815587266739849E-3</v>
      </c>
      <c r="V44" s="27">
        <v>6.9248826291079757E-2</v>
      </c>
      <c r="W44" s="27">
        <v>-5.5958549222797971E-2</v>
      </c>
    </row>
    <row r="45" spans="1:23" x14ac:dyDescent="0.25">
      <c r="A45" s="117" t="s">
        <v>319</v>
      </c>
      <c r="B45" s="117" t="s">
        <v>320</v>
      </c>
      <c r="C45" s="117" t="s">
        <v>646</v>
      </c>
      <c r="D45" s="117" t="s">
        <v>647</v>
      </c>
      <c r="E45" s="117" t="s">
        <v>649</v>
      </c>
      <c r="F45" s="117" t="s">
        <v>1180</v>
      </c>
      <c r="G45" s="119">
        <v>0.74134790528233152</v>
      </c>
      <c r="H45" s="119">
        <v>0.25683060109289618</v>
      </c>
      <c r="I45" s="27">
        <v>1.8214936247723133E-3</v>
      </c>
      <c r="J45" s="27">
        <v>0.34229828850855748</v>
      </c>
      <c r="K45" s="27">
        <v>0.19088937093275482</v>
      </c>
      <c r="M45" s="117" t="s">
        <v>319</v>
      </c>
      <c r="N45" s="117" t="s">
        <v>320</v>
      </c>
      <c r="O45" s="117" t="s">
        <v>496</v>
      </c>
      <c r="P45" s="117" t="s">
        <v>497</v>
      </c>
      <c r="Q45" s="117" t="s">
        <v>508</v>
      </c>
      <c r="R45" s="117" t="s">
        <v>1157</v>
      </c>
      <c r="S45" s="119">
        <v>0.64759427828348504</v>
      </c>
      <c r="T45" s="119">
        <v>0.34330299089726918</v>
      </c>
      <c r="U45" s="27">
        <v>9.1027308192457735E-3</v>
      </c>
      <c r="V45" s="27">
        <v>0.18125960061443935</v>
      </c>
      <c r="W45" s="27">
        <v>9.2329545454545414E-2</v>
      </c>
    </row>
    <row r="46" spans="1:23" x14ac:dyDescent="0.25">
      <c r="A46" s="117" t="s">
        <v>319</v>
      </c>
      <c r="B46" s="117" t="s">
        <v>320</v>
      </c>
      <c r="C46" s="117" t="s">
        <v>802</v>
      </c>
      <c r="D46" s="117" t="s">
        <v>1146</v>
      </c>
      <c r="E46" s="117" t="s">
        <v>819</v>
      </c>
      <c r="F46" s="117" t="s">
        <v>1192</v>
      </c>
      <c r="G46" s="119">
        <v>0.74332111052907279</v>
      </c>
      <c r="H46" s="119">
        <v>0.24410686223153483</v>
      </c>
      <c r="I46" s="27">
        <v>1.2572027239392353E-2</v>
      </c>
      <c r="J46" s="27">
        <v>-4.4544544544544595E-2</v>
      </c>
      <c r="K46" s="27">
        <v>-6.7415730337078705E-2</v>
      </c>
      <c r="M46" s="117" t="s">
        <v>319</v>
      </c>
      <c r="N46" s="117" t="s">
        <v>320</v>
      </c>
      <c r="O46" s="117" t="s">
        <v>496</v>
      </c>
      <c r="P46" s="117" t="s">
        <v>497</v>
      </c>
      <c r="Q46" s="117" t="s">
        <v>517</v>
      </c>
      <c r="R46" s="117" t="s">
        <v>1184</v>
      </c>
      <c r="S46" s="119">
        <v>0.70255474452554745</v>
      </c>
      <c r="T46" s="119">
        <v>0.28832116788321166</v>
      </c>
      <c r="U46" s="27">
        <v>9.1240875912408752E-3</v>
      </c>
      <c r="V46" s="27">
        <v>-5.1903114186851229E-2</v>
      </c>
      <c r="W46" s="27">
        <v>-6.8027210884353706E-2</v>
      </c>
    </row>
    <row r="47" spans="1:23" x14ac:dyDescent="0.25">
      <c r="A47" s="117" t="s">
        <v>319</v>
      </c>
      <c r="B47" s="117" t="s">
        <v>320</v>
      </c>
      <c r="C47" s="117" t="s">
        <v>700</v>
      </c>
      <c r="D47" s="117" t="s">
        <v>1139</v>
      </c>
      <c r="E47" s="117" t="s">
        <v>711</v>
      </c>
      <c r="F47" s="117" t="s">
        <v>1193</v>
      </c>
      <c r="G47" s="119">
        <v>0.75</v>
      </c>
      <c r="H47" s="119">
        <v>0.23939393939393938</v>
      </c>
      <c r="I47" s="27">
        <v>1.0606060606060607E-2</v>
      </c>
      <c r="J47" s="27">
        <v>0.26195028680688326</v>
      </c>
      <c r="K47" s="27">
        <v>0.134020618556701</v>
      </c>
      <c r="M47" s="117" t="s">
        <v>319</v>
      </c>
      <c r="N47" s="117" t="s">
        <v>320</v>
      </c>
      <c r="O47" s="117" t="s">
        <v>534</v>
      </c>
      <c r="P47" s="117" t="s">
        <v>535</v>
      </c>
      <c r="Q47" s="117" t="s">
        <v>555</v>
      </c>
      <c r="R47" s="117" t="s">
        <v>1143</v>
      </c>
      <c r="S47" s="119">
        <v>0.60750853242320824</v>
      </c>
      <c r="T47" s="119">
        <v>0.38225255972696248</v>
      </c>
      <c r="U47" s="27">
        <v>1.0238907849829351E-2</v>
      </c>
      <c r="V47" s="27">
        <v>0.19591836734693868</v>
      </c>
      <c r="W47" s="27">
        <v>-7.2784810126582333E-2</v>
      </c>
    </row>
    <row r="48" spans="1:23" x14ac:dyDescent="0.25">
      <c r="A48" s="117" t="s">
        <v>319</v>
      </c>
      <c r="B48" s="117" t="s">
        <v>320</v>
      </c>
      <c r="C48" s="117" t="s">
        <v>646</v>
      </c>
      <c r="D48" s="117" t="s">
        <v>647</v>
      </c>
      <c r="E48" s="117" t="s">
        <v>644</v>
      </c>
      <c r="F48" s="117" t="s">
        <v>1156</v>
      </c>
      <c r="G48" s="119">
        <v>0.75561097256857856</v>
      </c>
      <c r="H48" s="119">
        <v>0.24438902743142144</v>
      </c>
      <c r="I48" s="27">
        <v>0</v>
      </c>
      <c r="J48" s="27">
        <v>-5.868544600938963E-2</v>
      </c>
      <c r="K48" s="27">
        <v>-0.15578947368421048</v>
      </c>
      <c r="M48" s="117" t="s">
        <v>319</v>
      </c>
      <c r="N48" s="117" t="s">
        <v>320</v>
      </c>
      <c r="O48" s="117" t="s">
        <v>700</v>
      </c>
      <c r="P48" s="117" t="s">
        <v>1139</v>
      </c>
      <c r="Q48" s="117" t="s">
        <v>711</v>
      </c>
      <c r="R48" s="117" t="s">
        <v>1193</v>
      </c>
      <c r="S48" s="119">
        <v>0.75</v>
      </c>
      <c r="T48" s="119">
        <v>0.23939393939393938</v>
      </c>
      <c r="U48" s="27">
        <v>1.0606060606060607E-2</v>
      </c>
      <c r="V48" s="27">
        <v>0.26195028680688326</v>
      </c>
      <c r="W48" s="27">
        <v>0.134020618556701</v>
      </c>
    </row>
    <row r="49" spans="1:23" x14ac:dyDescent="0.25">
      <c r="A49" s="117" t="s">
        <v>319</v>
      </c>
      <c r="B49" s="117" t="s">
        <v>320</v>
      </c>
      <c r="C49" s="117" t="s">
        <v>1001</v>
      </c>
      <c r="D49" s="117" t="s">
        <v>1002</v>
      </c>
      <c r="E49" s="117" t="s">
        <v>1007</v>
      </c>
      <c r="F49" s="117" t="s">
        <v>354</v>
      </c>
      <c r="G49" s="119">
        <v>0.75609756097560976</v>
      </c>
      <c r="H49" s="119">
        <v>0.24390243902439024</v>
      </c>
      <c r="I49" s="27">
        <v>0</v>
      </c>
      <c r="J49" s="27">
        <v>4.1269841269841345E-2</v>
      </c>
      <c r="K49" s="27">
        <v>-3.8123167155425186E-2</v>
      </c>
      <c r="M49" s="117" t="s">
        <v>319</v>
      </c>
      <c r="N49" s="117" t="s">
        <v>320</v>
      </c>
      <c r="O49" s="117" t="s">
        <v>969</v>
      </c>
      <c r="P49" s="117" t="s">
        <v>970</v>
      </c>
      <c r="Q49" s="117" t="s">
        <v>990</v>
      </c>
      <c r="R49" s="117" t="s">
        <v>1194</v>
      </c>
      <c r="S49" s="119">
        <v>0.76282051282051277</v>
      </c>
      <c r="T49" s="119">
        <v>0.2264957264957265</v>
      </c>
      <c r="U49" s="27">
        <v>1.0683760683760684E-2</v>
      </c>
      <c r="V49" s="27">
        <v>3.3112582781456901E-2</v>
      </c>
      <c r="W49" s="27">
        <v>-0.10687022900763354</v>
      </c>
    </row>
    <row r="50" spans="1:23" x14ac:dyDescent="0.25">
      <c r="A50" s="117" t="s">
        <v>319</v>
      </c>
      <c r="B50" s="117" t="s">
        <v>320</v>
      </c>
      <c r="C50" s="117" t="s">
        <v>646</v>
      </c>
      <c r="D50" s="117" t="s">
        <v>647</v>
      </c>
      <c r="E50" s="117" t="s">
        <v>667</v>
      </c>
      <c r="F50" s="117" t="s">
        <v>1160</v>
      </c>
      <c r="G50" s="119">
        <v>0.75916230366492143</v>
      </c>
      <c r="H50" s="119">
        <v>0.24083769633507854</v>
      </c>
      <c r="I50" s="27">
        <v>0</v>
      </c>
      <c r="J50" s="27">
        <v>-4.5954045954045952E-2</v>
      </c>
      <c r="K50" s="27">
        <v>-7.4612403100775215E-2</v>
      </c>
      <c r="M50" s="117" t="s">
        <v>319</v>
      </c>
      <c r="N50" s="117" t="s">
        <v>320</v>
      </c>
      <c r="O50" s="117" t="s">
        <v>969</v>
      </c>
      <c r="P50" s="117" t="s">
        <v>970</v>
      </c>
      <c r="Q50" s="117" t="s">
        <v>984</v>
      </c>
      <c r="R50" s="117" t="s">
        <v>1195</v>
      </c>
      <c r="S50" s="119">
        <v>0.81793913507741589</v>
      </c>
      <c r="T50" s="119">
        <v>0.17084890549919915</v>
      </c>
      <c r="U50" s="27">
        <v>1.1211959423384944E-2</v>
      </c>
      <c r="V50" s="27">
        <v>-4.2922841083290697E-2</v>
      </c>
      <c r="W50" s="27">
        <v>-5.879396984924623E-2</v>
      </c>
    </row>
    <row r="51" spans="1:23" x14ac:dyDescent="0.25">
      <c r="A51" s="117" t="s">
        <v>319</v>
      </c>
      <c r="B51" s="117" t="s">
        <v>320</v>
      </c>
      <c r="C51" s="117" t="s">
        <v>969</v>
      </c>
      <c r="D51" s="117" t="s">
        <v>970</v>
      </c>
      <c r="E51" s="117" t="s">
        <v>990</v>
      </c>
      <c r="F51" s="117" t="s">
        <v>1194</v>
      </c>
      <c r="G51" s="119">
        <v>0.76282051282051277</v>
      </c>
      <c r="H51" s="119">
        <v>0.2264957264957265</v>
      </c>
      <c r="I51" s="27">
        <v>1.0683760683760684E-2</v>
      </c>
      <c r="J51" s="27">
        <v>3.3112582781456901E-2</v>
      </c>
      <c r="K51" s="27">
        <v>-0.10687022900763354</v>
      </c>
      <c r="M51" s="117" t="s">
        <v>319</v>
      </c>
      <c r="N51" s="117" t="s">
        <v>320</v>
      </c>
      <c r="O51" s="117" t="s">
        <v>932</v>
      </c>
      <c r="P51" s="117" t="s">
        <v>1170</v>
      </c>
      <c r="Q51" s="117" t="s">
        <v>930</v>
      </c>
      <c r="R51" s="117" t="s">
        <v>1196</v>
      </c>
      <c r="S51" s="119">
        <v>0.87564766839378239</v>
      </c>
      <c r="T51" s="119">
        <v>0.11269430051813471</v>
      </c>
      <c r="U51" s="27">
        <v>1.1658031088082901E-2</v>
      </c>
      <c r="V51" s="27">
        <v>5.1771117166212521E-2</v>
      </c>
      <c r="W51" s="27">
        <v>-4.4554455445544594E-2</v>
      </c>
    </row>
    <row r="52" spans="1:23" x14ac:dyDescent="0.25">
      <c r="A52" s="117" t="s">
        <v>319</v>
      </c>
      <c r="B52" s="117" t="s">
        <v>320</v>
      </c>
      <c r="C52" s="117" t="s">
        <v>779</v>
      </c>
      <c r="D52" s="117" t="s">
        <v>780</v>
      </c>
      <c r="E52" s="117" t="s">
        <v>788</v>
      </c>
      <c r="F52" s="117" t="s">
        <v>1175</v>
      </c>
      <c r="G52" s="119">
        <v>0.76736111111111116</v>
      </c>
      <c r="H52" s="119">
        <v>0.23148148148148148</v>
      </c>
      <c r="I52" s="27">
        <v>1.1574074074074073E-3</v>
      </c>
      <c r="J52" s="27">
        <v>-2.3094688221708681E-3</v>
      </c>
      <c r="K52" s="27">
        <v>-9.148264984227128E-2</v>
      </c>
      <c r="M52" s="117" t="s">
        <v>319</v>
      </c>
      <c r="N52" s="117" t="s">
        <v>320</v>
      </c>
      <c r="O52" s="117" t="s">
        <v>496</v>
      </c>
      <c r="P52" s="117" t="s">
        <v>497</v>
      </c>
      <c r="Q52" s="117" t="s">
        <v>505</v>
      </c>
      <c r="R52" s="117" t="s">
        <v>1166</v>
      </c>
      <c r="S52" s="119">
        <v>0.6584022038567493</v>
      </c>
      <c r="T52" s="119">
        <v>0.32920110192837465</v>
      </c>
      <c r="U52" s="27">
        <v>1.2396694214876033E-2</v>
      </c>
      <c r="V52" s="27">
        <v>0</v>
      </c>
      <c r="W52" s="27">
        <v>-5.0980392156862786E-2</v>
      </c>
    </row>
    <row r="53" spans="1:23" x14ac:dyDescent="0.25">
      <c r="A53" s="117" t="s">
        <v>319</v>
      </c>
      <c r="B53" s="117" t="s">
        <v>320</v>
      </c>
      <c r="C53" s="117" t="s">
        <v>496</v>
      </c>
      <c r="D53" s="117" t="s">
        <v>497</v>
      </c>
      <c r="E53" s="117" t="s">
        <v>526</v>
      </c>
      <c r="F53" s="117" t="s">
        <v>1178</v>
      </c>
      <c r="G53" s="119">
        <v>0.78080229226361031</v>
      </c>
      <c r="H53" s="119">
        <v>0.2177650429799427</v>
      </c>
      <c r="I53" s="27">
        <v>1.4326647564469914E-3</v>
      </c>
      <c r="J53" s="27">
        <v>5.7636887608070175E-3</v>
      </c>
      <c r="K53" s="27">
        <v>-6.8090787716955981E-2</v>
      </c>
      <c r="M53" s="117" t="s">
        <v>319</v>
      </c>
      <c r="N53" s="117" t="s">
        <v>320</v>
      </c>
      <c r="O53" s="117" t="s">
        <v>802</v>
      </c>
      <c r="P53" s="117" t="s">
        <v>1146</v>
      </c>
      <c r="Q53" s="117" t="s">
        <v>819</v>
      </c>
      <c r="R53" s="117" t="s">
        <v>1192</v>
      </c>
      <c r="S53" s="119">
        <v>0.74332111052907279</v>
      </c>
      <c r="T53" s="119">
        <v>0.24410686223153483</v>
      </c>
      <c r="U53" s="27">
        <v>1.2572027239392353E-2</v>
      </c>
      <c r="V53" s="27">
        <v>-4.4544544544544595E-2</v>
      </c>
      <c r="W53" s="27">
        <v>-6.7415730337078705E-2</v>
      </c>
    </row>
    <row r="54" spans="1:23" x14ac:dyDescent="0.25">
      <c r="A54" s="117" t="s">
        <v>319</v>
      </c>
      <c r="B54" s="117" t="s">
        <v>320</v>
      </c>
      <c r="C54" s="117" t="s">
        <v>969</v>
      </c>
      <c r="D54" s="117" t="s">
        <v>970</v>
      </c>
      <c r="E54" s="117" t="s">
        <v>981</v>
      </c>
      <c r="F54" s="117" t="s">
        <v>1190</v>
      </c>
      <c r="G54" s="119">
        <v>0.78456591639871387</v>
      </c>
      <c r="H54" s="119">
        <v>0.20900321543408359</v>
      </c>
      <c r="I54" s="27">
        <v>6.4308681672025723E-3</v>
      </c>
      <c r="J54" s="27">
        <v>9.7402597402598268E-3</v>
      </c>
      <c r="K54" s="27">
        <v>-0.11142857142857143</v>
      </c>
      <c r="M54" s="117" t="s">
        <v>319</v>
      </c>
      <c r="N54" s="117" t="s">
        <v>320</v>
      </c>
      <c r="O54" s="117" t="s">
        <v>496</v>
      </c>
      <c r="P54" s="117" t="s">
        <v>497</v>
      </c>
      <c r="Q54" s="117" t="s">
        <v>511</v>
      </c>
      <c r="R54" s="117" t="s">
        <v>1176</v>
      </c>
      <c r="S54" s="119">
        <v>0.68052256532066513</v>
      </c>
      <c r="T54" s="119">
        <v>0.30641330166270786</v>
      </c>
      <c r="U54" s="27">
        <v>1.3064133016627079E-2</v>
      </c>
      <c r="V54" s="27">
        <v>8.6451612903225783E-2</v>
      </c>
      <c r="W54" s="27">
        <v>-3.5502958579881616E-3</v>
      </c>
    </row>
    <row r="55" spans="1:23" x14ac:dyDescent="0.25">
      <c r="A55" s="117" t="s">
        <v>319</v>
      </c>
      <c r="B55" s="117" t="s">
        <v>320</v>
      </c>
      <c r="C55" s="117" t="s">
        <v>605</v>
      </c>
      <c r="D55" s="117" t="s">
        <v>1158</v>
      </c>
      <c r="E55" s="117" t="s">
        <v>607</v>
      </c>
      <c r="F55" s="117" t="s">
        <v>1197</v>
      </c>
      <c r="G55" s="119">
        <v>0.7857142857142857</v>
      </c>
      <c r="H55" s="119">
        <v>0.19565217391304349</v>
      </c>
      <c r="I55" s="27">
        <v>1.8633540372670808E-2</v>
      </c>
      <c r="J55" s="27">
        <v>-9.2957746478873227E-2</v>
      </c>
      <c r="K55" s="27">
        <v>-0.18274111675126903</v>
      </c>
      <c r="M55" s="117" t="s">
        <v>319</v>
      </c>
      <c r="N55" s="117" t="s">
        <v>320</v>
      </c>
      <c r="O55" s="117" t="s">
        <v>480</v>
      </c>
      <c r="P55" s="117" t="s">
        <v>1129</v>
      </c>
      <c r="Q55" s="117" t="s">
        <v>491</v>
      </c>
      <c r="R55" s="117" t="s">
        <v>335</v>
      </c>
      <c r="S55" s="119">
        <v>0.53340635268346115</v>
      </c>
      <c r="T55" s="119">
        <v>0.45345016429353779</v>
      </c>
      <c r="U55" s="27">
        <v>1.3143483023001095E-2</v>
      </c>
      <c r="V55" s="27">
        <v>6.6588785046729049E-2</v>
      </c>
      <c r="W55" s="27">
        <v>-5.2904564315352731E-2</v>
      </c>
    </row>
    <row r="56" spans="1:23" x14ac:dyDescent="0.25">
      <c r="A56" s="117" t="s">
        <v>319</v>
      </c>
      <c r="B56" s="117" t="s">
        <v>320</v>
      </c>
      <c r="C56" s="117" t="s">
        <v>678</v>
      </c>
      <c r="D56" s="117" t="s">
        <v>1133</v>
      </c>
      <c r="E56" s="117" t="s">
        <v>676</v>
      </c>
      <c r="F56" s="117" t="s">
        <v>1186</v>
      </c>
      <c r="G56" s="119">
        <v>0.78833107191316143</v>
      </c>
      <c r="H56" s="119">
        <v>0.20759837177747625</v>
      </c>
      <c r="I56" s="27">
        <v>4.0705563093622792E-3</v>
      </c>
      <c r="J56" s="27">
        <v>2.9329608938547524E-2</v>
      </c>
      <c r="K56" s="27">
        <v>-2.6420079260237816E-2</v>
      </c>
      <c r="M56" s="117" t="s">
        <v>319</v>
      </c>
      <c r="N56" s="117" t="s">
        <v>320</v>
      </c>
      <c r="O56" s="117" t="s">
        <v>824</v>
      </c>
      <c r="P56" s="117" t="s">
        <v>1187</v>
      </c>
      <c r="Q56" s="117" t="s">
        <v>835</v>
      </c>
      <c r="R56" s="117" t="s">
        <v>1198</v>
      </c>
      <c r="S56" s="119">
        <v>0.79356568364611257</v>
      </c>
      <c r="T56" s="119">
        <v>0.19302949061662197</v>
      </c>
      <c r="U56" s="27">
        <v>1.3404825737265416E-2</v>
      </c>
      <c r="V56" s="27">
        <v>5.3672316384180796E-2</v>
      </c>
      <c r="W56" s="27">
        <v>-8.3538083538083563E-2</v>
      </c>
    </row>
    <row r="57" spans="1:23" x14ac:dyDescent="0.25">
      <c r="A57" s="117" t="s">
        <v>319</v>
      </c>
      <c r="B57" s="117" t="s">
        <v>320</v>
      </c>
      <c r="C57" s="117" t="s">
        <v>722</v>
      </c>
      <c r="D57" s="117" t="s">
        <v>1148</v>
      </c>
      <c r="E57" s="117" t="s">
        <v>733</v>
      </c>
      <c r="F57" s="117" t="s">
        <v>1162</v>
      </c>
      <c r="G57" s="119">
        <v>0.78865979381443296</v>
      </c>
      <c r="H57" s="119">
        <v>0.21134020618556701</v>
      </c>
      <c r="I57" s="27">
        <v>0</v>
      </c>
      <c r="J57" s="27">
        <v>-9.7674418604651203E-2</v>
      </c>
      <c r="K57" s="27">
        <v>-0.14032496307237818</v>
      </c>
      <c r="M57" s="117" t="s">
        <v>319</v>
      </c>
      <c r="N57" s="117" t="s">
        <v>320</v>
      </c>
      <c r="O57" s="117" t="s">
        <v>700</v>
      </c>
      <c r="P57" s="117" t="s">
        <v>1139</v>
      </c>
      <c r="Q57" s="117" t="s">
        <v>714</v>
      </c>
      <c r="R57" s="117" t="s">
        <v>1155</v>
      </c>
      <c r="S57" s="119">
        <v>0.64597701149425291</v>
      </c>
      <c r="T57" s="119">
        <v>0.34022988505747126</v>
      </c>
      <c r="U57" s="27">
        <v>1.3793103448275862E-2</v>
      </c>
      <c r="V57" s="27">
        <v>-5.9459459459459407E-2</v>
      </c>
      <c r="W57" s="27">
        <v>-0.1003102378490176</v>
      </c>
    </row>
    <row r="58" spans="1:23" x14ac:dyDescent="0.25">
      <c r="A58" s="117" t="s">
        <v>319</v>
      </c>
      <c r="B58" s="117" t="s">
        <v>320</v>
      </c>
      <c r="C58" s="117" t="s">
        <v>824</v>
      </c>
      <c r="D58" s="117" t="s">
        <v>1187</v>
      </c>
      <c r="E58" s="117" t="s">
        <v>835</v>
      </c>
      <c r="F58" s="117" t="s">
        <v>1198</v>
      </c>
      <c r="G58" s="119">
        <v>0.79356568364611257</v>
      </c>
      <c r="H58" s="119">
        <v>0.19302949061662197</v>
      </c>
      <c r="I58" s="27">
        <v>1.3404825737265416E-2</v>
      </c>
      <c r="J58" s="27">
        <v>5.3672316384180796E-2</v>
      </c>
      <c r="K58" s="27">
        <v>-8.3538083538083563E-2</v>
      </c>
      <c r="M58" s="117" t="s">
        <v>319</v>
      </c>
      <c r="N58" s="117" t="s">
        <v>320</v>
      </c>
      <c r="O58" s="117" t="s">
        <v>605</v>
      </c>
      <c r="P58" s="117" t="s">
        <v>1158</v>
      </c>
      <c r="Q58" s="117" t="s">
        <v>622</v>
      </c>
      <c r="R58" s="117" t="s">
        <v>1159</v>
      </c>
      <c r="S58" s="119">
        <v>0.64814814814814814</v>
      </c>
      <c r="T58" s="119">
        <v>0.33703703703703702</v>
      </c>
      <c r="U58" s="27">
        <v>1.4814814814814815E-2</v>
      </c>
      <c r="V58" s="27">
        <v>9.7560975609756184E-2</v>
      </c>
      <c r="W58" s="27">
        <v>-0.11764705882352944</v>
      </c>
    </row>
    <row r="59" spans="1:23" x14ac:dyDescent="0.25">
      <c r="A59" s="117" t="s">
        <v>319</v>
      </c>
      <c r="B59" s="117" t="s">
        <v>320</v>
      </c>
      <c r="C59" s="117" t="s">
        <v>932</v>
      </c>
      <c r="D59" s="117" t="s">
        <v>1170</v>
      </c>
      <c r="E59" s="117" t="s">
        <v>934</v>
      </c>
      <c r="F59" s="117" t="s">
        <v>1199</v>
      </c>
      <c r="G59" s="119">
        <v>0.80518319928507598</v>
      </c>
      <c r="H59" s="119">
        <v>0.17515638963360142</v>
      </c>
      <c r="I59" s="27">
        <v>1.9660411081322611E-2</v>
      </c>
      <c r="J59" s="27">
        <v>-8.203445447087776E-2</v>
      </c>
      <c r="K59" s="27">
        <v>-0.13723978411719351</v>
      </c>
      <c r="M59" s="117" t="s">
        <v>319</v>
      </c>
      <c r="N59" s="117" t="s">
        <v>320</v>
      </c>
      <c r="O59" s="117" t="s">
        <v>461</v>
      </c>
      <c r="P59" s="117" t="s">
        <v>1131</v>
      </c>
      <c r="Q59" s="117" t="s">
        <v>469</v>
      </c>
      <c r="R59" s="117" t="s">
        <v>1153</v>
      </c>
      <c r="S59" s="119">
        <v>0.64388489208633093</v>
      </c>
      <c r="T59" s="119">
        <v>0.33992805755395683</v>
      </c>
      <c r="U59" s="27">
        <v>1.618705035971223E-2</v>
      </c>
      <c r="V59" s="27">
        <v>-7.6411960132890311E-2</v>
      </c>
      <c r="W59" s="27">
        <v>-0.12302839116719244</v>
      </c>
    </row>
    <row r="60" spans="1:23" x14ac:dyDescent="0.25">
      <c r="A60" s="117" t="s">
        <v>319</v>
      </c>
      <c r="B60" s="117" t="s">
        <v>320</v>
      </c>
      <c r="C60" s="117" t="s">
        <v>884</v>
      </c>
      <c r="D60" s="117" t="s">
        <v>1200</v>
      </c>
      <c r="E60" s="117" t="s">
        <v>886</v>
      </c>
      <c r="F60" s="117" t="s">
        <v>1201</v>
      </c>
      <c r="G60" s="119">
        <v>0.80560747663551402</v>
      </c>
      <c r="H60" s="119">
        <v>0.15514018691588785</v>
      </c>
      <c r="I60" s="27">
        <v>3.925233644859813E-2</v>
      </c>
      <c r="J60" s="27">
        <v>-6.1403508771929793E-2</v>
      </c>
      <c r="K60" s="27">
        <v>-0.10385259631490784</v>
      </c>
      <c r="M60" s="117" t="s">
        <v>319</v>
      </c>
      <c r="N60" s="117" t="s">
        <v>320</v>
      </c>
      <c r="O60" s="117" t="s">
        <v>605</v>
      </c>
      <c r="P60" s="117" t="s">
        <v>1158</v>
      </c>
      <c r="Q60" s="117" t="s">
        <v>607</v>
      </c>
      <c r="R60" s="117" t="s">
        <v>1197</v>
      </c>
      <c r="S60" s="119">
        <v>0.7857142857142857</v>
      </c>
      <c r="T60" s="119">
        <v>0.19565217391304349</v>
      </c>
      <c r="U60" s="27">
        <v>1.8633540372670808E-2</v>
      </c>
      <c r="V60" s="27">
        <v>-9.2957746478873227E-2</v>
      </c>
      <c r="W60" s="27">
        <v>-0.18274111675126903</v>
      </c>
    </row>
    <row r="61" spans="1:23" x14ac:dyDescent="0.25">
      <c r="A61" s="117" t="s">
        <v>319</v>
      </c>
      <c r="B61" s="117" t="s">
        <v>320</v>
      </c>
      <c r="C61" s="117" t="s">
        <v>871</v>
      </c>
      <c r="D61" s="117" t="s">
        <v>1165</v>
      </c>
      <c r="E61" s="117" t="s">
        <v>873</v>
      </c>
      <c r="F61" s="117" t="s">
        <v>367</v>
      </c>
      <c r="G61" s="119">
        <v>0.80678851174934729</v>
      </c>
      <c r="H61" s="119">
        <v>0.19321148825065274</v>
      </c>
      <c r="I61" s="27">
        <v>0</v>
      </c>
      <c r="J61" s="27">
        <v>-8.5373134328358247E-2</v>
      </c>
      <c r="K61" s="27">
        <v>-0.10618436406067677</v>
      </c>
      <c r="M61" s="117" t="s">
        <v>319</v>
      </c>
      <c r="N61" s="117" t="s">
        <v>320</v>
      </c>
      <c r="O61" s="117" t="s">
        <v>932</v>
      </c>
      <c r="P61" s="117" t="s">
        <v>1170</v>
      </c>
      <c r="Q61" s="117" t="s">
        <v>934</v>
      </c>
      <c r="R61" s="117" t="s">
        <v>1199</v>
      </c>
      <c r="S61" s="119">
        <v>0.80518319928507598</v>
      </c>
      <c r="T61" s="119">
        <v>0.17515638963360142</v>
      </c>
      <c r="U61" s="27">
        <v>1.9660411081322611E-2</v>
      </c>
      <c r="V61" s="27">
        <v>-8.203445447087776E-2</v>
      </c>
      <c r="W61" s="27">
        <v>-0.13723978411719351</v>
      </c>
    </row>
    <row r="62" spans="1:23" x14ac:dyDescent="0.25">
      <c r="A62" s="117" t="s">
        <v>319</v>
      </c>
      <c r="B62" s="117" t="s">
        <v>320</v>
      </c>
      <c r="C62" s="117" t="s">
        <v>753</v>
      </c>
      <c r="D62" s="117" t="s">
        <v>754</v>
      </c>
      <c r="E62" s="117" t="s">
        <v>765</v>
      </c>
      <c r="F62" s="117" t="s">
        <v>1167</v>
      </c>
      <c r="G62" s="119">
        <v>0.8098591549295775</v>
      </c>
      <c r="H62" s="119">
        <v>0.19014084507042253</v>
      </c>
      <c r="I62" s="27">
        <v>0</v>
      </c>
      <c r="J62" s="27">
        <v>-6.115702479338847E-2</v>
      </c>
      <c r="K62" s="27">
        <v>-0.15601783060921248</v>
      </c>
      <c r="M62" s="117" t="s">
        <v>319</v>
      </c>
      <c r="N62" s="117" t="s">
        <v>320</v>
      </c>
      <c r="O62" s="117" t="s">
        <v>1001</v>
      </c>
      <c r="P62" s="117" t="s">
        <v>1002</v>
      </c>
      <c r="Q62" s="117" t="s">
        <v>1010</v>
      </c>
      <c r="R62" s="117" t="s">
        <v>1202</v>
      </c>
      <c r="S62" s="119">
        <v>0.82266009852216748</v>
      </c>
      <c r="T62" s="119">
        <v>0.15763546798029557</v>
      </c>
      <c r="U62" s="27">
        <v>1.9704433497536946E-2</v>
      </c>
      <c r="V62" s="27">
        <v>1.6447368421053099E-3</v>
      </c>
      <c r="W62" s="27">
        <v>-0.10176991150442483</v>
      </c>
    </row>
    <row r="63" spans="1:23" x14ac:dyDescent="0.25">
      <c r="A63" s="117" t="s">
        <v>319</v>
      </c>
      <c r="B63" s="117" t="s">
        <v>320</v>
      </c>
      <c r="C63" s="117" t="s">
        <v>753</v>
      </c>
      <c r="D63" s="117" t="s">
        <v>754</v>
      </c>
      <c r="E63" s="117" t="s">
        <v>762</v>
      </c>
      <c r="F63" s="117" t="s">
        <v>1168</v>
      </c>
      <c r="G63" s="119">
        <v>0.81791907514450868</v>
      </c>
      <c r="H63" s="119">
        <v>0.18208092485549132</v>
      </c>
      <c r="I63" s="27">
        <v>0</v>
      </c>
      <c r="J63" s="27">
        <v>-1.9830028328611915E-2</v>
      </c>
      <c r="K63" s="27">
        <v>-4.4198895027624308E-2</v>
      </c>
      <c r="M63" s="117" t="s">
        <v>319</v>
      </c>
      <c r="N63" s="117" t="s">
        <v>320</v>
      </c>
      <c r="O63" s="117" t="s">
        <v>779</v>
      </c>
      <c r="P63" s="117" t="s">
        <v>780</v>
      </c>
      <c r="Q63" s="117" t="s">
        <v>785</v>
      </c>
      <c r="R63" s="117" t="s">
        <v>373</v>
      </c>
      <c r="S63" s="119">
        <v>0.72881355932203384</v>
      </c>
      <c r="T63" s="119">
        <v>0.25124626121635096</v>
      </c>
      <c r="U63" s="27">
        <v>1.9940179461615155E-2</v>
      </c>
      <c r="V63" s="27">
        <v>-5.1984877126654117E-2</v>
      </c>
      <c r="W63" s="27">
        <v>-6.8709377901578494E-2</v>
      </c>
    </row>
    <row r="64" spans="1:23" x14ac:dyDescent="0.25">
      <c r="A64" s="117" t="s">
        <v>319</v>
      </c>
      <c r="B64" s="117" t="s">
        <v>320</v>
      </c>
      <c r="C64" s="117" t="s">
        <v>969</v>
      </c>
      <c r="D64" s="117" t="s">
        <v>970</v>
      </c>
      <c r="E64" s="117" t="s">
        <v>984</v>
      </c>
      <c r="F64" s="117" t="s">
        <v>1195</v>
      </c>
      <c r="G64" s="119">
        <v>0.81793913507741589</v>
      </c>
      <c r="H64" s="119">
        <v>0.17084890549919915</v>
      </c>
      <c r="I64" s="27">
        <v>1.1211959423384944E-2</v>
      </c>
      <c r="J64" s="27">
        <v>-4.2922841083290697E-2</v>
      </c>
      <c r="K64" s="27">
        <v>-5.879396984924623E-2</v>
      </c>
      <c r="M64" s="117" t="s">
        <v>319</v>
      </c>
      <c r="N64" s="117" t="s">
        <v>320</v>
      </c>
      <c r="O64" s="117" t="s">
        <v>580</v>
      </c>
      <c r="P64" s="117" t="s">
        <v>1163</v>
      </c>
      <c r="Q64" s="117" t="s">
        <v>578</v>
      </c>
      <c r="R64" s="117" t="s">
        <v>1164</v>
      </c>
      <c r="S64" s="119">
        <v>0.65660685154975529</v>
      </c>
      <c r="T64" s="119">
        <v>0.31892332789559541</v>
      </c>
      <c r="U64" s="27">
        <v>2.4469820554649267E-2</v>
      </c>
      <c r="V64" s="27">
        <v>1.9118869492934287E-2</v>
      </c>
      <c r="W64" s="27">
        <v>-6.5548780487804881E-2</v>
      </c>
    </row>
    <row r="65" spans="1:23" x14ac:dyDescent="0.25">
      <c r="A65" s="117" t="s">
        <v>319</v>
      </c>
      <c r="B65" s="117" t="s">
        <v>320</v>
      </c>
      <c r="C65" s="117" t="s">
        <v>884</v>
      </c>
      <c r="D65" s="117" t="s">
        <v>1200</v>
      </c>
      <c r="E65" s="117" t="s">
        <v>882</v>
      </c>
      <c r="F65" s="117" t="s">
        <v>1203</v>
      </c>
      <c r="G65" s="119">
        <v>0.82083862770012705</v>
      </c>
      <c r="H65" s="119">
        <v>0.14040660736975857</v>
      </c>
      <c r="I65" s="27">
        <v>3.8754764930114358E-2</v>
      </c>
      <c r="J65" s="27">
        <v>-3.0191004313000591E-2</v>
      </c>
      <c r="K65" s="27">
        <v>-7.7914469830111299E-2</v>
      </c>
      <c r="M65" s="117" t="s">
        <v>319</v>
      </c>
      <c r="N65" s="117" t="s">
        <v>320</v>
      </c>
      <c r="O65" s="117" t="s">
        <v>722</v>
      </c>
      <c r="P65" s="117" t="s">
        <v>1148</v>
      </c>
      <c r="Q65" s="117" t="s">
        <v>727</v>
      </c>
      <c r="R65" s="117" t="s">
        <v>1149</v>
      </c>
      <c r="S65" s="119">
        <v>0.61764705882352944</v>
      </c>
      <c r="T65" s="119">
        <v>0.35294117647058826</v>
      </c>
      <c r="U65" s="27">
        <v>2.9411764705882353E-2</v>
      </c>
      <c r="V65" s="27">
        <v>-7.7966101694915246E-2</v>
      </c>
      <c r="W65" s="27">
        <v>-0.15132605304212166</v>
      </c>
    </row>
    <row r="66" spans="1:23" x14ac:dyDescent="0.25">
      <c r="A66" s="117" t="s">
        <v>319</v>
      </c>
      <c r="B66" s="117" t="s">
        <v>320</v>
      </c>
      <c r="C66" s="117" t="s">
        <v>605</v>
      </c>
      <c r="D66" s="117" t="s">
        <v>1158</v>
      </c>
      <c r="E66" s="117" t="s">
        <v>610</v>
      </c>
      <c r="F66" s="117" t="s">
        <v>1189</v>
      </c>
      <c r="G66" s="119">
        <v>0.82163742690058483</v>
      </c>
      <c r="H66" s="119">
        <v>0.17251461988304093</v>
      </c>
      <c r="I66" s="27">
        <v>5.8479532163742687E-3</v>
      </c>
      <c r="J66" s="27">
        <v>-4.7353760445682402E-2</v>
      </c>
      <c r="K66" s="27">
        <v>-0.21198156682027647</v>
      </c>
      <c r="M66" s="117" t="s">
        <v>319</v>
      </c>
      <c r="N66" s="117" t="s">
        <v>320</v>
      </c>
      <c r="O66" s="117" t="s">
        <v>1030</v>
      </c>
      <c r="P66" s="117" t="s">
        <v>1031</v>
      </c>
      <c r="Q66" s="117" t="s">
        <v>1087</v>
      </c>
      <c r="R66" s="117" t="s">
        <v>6</v>
      </c>
      <c r="S66" s="119">
        <v>0.88654781199351707</v>
      </c>
      <c r="T66" s="119">
        <v>8.2658022690437608E-2</v>
      </c>
      <c r="U66" s="27">
        <v>3.0794165316045379E-2</v>
      </c>
      <c r="V66" s="27">
        <v>0.14684014869888484</v>
      </c>
      <c r="W66" s="27">
        <v>5.4700854700854729E-2</v>
      </c>
    </row>
    <row r="67" spans="1:23" x14ac:dyDescent="0.25">
      <c r="A67" s="117" t="s">
        <v>319</v>
      </c>
      <c r="B67" s="117" t="s">
        <v>320</v>
      </c>
      <c r="C67" s="117" t="s">
        <v>1001</v>
      </c>
      <c r="D67" s="117" t="s">
        <v>1002</v>
      </c>
      <c r="E67" s="117" t="s">
        <v>1010</v>
      </c>
      <c r="F67" s="117" t="s">
        <v>1202</v>
      </c>
      <c r="G67" s="119">
        <v>0.82266009852216748</v>
      </c>
      <c r="H67" s="119">
        <v>0.15763546798029557</v>
      </c>
      <c r="I67" s="27">
        <v>1.9704433497536946E-2</v>
      </c>
      <c r="J67" s="27">
        <v>1.6447368421053099E-3</v>
      </c>
      <c r="K67" s="27">
        <v>-0.10176991150442483</v>
      </c>
      <c r="M67" s="117" t="s">
        <v>319</v>
      </c>
      <c r="N67" s="117" t="s">
        <v>320</v>
      </c>
      <c r="O67" s="117" t="s">
        <v>678</v>
      </c>
      <c r="P67" s="117" t="s">
        <v>1133</v>
      </c>
      <c r="Q67" s="117" t="s">
        <v>689</v>
      </c>
      <c r="R67" s="117" t="s">
        <v>1172</v>
      </c>
      <c r="S67" s="119">
        <v>0.6598360655737705</v>
      </c>
      <c r="T67" s="119">
        <v>0.30874316939890711</v>
      </c>
      <c r="U67" s="27">
        <v>3.1420765027322405E-2</v>
      </c>
      <c r="V67" s="27">
        <v>-2.1390374331550777E-2</v>
      </c>
      <c r="W67" s="27">
        <v>-0.14084507042253525</v>
      </c>
    </row>
    <row r="68" spans="1:23" x14ac:dyDescent="0.25">
      <c r="A68" s="117" t="s">
        <v>319</v>
      </c>
      <c r="B68" s="117" t="s">
        <v>320</v>
      </c>
      <c r="C68" s="117" t="s">
        <v>646</v>
      </c>
      <c r="D68" s="117" t="s">
        <v>647</v>
      </c>
      <c r="E68" s="117" t="s">
        <v>661</v>
      </c>
      <c r="F68" s="117" t="s">
        <v>1185</v>
      </c>
      <c r="G68" s="119">
        <v>0.82565789473684215</v>
      </c>
      <c r="H68" s="119">
        <v>0.17105263157894737</v>
      </c>
      <c r="I68" s="27">
        <v>3.2894736842105261E-3</v>
      </c>
      <c r="J68" s="27">
        <v>1.6474464579900872E-3</v>
      </c>
      <c r="K68" s="27">
        <v>-8.8455772113943065E-2</v>
      </c>
      <c r="M68" s="117" t="s">
        <v>319</v>
      </c>
      <c r="N68" s="117" t="s">
        <v>320</v>
      </c>
      <c r="O68" s="117" t="s">
        <v>802</v>
      </c>
      <c r="P68" s="117" t="s">
        <v>1146</v>
      </c>
      <c r="Q68" s="117" t="s">
        <v>804</v>
      </c>
      <c r="R68" s="117" t="s">
        <v>1177</v>
      </c>
      <c r="S68" s="119">
        <v>0.68141592920353977</v>
      </c>
      <c r="T68" s="119">
        <v>0.2831858407079646</v>
      </c>
      <c r="U68" s="27">
        <v>3.5398230088495575E-2</v>
      </c>
      <c r="V68" s="27">
        <v>-2.1645021645021689E-2</v>
      </c>
      <c r="W68" s="27">
        <v>-0.11372549019607847</v>
      </c>
    </row>
    <row r="69" spans="1:23" x14ac:dyDescent="0.25">
      <c r="A69" s="117" t="s">
        <v>319</v>
      </c>
      <c r="B69" s="117" t="s">
        <v>320</v>
      </c>
      <c r="C69" s="117" t="s">
        <v>753</v>
      </c>
      <c r="D69" s="117" t="s">
        <v>754</v>
      </c>
      <c r="E69" s="117" t="s">
        <v>768</v>
      </c>
      <c r="F69" s="117" t="s">
        <v>1169</v>
      </c>
      <c r="G69" s="119">
        <v>0.82971014492753625</v>
      </c>
      <c r="H69" s="119">
        <v>0.17028985507246377</v>
      </c>
      <c r="I69" s="27">
        <v>0</v>
      </c>
      <c r="J69" s="27">
        <v>-8.6092715231788075E-2</v>
      </c>
      <c r="K69" s="27">
        <v>-0.19298245614035092</v>
      </c>
      <c r="M69" s="117" t="s">
        <v>319</v>
      </c>
      <c r="N69" s="117" t="s">
        <v>320</v>
      </c>
      <c r="O69" s="117" t="s">
        <v>884</v>
      </c>
      <c r="P69" s="117" t="s">
        <v>1200</v>
      </c>
      <c r="Q69" s="117" t="s">
        <v>882</v>
      </c>
      <c r="R69" s="117" t="s">
        <v>1203</v>
      </c>
      <c r="S69" s="119">
        <v>0.82083862770012705</v>
      </c>
      <c r="T69" s="119">
        <v>0.14040660736975857</v>
      </c>
      <c r="U69" s="27">
        <v>3.8754764930114358E-2</v>
      </c>
      <c r="V69" s="27">
        <v>-3.0191004313000591E-2</v>
      </c>
      <c r="W69" s="27">
        <v>-7.7914469830111299E-2</v>
      </c>
    </row>
    <row r="70" spans="1:23" x14ac:dyDescent="0.25">
      <c r="A70" s="117" t="s">
        <v>319</v>
      </c>
      <c r="B70" s="117" t="s">
        <v>320</v>
      </c>
      <c r="C70" s="117" t="s">
        <v>932</v>
      </c>
      <c r="D70" s="117" t="s">
        <v>1170</v>
      </c>
      <c r="E70" s="117" t="s">
        <v>946</v>
      </c>
      <c r="F70" s="117" t="s">
        <v>1171</v>
      </c>
      <c r="G70" s="119">
        <v>0.83693516699410608</v>
      </c>
      <c r="H70" s="119">
        <v>0.16306483300589392</v>
      </c>
      <c r="I70" s="27">
        <v>0</v>
      </c>
      <c r="J70" s="27">
        <v>-9.7517730496453847E-2</v>
      </c>
      <c r="K70" s="27">
        <v>-0.12542955326460481</v>
      </c>
      <c r="M70" s="117" t="s">
        <v>319</v>
      </c>
      <c r="N70" s="117" t="s">
        <v>320</v>
      </c>
      <c r="O70" s="117" t="s">
        <v>884</v>
      </c>
      <c r="P70" s="117" t="s">
        <v>1200</v>
      </c>
      <c r="Q70" s="117" t="s">
        <v>886</v>
      </c>
      <c r="R70" s="117" t="s">
        <v>1201</v>
      </c>
      <c r="S70" s="119">
        <v>0.80560747663551402</v>
      </c>
      <c r="T70" s="119">
        <v>0.15514018691588785</v>
      </c>
      <c r="U70" s="27">
        <v>3.925233644859813E-2</v>
      </c>
      <c r="V70" s="27">
        <v>-6.1403508771929793E-2</v>
      </c>
      <c r="W70" s="27">
        <v>-0.10385259631490784</v>
      </c>
    </row>
    <row r="71" spans="1:23" x14ac:dyDescent="0.25">
      <c r="A71" s="117" t="s">
        <v>319</v>
      </c>
      <c r="B71" s="117" t="s">
        <v>320</v>
      </c>
      <c r="C71" s="117" t="s">
        <v>1030</v>
      </c>
      <c r="D71" s="117" t="s">
        <v>1031</v>
      </c>
      <c r="E71" s="117" t="s">
        <v>1108</v>
      </c>
      <c r="F71" s="117" t="s">
        <v>24</v>
      </c>
      <c r="G71" s="119">
        <v>0.85689201053555752</v>
      </c>
      <c r="H71" s="119">
        <v>0.1009657594381036</v>
      </c>
      <c r="I71" s="27">
        <v>4.2142230026338892E-2</v>
      </c>
      <c r="J71" s="27">
        <v>-4.526404023470243E-2</v>
      </c>
      <c r="K71" s="27">
        <v>-0.13185975609756095</v>
      </c>
      <c r="M71" s="117" t="s">
        <v>319</v>
      </c>
      <c r="N71" s="117" t="s">
        <v>320</v>
      </c>
      <c r="O71" s="117" t="s">
        <v>1030</v>
      </c>
      <c r="P71" s="117" t="s">
        <v>1031</v>
      </c>
      <c r="Q71" s="117" t="s">
        <v>1108</v>
      </c>
      <c r="R71" s="117" t="s">
        <v>24</v>
      </c>
      <c r="S71" s="119">
        <v>0.85689201053555752</v>
      </c>
      <c r="T71" s="119">
        <v>0.1009657594381036</v>
      </c>
      <c r="U71" s="27">
        <v>4.2142230026338892E-2</v>
      </c>
      <c r="V71" s="27">
        <v>-4.526404023470243E-2</v>
      </c>
      <c r="W71" s="27">
        <v>-0.13185975609756095</v>
      </c>
    </row>
    <row r="72" spans="1:23" x14ac:dyDescent="0.25">
      <c r="A72" s="117" t="s">
        <v>319</v>
      </c>
      <c r="B72" s="117" t="s">
        <v>320</v>
      </c>
      <c r="C72" s="117" t="s">
        <v>932</v>
      </c>
      <c r="D72" s="117" t="s">
        <v>1170</v>
      </c>
      <c r="E72" s="117" t="s">
        <v>930</v>
      </c>
      <c r="F72" s="117" t="s">
        <v>1196</v>
      </c>
      <c r="G72" s="119">
        <v>0.87564766839378239</v>
      </c>
      <c r="H72" s="119">
        <v>0.11269430051813471</v>
      </c>
      <c r="I72" s="27">
        <v>1.1658031088082901E-2</v>
      </c>
      <c r="J72" s="27">
        <v>5.1771117166212521E-2</v>
      </c>
      <c r="K72" s="27">
        <v>-4.4554455445544594E-2</v>
      </c>
      <c r="M72" s="117" t="s">
        <v>319</v>
      </c>
      <c r="N72" s="117" t="s">
        <v>320</v>
      </c>
      <c r="O72" s="117" t="s">
        <v>605</v>
      </c>
      <c r="P72" s="117" t="s">
        <v>1158</v>
      </c>
      <c r="Q72" s="117" t="s">
        <v>625</v>
      </c>
      <c r="R72" s="117" t="s">
        <v>1183</v>
      </c>
      <c r="S72" s="119">
        <v>0.69444444444444442</v>
      </c>
      <c r="T72" s="119">
        <v>0.26328502415458938</v>
      </c>
      <c r="U72" s="27">
        <v>4.2270531400966184E-2</v>
      </c>
      <c r="V72" s="27">
        <v>-1.6627078384798155E-2</v>
      </c>
      <c r="W72" s="27">
        <v>-8.4070796460177011E-2</v>
      </c>
    </row>
    <row r="73" spans="1:23" x14ac:dyDescent="0.25">
      <c r="A73" s="117" t="s">
        <v>319</v>
      </c>
      <c r="B73" s="117" t="s">
        <v>320</v>
      </c>
      <c r="C73" s="117" t="s">
        <v>1030</v>
      </c>
      <c r="D73" s="117" t="s">
        <v>1031</v>
      </c>
      <c r="E73" s="117" t="s">
        <v>1087</v>
      </c>
      <c r="F73" s="117" t="s">
        <v>6</v>
      </c>
      <c r="G73" s="119">
        <v>0.88654781199351707</v>
      </c>
      <c r="H73" s="119">
        <v>8.2658022690437608E-2</v>
      </c>
      <c r="I73" s="27">
        <v>3.0794165316045379E-2</v>
      </c>
      <c r="J73" s="27">
        <v>0.14684014869888484</v>
      </c>
      <c r="K73" s="27">
        <v>5.4700854700854729E-2</v>
      </c>
      <c r="M73" s="117" t="s">
        <v>319</v>
      </c>
      <c r="N73" s="117" t="s">
        <v>320</v>
      </c>
      <c r="O73" s="117" t="s">
        <v>700</v>
      </c>
      <c r="P73" s="117" t="s">
        <v>1139</v>
      </c>
      <c r="Q73" s="117" t="s">
        <v>705</v>
      </c>
      <c r="R73" s="117" t="s">
        <v>326</v>
      </c>
      <c r="S73" s="119">
        <v>0.58525852585258531</v>
      </c>
      <c r="T73" s="119">
        <v>0.37183718371837182</v>
      </c>
      <c r="U73" s="27">
        <v>4.2904290429042903E-2</v>
      </c>
      <c r="V73" s="27">
        <v>-3.9112050739957716E-2</v>
      </c>
      <c r="W73" s="27">
        <v>-9.7318768619662377E-2</v>
      </c>
    </row>
    <row r="74" spans="1:23" x14ac:dyDescent="0.25">
      <c r="A74" s="117" t="s">
        <v>319</v>
      </c>
      <c r="B74" s="117" t="s">
        <v>320</v>
      </c>
      <c r="C74" s="117" t="s">
        <v>1030</v>
      </c>
      <c r="D74" s="117" t="s">
        <v>1031</v>
      </c>
      <c r="E74" s="117" t="s">
        <v>1051</v>
      </c>
      <c r="F74" s="117" t="s">
        <v>1191</v>
      </c>
      <c r="G74" s="119">
        <v>0.91193181818181823</v>
      </c>
      <c r="H74" s="119">
        <v>8.049242424242424E-2</v>
      </c>
      <c r="I74" s="27">
        <v>7.575757575757576E-3</v>
      </c>
      <c r="J74" s="27">
        <v>-3.208065994500453E-2</v>
      </c>
      <c r="K74" s="27">
        <v>-8.4922010398613468E-2</v>
      </c>
      <c r="M74" s="117" t="s">
        <v>319</v>
      </c>
      <c r="N74" s="117" t="s">
        <v>320</v>
      </c>
      <c r="O74" s="117" t="s">
        <v>678</v>
      </c>
      <c r="P74" s="117" t="s">
        <v>1133</v>
      </c>
      <c r="Q74" s="117" t="s">
        <v>695</v>
      </c>
      <c r="R74" s="117" t="s">
        <v>1134</v>
      </c>
      <c r="S74" s="119">
        <v>0.57243816254416957</v>
      </c>
      <c r="T74" s="119">
        <v>0.38162544169611307</v>
      </c>
      <c r="U74" s="27">
        <v>4.5936395759717315E-2</v>
      </c>
      <c r="V74" s="27">
        <v>0.1411290322580645</v>
      </c>
      <c r="W74" s="27">
        <v>-1.0489510489510523E-2</v>
      </c>
    </row>
    <row r="75" spans="1:23" x14ac:dyDescent="0.25">
      <c r="A75" s="117" t="s">
        <v>319</v>
      </c>
      <c r="B75" s="117" t="s">
        <v>320</v>
      </c>
      <c r="C75" s="117" t="s">
        <v>932</v>
      </c>
      <c r="D75" s="117" t="s">
        <v>1170</v>
      </c>
      <c r="E75" s="117" t="s">
        <v>937</v>
      </c>
      <c r="F75" s="117" t="s">
        <v>1204</v>
      </c>
      <c r="G75" s="119">
        <v>0.77192982456140347</v>
      </c>
      <c r="H75" s="119">
        <v>0.17543859649122806</v>
      </c>
      <c r="I75" s="27">
        <v>5.2631578947368418E-2</v>
      </c>
      <c r="J75" s="27">
        <v>-0.85194805194805201</v>
      </c>
      <c r="K75" s="27">
        <v>-0.86986301369863017</v>
      </c>
      <c r="M75" s="117" t="s">
        <v>319</v>
      </c>
      <c r="N75" s="117" t="s">
        <v>320</v>
      </c>
      <c r="O75" s="117" t="s">
        <v>932</v>
      </c>
      <c r="P75" s="117" t="s">
        <v>1170</v>
      </c>
      <c r="Q75" s="117" t="s">
        <v>937</v>
      </c>
      <c r="R75" s="117" t="s">
        <v>1204</v>
      </c>
      <c r="S75" s="119">
        <v>0.77192982456140347</v>
      </c>
      <c r="T75" s="119">
        <v>0.17543859649122806</v>
      </c>
      <c r="U75" s="27">
        <v>5.2631578947368418E-2</v>
      </c>
      <c r="V75" s="27">
        <v>-0.85194805194805201</v>
      </c>
      <c r="W75" s="27">
        <v>-0.86986301369863017</v>
      </c>
    </row>
    <row r="76" spans="1:23" x14ac:dyDescent="0.25">
      <c r="A76" s="117" t="s">
        <v>319</v>
      </c>
      <c r="B76" s="117" t="s">
        <v>320</v>
      </c>
      <c r="C76" s="117" t="s">
        <v>678</v>
      </c>
      <c r="D76" s="117" t="s">
        <v>1133</v>
      </c>
      <c r="E76" s="117" t="s">
        <v>692</v>
      </c>
      <c r="F76" s="117" t="s">
        <v>1205</v>
      </c>
      <c r="G76" s="119">
        <v>0.58595194085027724</v>
      </c>
      <c r="H76" s="119">
        <v>0.36044362292051757</v>
      </c>
      <c r="I76" s="27">
        <v>5.3604436229205174E-2</v>
      </c>
      <c r="J76" s="27">
        <v>0</v>
      </c>
      <c r="K76" s="27">
        <v>-9.8333333333333384E-2</v>
      </c>
      <c r="M76" s="117" t="s">
        <v>319</v>
      </c>
      <c r="N76" s="117" t="s">
        <v>320</v>
      </c>
      <c r="O76" s="117" t="s">
        <v>678</v>
      </c>
      <c r="P76" s="117" t="s">
        <v>1133</v>
      </c>
      <c r="Q76" s="117" t="s">
        <v>692</v>
      </c>
      <c r="R76" s="117" t="s">
        <v>1205</v>
      </c>
      <c r="S76" s="119">
        <v>0.58595194085027724</v>
      </c>
      <c r="T76" s="119">
        <v>0.36044362292051757</v>
      </c>
      <c r="U76" s="27">
        <v>5.3604436229205174E-2</v>
      </c>
      <c r="V76" s="27">
        <v>0</v>
      </c>
      <c r="W76" s="27">
        <v>-9.8333333333333384E-2</v>
      </c>
    </row>
    <row r="77" spans="1:23" x14ac:dyDescent="0.25">
      <c r="A77" s="117" t="s">
        <v>319</v>
      </c>
      <c r="B77" s="117" t="s">
        <v>320</v>
      </c>
      <c r="C77" s="117" t="s">
        <v>1030</v>
      </c>
      <c r="D77" s="117" t="s">
        <v>1031</v>
      </c>
      <c r="E77" s="117" t="s">
        <v>1111</v>
      </c>
      <c r="F77" s="117" t="s">
        <v>1206</v>
      </c>
      <c r="G77" s="119">
        <v>0.81885397412199634</v>
      </c>
      <c r="H77" s="119">
        <v>0.1256931608133087</v>
      </c>
      <c r="I77" s="27">
        <v>5.545286506469501E-2</v>
      </c>
      <c r="J77" s="27">
        <v>-0.16383307573415762</v>
      </c>
      <c r="K77" s="27">
        <v>-0.22824536376604854</v>
      </c>
      <c r="M77" s="117" t="s">
        <v>319</v>
      </c>
      <c r="N77" s="117" t="s">
        <v>320</v>
      </c>
      <c r="O77" s="117" t="s">
        <v>1030</v>
      </c>
      <c r="P77" s="117" t="s">
        <v>1031</v>
      </c>
      <c r="Q77" s="117" t="s">
        <v>1111</v>
      </c>
      <c r="R77" s="117" t="s">
        <v>1206</v>
      </c>
      <c r="S77" s="119">
        <v>0.81885397412199634</v>
      </c>
      <c r="T77" s="119">
        <v>0.1256931608133087</v>
      </c>
      <c r="U77" s="27">
        <v>5.545286506469501E-2</v>
      </c>
      <c r="V77" s="27">
        <v>-0.16383307573415762</v>
      </c>
      <c r="W77" s="27">
        <v>-0.22824536376604854</v>
      </c>
    </row>
    <row r="78" spans="1:23" x14ac:dyDescent="0.25">
      <c r="A78" s="117" t="s">
        <v>319</v>
      </c>
      <c r="B78" s="117" t="s">
        <v>320</v>
      </c>
      <c r="C78" s="117" t="s">
        <v>678</v>
      </c>
      <c r="D78" s="117" t="s">
        <v>1133</v>
      </c>
      <c r="E78" s="117" t="s">
        <v>686</v>
      </c>
      <c r="F78" s="117" t="s">
        <v>385</v>
      </c>
      <c r="G78" s="119">
        <v>0.77894736842105261</v>
      </c>
      <c r="H78" s="119">
        <v>0.162406015037594</v>
      </c>
      <c r="I78" s="27">
        <v>5.8646616541353384E-2</v>
      </c>
      <c r="J78" s="27">
        <v>3.90625E-2</v>
      </c>
      <c r="K78" s="27">
        <v>-7.3816155988857934E-2</v>
      </c>
      <c r="M78" s="117" t="s">
        <v>319</v>
      </c>
      <c r="N78" s="117" t="s">
        <v>320</v>
      </c>
      <c r="O78" s="117" t="s">
        <v>678</v>
      </c>
      <c r="P78" s="117" t="s">
        <v>1133</v>
      </c>
      <c r="Q78" s="117" t="s">
        <v>686</v>
      </c>
      <c r="R78" s="117" t="s">
        <v>385</v>
      </c>
      <c r="S78" s="119">
        <v>0.77894736842105261</v>
      </c>
      <c r="T78" s="119">
        <v>0.162406015037594</v>
      </c>
      <c r="U78" s="27">
        <v>5.8646616541353384E-2</v>
      </c>
      <c r="V78" s="27">
        <v>3.90625E-2</v>
      </c>
      <c r="W78" s="27">
        <v>-7.3816155988857934E-2</v>
      </c>
    </row>
    <row r="79" spans="1:23" x14ac:dyDescent="0.25">
      <c r="A79" s="117" t="s">
        <v>319</v>
      </c>
      <c r="B79" s="117" t="s">
        <v>320</v>
      </c>
      <c r="C79" s="117" t="s">
        <v>884</v>
      </c>
      <c r="D79" s="117" t="s">
        <v>1200</v>
      </c>
      <c r="E79" s="117" t="s">
        <v>892</v>
      </c>
      <c r="F79" s="117" t="s">
        <v>1207</v>
      </c>
      <c r="G79" s="119">
        <v>0.77535101404056161</v>
      </c>
      <c r="H79" s="119">
        <v>0.16380655226209048</v>
      </c>
      <c r="I79" s="27">
        <v>6.0842433697347896E-2</v>
      </c>
      <c r="J79" s="27">
        <v>-0.1664499349804941</v>
      </c>
      <c r="K79" s="27">
        <v>-0.23325358851674638</v>
      </c>
      <c r="M79" s="117" t="s">
        <v>319</v>
      </c>
      <c r="N79" s="117" t="s">
        <v>320</v>
      </c>
      <c r="O79" s="117" t="s">
        <v>884</v>
      </c>
      <c r="P79" s="117" t="s">
        <v>1200</v>
      </c>
      <c r="Q79" s="117" t="s">
        <v>892</v>
      </c>
      <c r="R79" s="117" t="s">
        <v>1207</v>
      </c>
      <c r="S79" s="119">
        <v>0.77535101404056161</v>
      </c>
      <c r="T79" s="119">
        <v>0.16380655226209048</v>
      </c>
      <c r="U79" s="27">
        <v>6.0842433697347896E-2</v>
      </c>
      <c r="V79" s="27">
        <v>-0.1664499349804941</v>
      </c>
      <c r="W79" s="27">
        <v>-0.23325358851674638</v>
      </c>
    </row>
    <row r="80" spans="1:23" x14ac:dyDescent="0.25">
      <c r="A80" s="117" t="s">
        <v>319</v>
      </c>
      <c r="B80" s="117" t="s">
        <v>320</v>
      </c>
      <c r="C80" s="117" t="s">
        <v>1030</v>
      </c>
      <c r="D80" s="117" t="s">
        <v>1031</v>
      </c>
      <c r="E80" s="117" t="s">
        <v>1054</v>
      </c>
      <c r="F80" s="117" t="s">
        <v>11</v>
      </c>
      <c r="G80" s="119">
        <v>0.8264401772525849</v>
      </c>
      <c r="H80" s="119">
        <v>0.11152141802067947</v>
      </c>
      <c r="I80" s="27">
        <v>6.2038404726735601E-2</v>
      </c>
      <c r="J80" s="27">
        <v>-1.7416545718432541E-2</v>
      </c>
      <c r="K80" s="27">
        <v>-0.10979618671926361</v>
      </c>
      <c r="M80" s="117" t="s">
        <v>319</v>
      </c>
      <c r="N80" s="117" t="s">
        <v>320</v>
      </c>
      <c r="O80" s="117" t="s">
        <v>1030</v>
      </c>
      <c r="P80" s="117" t="s">
        <v>1031</v>
      </c>
      <c r="Q80" s="117" t="s">
        <v>1054</v>
      </c>
      <c r="R80" s="117" t="s">
        <v>11</v>
      </c>
      <c r="S80" s="119">
        <v>0.8264401772525849</v>
      </c>
      <c r="T80" s="119">
        <v>0.11152141802067947</v>
      </c>
      <c r="U80" s="27">
        <v>6.2038404726735601E-2</v>
      </c>
      <c r="V80" s="27">
        <v>-1.7416545718432541E-2</v>
      </c>
      <c r="W80" s="27">
        <v>-0.10979618671926361</v>
      </c>
    </row>
    <row r="81" spans="1:23" x14ac:dyDescent="0.25">
      <c r="A81" s="117" t="s">
        <v>319</v>
      </c>
      <c r="B81" s="117" t="s">
        <v>320</v>
      </c>
      <c r="C81" s="117" t="s">
        <v>1030</v>
      </c>
      <c r="D81" s="117" t="s">
        <v>1031</v>
      </c>
      <c r="E81" s="117" t="s">
        <v>1099</v>
      </c>
      <c r="F81" s="117" t="s">
        <v>7</v>
      </c>
      <c r="G81" s="119">
        <v>0.79365079365079361</v>
      </c>
      <c r="H81" s="119">
        <v>0.14285714285714285</v>
      </c>
      <c r="I81" s="27">
        <v>6.3492063492063489E-2</v>
      </c>
      <c r="J81" s="27">
        <v>-0.95989815404201151</v>
      </c>
      <c r="K81" s="27">
        <v>-0.96156192800488105</v>
      </c>
      <c r="M81" s="117" t="s">
        <v>319</v>
      </c>
      <c r="N81" s="117" t="s">
        <v>320</v>
      </c>
      <c r="O81" s="117" t="s">
        <v>1030</v>
      </c>
      <c r="P81" s="117" t="s">
        <v>1031</v>
      </c>
      <c r="Q81" s="117" t="s">
        <v>1099</v>
      </c>
      <c r="R81" s="117" t="s">
        <v>7</v>
      </c>
      <c r="S81" s="119">
        <v>0.79365079365079361</v>
      </c>
      <c r="T81" s="119">
        <v>0.14285714285714285</v>
      </c>
      <c r="U81" s="27">
        <v>6.3492063492063489E-2</v>
      </c>
      <c r="V81" s="27">
        <v>-0.95989815404201151</v>
      </c>
      <c r="W81" s="27">
        <v>-0.96156192800488105</v>
      </c>
    </row>
    <row r="82" spans="1:23" x14ac:dyDescent="0.25">
      <c r="A82" s="117" t="s">
        <v>319</v>
      </c>
      <c r="B82" s="117" t="s">
        <v>320</v>
      </c>
      <c r="C82" s="117" t="s">
        <v>907</v>
      </c>
      <c r="D82" s="117" t="s">
        <v>1208</v>
      </c>
      <c r="E82" s="117" t="s">
        <v>905</v>
      </c>
      <c r="F82" s="117" t="s">
        <v>1209</v>
      </c>
      <c r="G82" s="119">
        <v>0.72727272727272729</v>
      </c>
      <c r="H82" s="119">
        <v>0.20909090909090908</v>
      </c>
      <c r="I82" s="27">
        <v>6.363636363636363E-2</v>
      </c>
      <c r="J82" s="27">
        <v>-0.12698412698412698</v>
      </c>
      <c r="K82" s="27">
        <v>-0.18316831683168322</v>
      </c>
      <c r="M82" s="117" t="s">
        <v>319</v>
      </c>
      <c r="N82" s="117" t="s">
        <v>320</v>
      </c>
      <c r="O82" s="117" t="s">
        <v>907</v>
      </c>
      <c r="P82" s="117" t="s">
        <v>1208</v>
      </c>
      <c r="Q82" s="117" t="s">
        <v>905</v>
      </c>
      <c r="R82" s="117" t="s">
        <v>1209</v>
      </c>
      <c r="S82" s="119">
        <v>0.72727272727272729</v>
      </c>
      <c r="T82" s="119">
        <v>0.20909090909090908</v>
      </c>
      <c r="U82" s="27">
        <v>6.363636363636363E-2</v>
      </c>
      <c r="V82" s="27">
        <v>-0.12698412698412698</v>
      </c>
      <c r="W82" s="27">
        <v>-0.18316831683168322</v>
      </c>
    </row>
    <row r="83" spans="1:23" x14ac:dyDescent="0.25">
      <c r="A83" s="117" t="s">
        <v>319</v>
      </c>
      <c r="B83" s="117" t="s">
        <v>320</v>
      </c>
      <c r="C83" s="117" t="s">
        <v>897</v>
      </c>
      <c r="D83" s="117" t="s">
        <v>1210</v>
      </c>
      <c r="E83" s="117" t="s">
        <v>895</v>
      </c>
      <c r="F83" s="117" t="s">
        <v>1211</v>
      </c>
      <c r="G83" s="119">
        <v>0.67653936087295397</v>
      </c>
      <c r="H83" s="119">
        <v>0.2572096648480125</v>
      </c>
      <c r="I83" s="27">
        <v>6.6250974279033509E-2</v>
      </c>
      <c r="J83" s="27">
        <v>-6.8264342774146725E-2</v>
      </c>
      <c r="K83" s="27">
        <v>-0.10529986052998608</v>
      </c>
      <c r="M83" s="117" t="s">
        <v>319</v>
      </c>
      <c r="N83" s="117" t="s">
        <v>320</v>
      </c>
      <c r="O83" s="117" t="s">
        <v>897</v>
      </c>
      <c r="P83" s="117" t="s">
        <v>1210</v>
      </c>
      <c r="Q83" s="117" t="s">
        <v>895</v>
      </c>
      <c r="R83" s="117" t="s">
        <v>1211</v>
      </c>
      <c r="S83" s="119">
        <v>0.67653936087295397</v>
      </c>
      <c r="T83" s="119">
        <v>0.2572096648480125</v>
      </c>
      <c r="U83" s="27">
        <v>6.6250974279033509E-2</v>
      </c>
      <c r="V83" s="27">
        <v>-6.8264342774146725E-2</v>
      </c>
      <c r="W83" s="27">
        <v>-0.10529986052998608</v>
      </c>
    </row>
    <row r="84" spans="1:23" x14ac:dyDescent="0.25">
      <c r="A84" s="117" t="s">
        <v>319</v>
      </c>
      <c r="B84" s="117" t="s">
        <v>320</v>
      </c>
      <c r="C84" s="117" t="s">
        <v>907</v>
      </c>
      <c r="D84" s="117" t="s">
        <v>1208</v>
      </c>
      <c r="E84" s="117" t="s">
        <v>918</v>
      </c>
      <c r="F84" s="117" t="s">
        <v>1212</v>
      </c>
      <c r="G84" s="119">
        <v>0.67670682730923692</v>
      </c>
      <c r="H84" s="119">
        <v>0.25702811244979917</v>
      </c>
      <c r="I84" s="27">
        <v>6.6265060240963861E-2</v>
      </c>
      <c r="J84" s="27">
        <v>-0.11387900355871883</v>
      </c>
      <c r="K84" s="27">
        <v>-0.15878378378378377</v>
      </c>
      <c r="M84" s="117" t="s">
        <v>319</v>
      </c>
      <c r="N84" s="117" t="s">
        <v>320</v>
      </c>
      <c r="O84" s="117" t="s">
        <v>907</v>
      </c>
      <c r="P84" s="117" t="s">
        <v>1208</v>
      </c>
      <c r="Q84" s="117" t="s">
        <v>918</v>
      </c>
      <c r="R84" s="117" t="s">
        <v>1212</v>
      </c>
      <c r="S84" s="119">
        <v>0.67670682730923692</v>
      </c>
      <c r="T84" s="119">
        <v>0.25702811244979917</v>
      </c>
      <c r="U84" s="27">
        <v>6.6265060240963861E-2</v>
      </c>
      <c r="V84" s="27">
        <v>-0.11387900355871883</v>
      </c>
      <c r="W84" s="27">
        <v>-0.15878378378378377</v>
      </c>
    </row>
    <row r="85" spans="1:23" x14ac:dyDescent="0.25">
      <c r="A85" s="117" t="s">
        <v>319</v>
      </c>
      <c r="B85" s="117" t="s">
        <v>320</v>
      </c>
      <c r="C85" s="117" t="s">
        <v>907</v>
      </c>
      <c r="D85" s="117" t="s">
        <v>1208</v>
      </c>
      <c r="E85" s="117" t="s">
        <v>924</v>
      </c>
      <c r="F85" s="117" t="s">
        <v>1213</v>
      </c>
      <c r="G85" s="119">
        <v>0.63591022443890277</v>
      </c>
      <c r="H85" s="119">
        <v>0.29426433915211969</v>
      </c>
      <c r="I85" s="27">
        <v>6.9825436408977551E-2</v>
      </c>
      <c r="J85" s="27">
        <v>2.5575447570332477E-2</v>
      </c>
      <c r="K85" s="27">
        <v>-8.4474885844748826E-2</v>
      </c>
      <c r="M85" s="117" t="s">
        <v>319</v>
      </c>
      <c r="N85" s="117" t="s">
        <v>320</v>
      </c>
      <c r="O85" s="117" t="s">
        <v>907</v>
      </c>
      <c r="P85" s="117" t="s">
        <v>1208</v>
      </c>
      <c r="Q85" s="117" t="s">
        <v>924</v>
      </c>
      <c r="R85" s="117" t="s">
        <v>1213</v>
      </c>
      <c r="S85" s="119">
        <v>0.63591022443890277</v>
      </c>
      <c r="T85" s="119">
        <v>0.29426433915211969</v>
      </c>
      <c r="U85" s="27">
        <v>6.9825436408977551E-2</v>
      </c>
      <c r="V85" s="27">
        <v>2.5575447570332477E-2</v>
      </c>
      <c r="W85" s="27">
        <v>-8.4474885844748826E-2</v>
      </c>
    </row>
    <row r="86" spans="1:23" x14ac:dyDescent="0.25">
      <c r="A86" s="117" t="s">
        <v>319</v>
      </c>
      <c r="B86" s="117" t="s">
        <v>320</v>
      </c>
      <c r="C86" s="117" t="s">
        <v>1030</v>
      </c>
      <c r="D86" s="117" t="s">
        <v>1031</v>
      </c>
      <c r="E86" s="117" t="s">
        <v>1102</v>
      </c>
      <c r="F86" s="117" t="s">
        <v>22</v>
      </c>
      <c r="G86" s="119">
        <v>0.75438596491228072</v>
      </c>
      <c r="H86" s="119">
        <v>0.17543859649122806</v>
      </c>
      <c r="I86" s="27">
        <v>7.0175438596491224E-2</v>
      </c>
      <c r="J86" s="27">
        <v>-0.94951284322409213</v>
      </c>
      <c r="K86" s="27">
        <v>-0.95436349079263416</v>
      </c>
      <c r="M86" s="117" t="s">
        <v>319</v>
      </c>
      <c r="N86" s="117" t="s">
        <v>320</v>
      </c>
      <c r="O86" s="117" t="s">
        <v>1030</v>
      </c>
      <c r="P86" s="117" t="s">
        <v>1031</v>
      </c>
      <c r="Q86" s="117" t="s">
        <v>1102</v>
      </c>
      <c r="R86" s="117" t="s">
        <v>22</v>
      </c>
      <c r="S86" s="119">
        <v>0.75438596491228072</v>
      </c>
      <c r="T86" s="119">
        <v>0.17543859649122806</v>
      </c>
      <c r="U86" s="27">
        <v>7.0175438596491224E-2</v>
      </c>
      <c r="V86" s="27">
        <v>-0.94951284322409213</v>
      </c>
      <c r="W86" s="27">
        <v>-0.95436349079263416</v>
      </c>
    </row>
    <row r="87" spans="1:23" x14ac:dyDescent="0.25">
      <c r="A87" s="117" t="s">
        <v>319</v>
      </c>
      <c r="B87" s="117" t="s">
        <v>320</v>
      </c>
      <c r="C87" s="117" t="s">
        <v>969</v>
      </c>
      <c r="D87" s="117" t="s">
        <v>970</v>
      </c>
      <c r="E87" s="117" t="s">
        <v>987</v>
      </c>
      <c r="F87" s="117" t="s">
        <v>1214</v>
      </c>
      <c r="G87" s="119">
        <v>0.7857142857142857</v>
      </c>
      <c r="H87" s="119">
        <v>0.14285714285714285</v>
      </c>
      <c r="I87" s="27">
        <v>7.1428571428571425E-2</v>
      </c>
      <c r="J87" s="27">
        <v>-0.97809076682316121</v>
      </c>
      <c r="K87" s="27">
        <v>-0.97997138769670955</v>
      </c>
      <c r="M87" s="117" t="s">
        <v>319</v>
      </c>
      <c r="N87" s="117" t="s">
        <v>320</v>
      </c>
      <c r="O87" s="117" t="s">
        <v>969</v>
      </c>
      <c r="P87" s="117" t="s">
        <v>970</v>
      </c>
      <c r="Q87" s="117" t="s">
        <v>987</v>
      </c>
      <c r="R87" s="117" t="s">
        <v>1214</v>
      </c>
      <c r="S87" s="119">
        <v>0.7857142857142857</v>
      </c>
      <c r="T87" s="119">
        <v>0.14285714285714285</v>
      </c>
      <c r="U87" s="27">
        <v>7.1428571428571425E-2</v>
      </c>
      <c r="V87" s="27">
        <v>-0.97809076682316121</v>
      </c>
      <c r="W87" s="27">
        <v>-0.97997138769670955</v>
      </c>
    </row>
    <row r="88" spans="1:23" x14ac:dyDescent="0.25">
      <c r="A88" s="117" t="s">
        <v>319</v>
      </c>
      <c r="B88" s="117" t="s">
        <v>320</v>
      </c>
      <c r="C88" s="117" t="s">
        <v>1030</v>
      </c>
      <c r="D88" s="117" t="s">
        <v>1031</v>
      </c>
      <c r="E88" s="117" t="s">
        <v>1045</v>
      </c>
      <c r="F88" s="117" t="s">
        <v>21</v>
      </c>
      <c r="G88" s="119">
        <v>0.87201365187713309</v>
      </c>
      <c r="H88" s="119">
        <v>5.6313993174061432E-2</v>
      </c>
      <c r="I88" s="27">
        <v>7.1672354948805458E-2</v>
      </c>
      <c r="J88" s="27">
        <v>-5.3311793214862679E-2</v>
      </c>
      <c r="K88" s="27">
        <v>-0.16405135520684733</v>
      </c>
      <c r="M88" s="117" t="s">
        <v>319</v>
      </c>
      <c r="N88" s="117" t="s">
        <v>320</v>
      </c>
      <c r="O88" s="117" t="s">
        <v>1030</v>
      </c>
      <c r="P88" s="117" t="s">
        <v>1031</v>
      </c>
      <c r="Q88" s="117" t="s">
        <v>1045</v>
      </c>
      <c r="R88" s="117" t="s">
        <v>21</v>
      </c>
      <c r="S88" s="119">
        <v>0.87201365187713309</v>
      </c>
      <c r="T88" s="119">
        <v>5.6313993174061432E-2</v>
      </c>
      <c r="U88" s="27">
        <v>7.1672354948805458E-2</v>
      </c>
      <c r="V88" s="27">
        <v>-5.3311793214862679E-2</v>
      </c>
      <c r="W88" s="27">
        <v>-0.16405135520684733</v>
      </c>
    </row>
    <row r="89" spans="1:23" x14ac:dyDescent="0.25">
      <c r="A89" s="117" t="s">
        <v>319</v>
      </c>
      <c r="B89" s="117" t="s">
        <v>320</v>
      </c>
      <c r="C89" s="117" t="s">
        <v>678</v>
      </c>
      <c r="D89" s="117" t="s">
        <v>1133</v>
      </c>
      <c r="E89" s="117" t="s">
        <v>683</v>
      </c>
      <c r="F89" s="117" t="s">
        <v>1215</v>
      </c>
      <c r="G89" s="119">
        <v>0.64118895966029721</v>
      </c>
      <c r="H89" s="119">
        <v>0.28450106157112526</v>
      </c>
      <c r="I89" s="27">
        <v>7.4309978768577492E-2</v>
      </c>
      <c r="J89" s="27">
        <v>-4.2682926829268331E-2</v>
      </c>
      <c r="K89" s="27">
        <v>-0.1693121693121693</v>
      </c>
      <c r="M89" s="117" t="s">
        <v>319</v>
      </c>
      <c r="N89" s="117" t="s">
        <v>320</v>
      </c>
      <c r="O89" s="117" t="s">
        <v>678</v>
      </c>
      <c r="P89" s="117" t="s">
        <v>1133</v>
      </c>
      <c r="Q89" s="117" t="s">
        <v>683</v>
      </c>
      <c r="R89" s="117" t="s">
        <v>1215</v>
      </c>
      <c r="S89" s="119">
        <v>0.64118895966029721</v>
      </c>
      <c r="T89" s="119">
        <v>0.28450106157112526</v>
      </c>
      <c r="U89" s="27">
        <v>7.4309978768577492E-2</v>
      </c>
      <c r="V89" s="27">
        <v>-4.2682926829268331E-2</v>
      </c>
      <c r="W89" s="27">
        <v>-0.1693121693121693</v>
      </c>
    </row>
    <row r="90" spans="1:23" x14ac:dyDescent="0.25">
      <c r="A90" s="117" t="s">
        <v>319</v>
      </c>
      <c r="B90" s="117" t="s">
        <v>320</v>
      </c>
      <c r="C90" s="117" t="s">
        <v>534</v>
      </c>
      <c r="D90" s="117" t="s">
        <v>535</v>
      </c>
      <c r="E90" s="117" t="s">
        <v>552</v>
      </c>
      <c r="F90" s="117" t="s">
        <v>1216</v>
      </c>
      <c r="G90" s="119">
        <v>0.61904761904761907</v>
      </c>
      <c r="H90" s="119">
        <v>0.30576441102756891</v>
      </c>
      <c r="I90" s="27">
        <v>7.5187969924812026E-2</v>
      </c>
      <c r="J90" s="27">
        <v>-2.6829268292682951E-2</v>
      </c>
      <c r="K90" s="27">
        <v>-8.4862385321100908E-2</v>
      </c>
      <c r="M90" s="117" t="s">
        <v>319</v>
      </c>
      <c r="N90" s="117" t="s">
        <v>320</v>
      </c>
      <c r="O90" s="117" t="s">
        <v>534</v>
      </c>
      <c r="P90" s="117" t="s">
        <v>535</v>
      </c>
      <c r="Q90" s="117" t="s">
        <v>552</v>
      </c>
      <c r="R90" s="117" t="s">
        <v>1216</v>
      </c>
      <c r="S90" s="119">
        <v>0.61904761904761907</v>
      </c>
      <c r="T90" s="119">
        <v>0.30576441102756891</v>
      </c>
      <c r="U90" s="27">
        <v>7.5187969924812026E-2</v>
      </c>
      <c r="V90" s="27">
        <v>-2.6829268292682951E-2</v>
      </c>
      <c r="W90" s="27">
        <v>-8.4862385321100908E-2</v>
      </c>
    </row>
    <row r="91" spans="1:23" x14ac:dyDescent="0.25">
      <c r="A91" s="117" t="s">
        <v>319</v>
      </c>
      <c r="B91" s="117" t="s">
        <v>320</v>
      </c>
      <c r="C91" s="117" t="s">
        <v>932</v>
      </c>
      <c r="D91" s="117" t="s">
        <v>1170</v>
      </c>
      <c r="E91" s="117" t="s">
        <v>943</v>
      </c>
      <c r="F91" s="117" t="s">
        <v>1217</v>
      </c>
      <c r="G91" s="119">
        <v>0.72727272727272729</v>
      </c>
      <c r="H91" s="119">
        <v>0.19696969696969696</v>
      </c>
      <c r="I91" s="27">
        <v>7.575757575757576E-2</v>
      </c>
      <c r="J91" s="27">
        <v>-0.85034013605442182</v>
      </c>
      <c r="K91" s="27">
        <v>-0.86335403726708071</v>
      </c>
      <c r="M91" s="117" t="s">
        <v>319</v>
      </c>
      <c r="N91" s="117" t="s">
        <v>320</v>
      </c>
      <c r="O91" s="117" t="s">
        <v>932</v>
      </c>
      <c r="P91" s="117" t="s">
        <v>1170</v>
      </c>
      <c r="Q91" s="117" t="s">
        <v>943</v>
      </c>
      <c r="R91" s="117" t="s">
        <v>1217</v>
      </c>
      <c r="S91" s="119">
        <v>0.72727272727272729</v>
      </c>
      <c r="T91" s="119">
        <v>0.19696969696969696</v>
      </c>
      <c r="U91" s="27">
        <v>7.575757575757576E-2</v>
      </c>
      <c r="V91" s="27">
        <v>-0.85034013605442182</v>
      </c>
      <c r="W91" s="27">
        <v>-0.86335403726708071</v>
      </c>
    </row>
    <row r="92" spans="1:23" x14ac:dyDescent="0.25">
      <c r="A92" s="117" t="s">
        <v>319</v>
      </c>
      <c r="B92" s="117" t="s">
        <v>320</v>
      </c>
      <c r="C92" s="117" t="s">
        <v>1030</v>
      </c>
      <c r="D92" s="117" t="s">
        <v>1031</v>
      </c>
      <c r="E92" s="117" t="s">
        <v>1084</v>
      </c>
      <c r="F92" s="117" t="s">
        <v>12</v>
      </c>
      <c r="G92" s="119">
        <v>0.85983263598326365</v>
      </c>
      <c r="H92" s="119">
        <v>5.4393305439330547E-2</v>
      </c>
      <c r="I92" s="27">
        <v>8.5774058577405859E-2</v>
      </c>
      <c r="J92" s="27">
        <v>-0.28120300751879701</v>
      </c>
      <c r="K92" s="27">
        <v>-0.36351531291611183</v>
      </c>
      <c r="M92" s="117" t="s">
        <v>319</v>
      </c>
      <c r="N92" s="117" t="s">
        <v>320</v>
      </c>
      <c r="O92" s="117" t="s">
        <v>1030</v>
      </c>
      <c r="P92" s="117" t="s">
        <v>1031</v>
      </c>
      <c r="Q92" s="117" t="s">
        <v>1084</v>
      </c>
      <c r="R92" s="117" t="s">
        <v>12</v>
      </c>
      <c r="S92" s="119">
        <v>0.85983263598326365</v>
      </c>
      <c r="T92" s="119">
        <v>5.4393305439330547E-2</v>
      </c>
      <c r="U92" s="27">
        <v>8.5774058577405859E-2</v>
      </c>
      <c r="V92" s="27">
        <v>-0.28120300751879701</v>
      </c>
      <c r="W92" s="27">
        <v>-0.36351531291611183</v>
      </c>
    </row>
    <row r="93" spans="1:23" x14ac:dyDescent="0.25">
      <c r="A93" s="117" t="s">
        <v>319</v>
      </c>
      <c r="B93" s="117" t="s">
        <v>320</v>
      </c>
      <c r="C93" s="117" t="s">
        <v>700</v>
      </c>
      <c r="D93" s="117" t="s">
        <v>1139</v>
      </c>
      <c r="E93" s="117" t="s">
        <v>698</v>
      </c>
      <c r="F93" s="117" t="s">
        <v>1218</v>
      </c>
      <c r="G93" s="119">
        <v>0.69699499165275458</v>
      </c>
      <c r="H93" s="119">
        <v>0.21368948247078465</v>
      </c>
      <c r="I93" s="27">
        <v>8.9315525876460772E-2</v>
      </c>
      <c r="J93" s="27">
        <v>-0.1396768402154398</v>
      </c>
      <c r="K93" s="27">
        <v>-0.19624287151962427</v>
      </c>
      <c r="M93" s="117" t="s">
        <v>319</v>
      </c>
      <c r="N93" s="117" t="s">
        <v>320</v>
      </c>
      <c r="O93" s="117" t="s">
        <v>700</v>
      </c>
      <c r="P93" s="117" t="s">
        <v>1139</v>
      </c>
      <c r="Q93" s="117" t="s">
        <v>698</v>
      </c>
      <c r="R93" s="117" t="s">
        <v>1218</v>
      </c>
      <c r="S93" s="119">
        <v>0.69699499165275458</v>
      </c>
      <c r="T93" s="119">
        <v>0.21368948247078465</v>
      </c>
      <c r="U93" s="27">
        <v>8.9315525876460772E-2</v>
      </c>
      <c r="V93" s="27">
        <v>-0.1396768402154398</v>
      </c>
      <c r="W93" s="27">
        <v>-0.19624287151962427</v>
      </c>
    </row>
    <row r="94" spans="1:23" x14ac:dyDescent="0.25">
      <c r="A94" s="117" t="s">
        <v>319</v>
      </c>
      <c r="B94" s="117" t="s">
        <v>320</v>
      </c>
      <c r="C94" s="117" t="s">
        <v>700</v>
      </c>
      <c r="D94" s="117" t="s">
        <v>1139</v>
      </c>
      <c r="E94" s="117" t="s">
        <v>708</v>
      </c>
      <c r="F94" s="117" t="s">
        <v>1219</v>
      </c>
      <c r="G94" s="119">
        <v>0.67259786476868333</v>
      </c>
      <c r="H94" s="119">
        <v>0.23724792408066431</v>
      </c>
      <c r="I94" s="27">
        <v>9.0154211150652433E-2</v>
      </c>
      <c r="J94" s="27">
        <v>-0.57164634146341464</v>
      </c>
      <c r="K94" s="27">
        <v>-0.59742120343839544</v>
      </c>
      <c r="M94" s="117" t="s">
        <v>319</v>
      </c>
      <c r="N94" s="117" t="s">
        <v>320</v>
      </c>
      <c r="O94" s="117" t="s">
        <v>700</v>
      </c>
      <c r="P94" s="117" t="s">
        <v>1139</v>
      </c>
      <c r="Q94" s="117" t="s">
        <v>708</v>
      </c>
      <c r="R94" s="117" t="s">
        <v>1219</v>
      </c>
      <c r="S94" s="119">
        <v>0.67259786476868333</v>
      </c>
      <c r="T94" s="119">
        <v>0.23724792408066431</v>
      </c>
      <c r="U94" s="27">
        <v>9.0154211150652433E-2</v>
      </c>
      <c r="V94" s="27">
        <v>-0.57164634146341464</v>
      </c>
      <c r="W94" s="27">
        <v>-0.59742120343839544</v>
      </c>
    </row>
    <row r="95" spans="1:23" x14ac:dyDescent="0.25">
      <c r="A95" s="117" t="s">
        <v>319</v>
      </c>
      <c r="B95" s="117" t="s">
        <v>320</v>
      </c>
      <c r="C95" s="117" t="s">
        <v>907</v>
      </c>
      <c r="D95" s="117" t="s">
        <v>1208</v>
      </c>
      <c r="E95" s="117" t="s">
        <v>909</v>
      </c>
      <c r="F95" s="117" t="s">
        <v>1220</v>
      </c>
      <c r="G95" s="119">
        <v>0.69020501138952162</v>
      </c>
      <c r="H95" s="119">
        <v>0.20273348519362186</v>
      </c>
      <c r="I95" s="27">
        <v>0.1070615034168565</v>
      </c>
      <c r="J95" s="27">
        <v>1.1520737327188835E-2</v>
      </c>
      <c r="K95" s="27">
        <v>-0.12549800796812749</v>
      </c>
      <c r="M95" s="117" t="s">
        <v>319</v>
      </c>
      <c r="N95" s="117" t="s">
        <v>320</v>
      </c>
      <c r="O95" s="117" t="s">
        <v>907</v>
      </c>
      <c r="P95" s="117" t="s">
        <v>1208</v>
      </c>
      <c r="Q95" s="117" t="s">
        <v>909</v>
      </c>
      <c r="R95" s="117" t="s">
        <v>1220</v>
      </c>
      <c r="S95" s="119">
        <v>0.69020501138952162</v>
      </c>
      <c r="T95" s="119">
        <v>0.20273348519362186</v>
      </c>
      <c r="U95" s="27">
        <v>0.1070615034168565</v>
      </c>
      <c r="V95" s="27">
        <v>1.1520737327188835E-2</v>
      </c>
      <c r="W95" s="27">
        <v>-0.12549800796812749</v>
      </c>
    </row>
    <row r="96" spans="1:23" x14ac:dyDescent="0.25">
      <c r="A96" s="117" t="s">
        <v>319</v>
      </c>
      <c r="B96" s="117" t="s">
        <v>320</v>
      </c>
      <c r="C96" s="117" t="s">
        <v>1030</v>
      </c>
      <c r="D96" s="117" t="s">
        <v>1031</v>
      </c>
      <c r="E96" s="117" t="s">
        <v>1028</v>
      </c>
      <c r="F96" s="117" t="s">
        <v>1221</v>
      </c>
      <c r="G96" s="119">
        <v>0.81481481481481477</v>
      </c>
      <c r="H96" s="119">
        <v>7.407407407407407E-2</v>
      </c>
      <c r="I96" s="27">
        <v>0.1111111111111111</v>
      </c>
      <c r="J96" s="27">
        <v>-0.97109207708779444</v>
      </c>
      <c r="K96" s="27">
        <v>-0.97421203438395421</v>
      </c>
      <c r="M96" s="117" t="s">
        <v>319</v>
      </c>
      <c r="N96" s="117" t="s">
        <v>320</v>
      </c>
      <c r="O96" s="117" t="s">
        <v>1030</v>
      </c>
      <c r="P96" s="117" t="s">
        <v>1031</v>
      </c>
      <c r="Q96" s="117" t="s">
        <v>1028</v>
      </c>
      <c r="R96" s="117" t="s">
        <v>1221</v>
      </c>
      <c r="S96" s="119">
        <v>0.81481481481481477</v>
      </c>
      <c r="T96" s="119">
        <v>7.407407407407407E-2</v>
      </c>
      <c r="U96" s="27">
        <v>0.1111111111111111</v>
      </c>
      <c r="V96" s="27">
        <v>-0.97109207708779444</v>
      </c>
      <c r="W96" s="27">
        <v>-0.97421203438395421</v>
      </c>
    </row>
    <row r="97" spans="1:23" x14ac:dyDescent="0.25">
      <c r="A97" s="117" t="s">
        <v>319</v>
      </c>
      <c r="B97" s="117" t="s">
        <v>320</v>
      </c>
      <c r="C97" s="117" t="s">
        <v>1030</v>
      </c>
      <c r="D97" s="117" t="s">
        <v>1031</v>
      </c>
      <c r="E97" s="117" t="s">
        <v>1090</v>
      </c>
      <c r="F97" s="117" t="s">
        <v>17</v>
      </c>
      <c r="G97" s="119">
        <v>0.81951219512195117</v>
      </c>
      <c r="H97" s="119">
        <v>5.3658536585365853E-2</v>
      </c>
      <c r="I97" s="27">
        <v>0.12682926829268293</v>
      </c>
      <c r="J97" s="27">
        <v>6.0344827586206851E-2</v>
      </c>
      <c r="K97" s="27">
        <v>1.1513157894736947E-2</v>
      </c>
      <c r="M97" s="117" t="s">
        <v>319</v>
      </c>
      <c r="N97" s="117" t="s">
        <v>320</v>
      </c>
      <c r="O97" s="117" t="s">
        <v>1030</v>
      </c>
      <c r="P97" s="117" t="s">
        <v>1031</v>
      </c>
      <c r="Q97" s="117" t="s">
        <v>1090</v>
      </c>
      <c r="R97" s="117" t="s">
        <v>17</v>
      </c>
      <c r="S97" s="119">
        <v>0.81951219512195117</v>
      </c>
      <c r="T97" s="119">
        <v>5.3658536585365853E-2</v>
      </c>
      <c r="U97" s="27">
        <v>0.12682926829268293</v>
      </c>
      <c r="V97" s="27">
        <v>6.0344827586206851E-2</v>
      </c>
      <c r="W97" s="27">
        <v>1.1513157894736947E-2</v>
      </c>
    </row>
    <row r="98" spans="1:23" x14ac:dyDescent="0.25">
      <c r="A98" s="117" t="s">
        <v>319</v>
      </c>
      <c r="B98" s="117" t="s">
        <v>320</v>
      </c>
      <c r="C98" s="117" t="s">
        <v>1030</v>
      </c>
      <c r="D98" s="117" t="s">
        <v>1031</v>
      </c>
      <c r="E98" s="117" t="s">
        <v>1063</v>
      </c>
      <c r="F98" s="117" t="s">
        <v>1222</v>
      </c>
      <c r="G98" s="119">
        <v>0.81481481481481477</v>
      </c>
      <c r="H98" s="119">
        <v>5.5555555555555552E-2</v>
      </c>
      <c r="I98" s="27">
        <v>0.12962962962962962</v>
      </c>
      <c r="J98" s="27">
        <v>-0.94822627037392138</v>
      </c>
      <c r="K98" s="27">
        <v>-0.95507487520798673</v>
      </c>
      <c r="M98" s="117" t="s">
        <v>319</v>
      </c>
      <c r="N98" s="117" t="s">
        <v>320</v>
      </c>
      <c r="O98" s="117" t="s">
        <v>1030</v>
      </c>
      <c r="P98" s="117" t="s">
        <v>1031</v>
      </c>
      <c r="Q98" s="117" t="s">
        <v>1063</v>
      </c>
      <c r="R98" s="117" t="s">
        <v>1222</v>
      </c>
      <c r="S98" s="119">
        <v>0.81481481481481477</v>
      </c>
      <c r="T98" s="119">
        <v>5.5555555555555552E-2</v>
      </c>
      <c r="U98" s="27">
        <v>0.12962962962962962</v>
      </c>
      <c r="V98" s="27">
        <v>-0.94822627037392138</v>
      </c>
      <c r="W98" s="27">
        <v>-0.95507487520798673</v>
      </c>
    </row>
    <row r="99" spans="1:23" x14ac:dyDescent="0.25">
      <c r="A99" s="117" t="s">
        <v>319</v>
      </c>
      <c r="B99" s="117" t="s">
        <v>320</v>
      </c>
      <c r="C99" s="117" t="s">
        <v>722</v>
      </c>
      <c r="D99" s="117" t="s">
        <v>1148</v>
      </c>
      <c r="E99" s="117" t="s">
        <v>736</v>
      </c>
      <c r="F99" s="117" t="s">
        <v>1223</v>
      </c>
      <c r="G99" s="119">
        <v>0.7142857142857143</v>
      </c>
      <c r="H99" s="119">
        <v>0.14285714285714285</v>
      </c>
      <c r="I99" s="27">
        <v>0.14285714285714285</v>
      </c>
      <c r="J99" s="27">
        <v>-0.99345794392523368</v>
      </c>
      <c r="K99" s="27">
        <v>-0.99375557537912573</v>
      </c>
      <c r="M99" s="117" t="s">
        <v>319</v>
      </c>
      <c r="N99" s="117" t="s">
        <v>320</v>
      </c>
      <c r="O99" s="117" t="s">
        <v>722</v>
      </c>
      <c r="P99" s="117" t="s">
        <v>1148</v>
      </c>
      <c r="Q99" s="117" t="s">
        <v>736</v>
      </c>
      <c r="R99" s="117" t="s">
        <v>1223</v>
      </c>
      <c r="S99" s="119">
        <v>0.7142857142857143</v>
      </c>
      <c r="T99" s="119">
        <v>0.14285714285714285</v>
      </c>
      <c r="U99" s="27">
        <v>0.14285714285714285</v>
      </c>
      <c r="V99" s="27">
        <v>-0.99345794392523368</v>
      </c>
      <c r="W99" s="27">
        <v>-0.99375557537912573</v>
      </c>
    </row>
    <row r="100" spans="1:23" x14ac:dyDescent="0.25">
      <c r="A100" s="117" t="s">
        <v>319</v>
      </c>
      <c r="B100" s="117" t="s">
        <v>320</v>
      </c>
      <c r="C100" s="117" t="s">
        <v>779</v>
      </c>
      <c r="D100" s="117" t="s">
        <v>780</v>
      </c>
      <c r="E100" s="117" t="s">
        <v>794</v>
      </c>
      <c r="F100" s="117" t="s">
        <v>1224</v>
      </c>
      <c r="G100" s="119">
        <v>0.53846153846153844</v>
      </c>
      <c r="H100" s="119">
        <v>0.30769230769230771</v>
      </c>
      <c r="I100" s="27">
        <v>0.15384615384615385</v>
      </c>
      <c r="J100" s="27">
        <v>-0.97800338409475462</v>
      </c>
      <c r="K100" s="27">
        <v>-0.97946287519747233</v>
      </c>
      <c r="M100" s="117" t="s">
        <v>319</v>
      </c>
      <c r="N100" s="117" t="s">
        <v>320</v>
      </c>
      <c r="O100" s="117" t="s">
        <v>779</v>
      </c>
      <c r="P100" s="117" t="s">
        <v>780</v>
      </c>
      <c r="Q100" s="117" t="s">
        <v>794</v>
      </c>
      <c r="R100" s="117" t="s">
        <v>1224</v>
      </c>
      <c r="S100" s="119">
        <v>0.53846153846153844</v>
      </c>
      <c r="T100" s="119">
        <v>0.30769230769230771</v>
      </c>
      <c r="U100" s="27">
        <v>0.15384615384615385</v>
      </c>
      <c r="V100" s="27">
        <v>-0.97800338409475462</v>
      </c>
      <c r="W100" s="27">
        <v>-0.97946287519747233</v>
      </c>
    </row>
    <row r="101" spans="1:23" x14ac:dyDescent="0.25">
      <c r="A101" s="117" t="s">
        <v>319</v>
      </c>
      <c r="B101" s="117" t="s">
        <v>320</v>
      </c>
      <c r="C101" s="117" t="s">
        <v>932</v>
      </c>
      <c r="D101" s="117" t="s">
        <v>1170</v>
      </c>
      <c r="E101" s="117" t="s">
        <v>940</v>
      </c>
      <c r="F101" s="117" t="s">
        <v>1225</v>
      </c>
      <c r="G101" s="119">
        <v>0.75</v>
      </c>
      <c r="H101" s="119">
        <v>9.375E-2</v>
      </c>
      <c r="I101" s="27">
        <v>0.15625</v>
      </c>
      <c r="J101" s="27">
        <v>-0.94244604316546765</v>
      </c>
      <c r="K101" s="27">
        <v>-0.94511149228130364</v>
      </c>
      <c r="M101" s="117" t="s">
        <v>319</v>
      </c>
      <c r="N101" s="117" t="s">
        <v>320</v>
      </c>
      <c r="O101" s="117" t="s">
        <v>932</v>
      </c>
      <c r="P101" s="117" t="s">
        <v>1170</v>
      </c>
      <c r="Q101" s="117" t="s">
        <v>940</v>
      </c>
      <c r="R101" s="117" t="s">
        <v>1225</v>
      </c>
      <c r="S101" s="119">
        <v>0.75</v>
      </c>
      <c r="T101" s="119">
        <v>9.375E-2</v>
      </c>
      <c r="U101" s="27">
        <v>0.15625</v>
      </c>
      <c r="V101" s="27">
        <v>-0.94244604316546765</v>
      </c>
      <c r="W101" s="27">
        <v>-0.94511149228130364</v>
      </c>
    </row>
    <row r="102" spans="1:23" x14ac:dyDescent="0.25">
      <c r="A102" s="117" t="s">
        <v>319</v>
      </c>
      <c r="B102" s="117" t="s">
        <v>320</v>
      </c>
      <c r="C102" s="117" t="s">
        <v>907</v>
      </c>
      <c r="D102" s="117" t="s">
        <v>1208</v>
      </c>
      <c r="E102" s="117" t="s">
        <v>921</v>
      </c>
      <c r="F102" s="117" t="s">
        <v>1226</v>
      </c>
      <c r="G102" s="119">
        <v>0.57894736842105265</v>
      </c>
      <c r="H102" s="119">
        <v>0.26315789473684209</v>
      </c>
      <c r="I102" s="27">
        <v>0.15789473684210525</v>
      </c>
      <c r="J102" s="27">
        <v>-0.94277108433734935</v>
      </c>
      <c r="K102" s="27">
        <v>-0.94794520547945205</v>
      </c>
      <c r="M102" s="117" t="s">
        <v>319</v>
      </c>
      <c r="N102" s="117" t="s">
        <v>320</v>
      </c>
      <c r="O102" s="117" t="s">
        <v>907</v>
      </c>
      <c r="P102" s="117" t="s">
        <v>1208</v>
      </c>
      <c r="Q102" s="117" t="s">
        <v>921</v>
      </c>
      <c r="R102" s="117" t="s">
        <v>1226</v>
      </c>
      <c r="S102" s="119">
        <v>0.57894736842105265</v>
      </c>
      <c r="T102" s="119">
        <v>0.26315789473684209</v>
      </c>
      <c r="U102" s="27">
        <v>0.15789473684210525</v>
      </c>
      <c r="V102" s="27">
        <v>-0.94277108433734935</v>
      </c>
      <c r="W102" s="27">
        <v>-0.94794520547945205</v>
      </c>
    </row>
    <row r="103" spans="1:23" x14ac:dyDescent="0.25">
      <c r="A103" s="117" t="s">
        <v>319</v>
      </c>
      <c r="B103" s="117" t="s">
        <v>320</v>
      </c>
      <c r="C103" s="117" t="s">
        <v>1030</v>
      </c>
      <c r="D103" s="117" t="s">
        <v>1031</v>
      </c>
      <c r="E103" s="117" t="s">
        <v>1036</v>
      </c>
      <c r="F103" s="117" t="s">
        <v>1227</v>
      </c>
      <c r="G103" s="119">
        <v>0.76470588235294112</v>
      </c>
      <c r="H103" s="119">
        <v>5.8823529411764705E-2</v>
      </c>
      <c r="I103" s="27">
        <v>0.17647058823529413</v>
      </c>
      <c r="J103" s="27">
        <v>-0.97727272727272729</v>
      </c>
      <c r="K103" s="27">
        <v>-0.97777777777777775</v>
      </c>
      <c r="M103" s="117" t="s">
        <v>319</v>
      </c>
      <c r="N103" s="117" t="s">
        <v>320</v>
      </c>
      <c r="O103" s="117" t="s">
        <v>1030</v>
      </c>
      <c r="P103" s="117" t="s">
        <v>1031</v>
      </c>
      <c r="Q103" s="117" t="s">
        <v>1036</v>
      </c>
      <c r="R103" s="117" t="s">
        <v>1227</v>
      </c>
      <c r="S103" s="119">
        <v>0.76470588235294112</v>
      </c>
      <c r="T103" s="119">
        <v>5.8823529411764705E-2</v>
      </c>
      <c r="U103" s="27">
        <v>0.17647058823529413</v>
      </c>
      <c r="V103" s="27">
        <v>-0.97727272727272729</v>
      </c>
      <c r="W103" s="27">
        <v>-0.97777777777777775</v>
      </c>
    </row>
    <row r="104" spans="1:23" x14ac:dyDescent="0.25">
      <c r="A104" s="117" t="s">
        <v>319</v>
      </c>
      <c r="B104" s="117" t="s">
        <v>320</v>
      </c>
      <c r="C104" s="117" t="s">
        <v>700</v>
      </c>
      <c r="D104" s="117" t="s">
        <v>1139</v>
      </c>
      <c r="E104" s="117" t="s">
        <v>702</v>
      </c>
      <c r="F104" s="117" t="s">
        <v>1228</v>
      </c>
      <c r="G104" s="119">
        <v>0.77304964539007093</v>
      </c>
      <c r="H104" s="119">
        <v>4.3735224586288417E-2</v>
      </c>
      <c r="I104" s="27">
        <v>0.18321513002364065</v>
      </c>
      <c r="J104" s="27">
        <v>0.1386271870794078</v>
      </c>
      <c r="K104" s="27">
        <v>3.6764705882353033E-2</v>
      </c>
      <c r="M104" s="117" t="s">
        <v>319</v>
      </c>
      <c r="N104" s="117" t="s">
        <v>320</v>
      </c>
      <c r="O104" s="117" t="s">
        <v>700</v>
      </c>
      <c r="P104" s="117" t="s">
        <v>1139</v>
      </c>
      <c r="Q104" s="117" t="s">
        <v>702</v>
      </c>
      <c r="R104" s="117" t="s">
        <v>1228</v>
      </c>
      <c r="S104" s="119">
        <v>0.77304964539007093</v>
      </c>
      <c r="T104" s="119">
        <v>4.3735224586288417E-2</v>
      </c>
      <c r="U104" s="27">
        <v>0.18321513002364065</v>
      </c>
      <c r="V104" s="27">
        <v>0.1386271870794078</v>
      </c>
      <c r="W104" s="27">
        <v>3.6764705882353033E-2</v>
      </c>
    </row>
    <row r="105" spans="1:23" x14ac:dyDescent="0.25">
      <c r="A105" s="117" t="s">
        <v>319</v>
      </c>
      <c r="B105" s="117" t="s">
        <v>320</v>
      </c>
      <c r="C105" s="117" t="s">
        <v>907</v>
      </c>
      <c r="D105" s="117" t="s">
        <v>1208</v>
      </c>
      <c r="E105" s="117" t="s">
        <v>912</v>
      </c>
      <c r="F105" s="117" t="s">
        <v>1229</v>
      </c>
      <c r="G105" s="119">
        <v>0.66666666666666663</v>
      </c>
      <c r="H105" s="119">
        <v>0.13333333333333333</v>
      </c>
      <c r="I105" s="27">
        <v>0.2</v>
      </c>
      <c r="J105" s="27">
        <v>-0.98207885304659504</v>
      </c>
      <c r="K105" s="27">
        <v>-0.98371335504885993</v>
      </c>
      <c r="M105" s="117" t="s">
        <v>319</v>
      </c>
      <c r="N105" s="117" t="s">
        <v>320</v>
      </c>
      <c r="O105" s="117" t="s">
        <v>907</v>
      </c>
      <c r="P105" s="117" t="s">
        <v>1208</v>
      </c>
      <c r="Q105" s="117" t="s">
        <v>912</v>
      </c>
      <c r="R105" s="117" t="s">
        <v>1229</v>
      </c>
      <c r="S105" s="119">
        <v>0.66666666666666663</v>
      </c>
      <c r="T105" s="119">
        <v>0.13333333333333333</v>
      </c>
      <c r="U105" s="27">
        <v>0.2</v>
      </c>
      <c r="V105" s="27">
        <v>-0.98207885304659504</v>
      </c>
      <c r="W105" s="27">
        <v>-0.98371335504885993</v>
      </c>
    </row>
    <row r="106" spans="1:23" x14ac:dyDescent="0.25">
      <c r="A106" s="117" t="s">
        <v>319</v>
      </c>
      <c r="B106" s="117" t="s">
        <v>320</v>
      </c>
      <c r="C106" s="117" t="s">
        <v>1030</v>
      </c>
      <c r="D106" s="117" t="s">
        <v>1031</v>
      </c>
      <c r="E106" s="117" t="s">
        <v>1042</v>
      </c>
      <c r="F106" s="117" t="s">
        <v>16</v>
      </c>
      <c r="G106" s="119">
        <v>0.67346938775510201</v>
      </c>
      <c r="H106" s="119">
        <v>0.12244897959183673</v>
      </c>
      <c r="I106" s="27">
        <v>0.20408163265306123</v>
      </c>
      <c r="J106" s="27">
        <v>-0.95020325203252032</v>
      </c>
      <c r="K106" s="27">
        <v>-0.95270270270270274</v>
      </c>
      <c r="M106" s="117" t="s">
        <v>319</v>
      </c>
      <c r="N106" s="117" t="s">
        <v>320</v>
      </c>
      <c r="O106" s="117" t="s">
        <v>1030</v>
      </c>
      <c r="P106" s="117" t="s">
        <v>1031</v>
      </c>
      <c r="Q106" s="117" t="s">
        <v>1042</v>
      </c>
      <c r="R106" s="117" t="s">
        <v>16</v>
      </c>
      <c r="S106" s="119">
        <v>0.67346938775510201</v>
      </c>
      <c r="T106" s="119">
        <v>0.12244897959183673</v>
      </c>
      <c r="U106" s="27">
        <v>0.20408163265306123</v>
      </c>
      <c r="V106" s="27">
        <v>-0.95020325203252032</v>
      </c>
      <c r="W106" s="27">
        <v>-0.95270270270270274</v>
      </c>
    </row>
    <row r="107" spans="1:23" x14ac:dyDescent="0.25">
      <c r="A107" s="117" t="s">
        <v>319</v>
      </c>
      <c r="B107" s="117" t="s">
        <v>320</v>
      </c>
      <c r="C107" s="117" t="s">
        <v>907</v>
      </c>
      <c r="D107" s="117" t="s">
        <v>1208</v>
      </c>
      <c r="E107" s="117" t="s">
        <v>915</v>
      </c>
      <c r="F107" s="117" t="s">
        <v>434</v>
      </c>
      <c r="G107" s="119">
        <v>0.6428571428571429</v>
      </c>
      <c r="H107" s="119">
        <v>0.14285714285714285</v>
      </c>
      <c r="I107" s="27">
        <v>0.21428571428571427</v>
      </c>
      <c r="J107" s="27">
        <v>-0.9843225083986562</v>
      </c>
      <c r="K107" s="27">
        <v>-0.98509052183173584</v>
      </c>
      <c r="M107" s="117" t="s">
        <v>319</v>
      </c>
      <c r="N107" s="117" t="s">
        <v>320</v>
      </c>
      <c r="O107" s="117" t="s">
        <v>907</v>
      </c>
      <c r="P107" s="117" t="s">
        <v>1208</v>
      </c>
      <c r="Q107" s="117" t="s">
        <v>915</v>
      </c>
      <c r="R107" s="117" t="s">
        <v>434</v>
      </c>
      <c r="S107" s="119">
        <v>0.6428571428571429</v>
      </c>
      <c r="T107" s="119">
        <v>0.14285714285714285</v>
      </c>
      <c r="U107" s="27">
        <v>0.21428571428571427</v>
      </c>
      <c r="V107" s="27">
        <v>-0.9843225083986562</v>
      </c>
      <c r="W107" s="27">
        <v>-0.98509052183173584</v>
      </c>
    </row>
    <row r="108" spans="1:23" x14ac:dyDescent="0.25">
      <c r="A108" s="117" t="s">
        <v>319</v>
      </c>
      <c r="B108" s="117" t="s">
        <v>320</v>
      </c>
      <c r="C108" s="117" t="s">
        <v>1001</v>
      </c>
      <c r="D108" s="117" t="s">
        <v>1002</v>
      </c>
      <c r="E108" s="117" t="s">
        <v>1019</v>
      </c>
      <c r="F108" s="117" t="s">
        <v>1230</v>
      </c>
      <c r="G108" s="119">
        <v>0.69803921568627447</v>
      </c>
      <c r="H108" s="119">
        <v>7.6470588235294124E-2</v>
      </c>
      <c r="I108" s="27">
        <v>0.22549019607843138</v>
      </c>
      <c r="J108" s="27">
        <v>-0.102112676056338</v>
      </c>
      <c r="K108" s="27">
        <v>-0.13705583756345174</v>
      </c>
      <c r="M108" s="117" t="s">
        <v>319</v>
      </c>
      <c r="N108" s="117" t="s">
        <v>320</v>
      </c>
      <c r="O108" s="117" t="s">
        <v>1001</v>
      </c>
      <c r="P108" s="117" t="s">
        <v>1002</v>
      </c>
      <c r="Q108" s="117" t="s">
        <v>1019</v>
      </c>
      <c r="R108" s="117" t="s">
        <v>1230</v>
      </c>
      <c r="S108" s="119">
        <v>0.69803921568627447</v>
      </c>
      <c r="T108" s="119">
        <v>7.6470588235294124E-2</v>
      </c>
      <c r="U108" s="27">
        <v>0.22549019607843138</v>
      </c>
      <c r="V108" s="27">
        <v>-0.102112676056338</v>
      </c>
      <c r="W108" s="27">
        <v>-0.13705583756345174</v>
      </c>
    </row>
    <row r="109" spans="1:23" x14ac:dyDescent="0.25">
      <c r="A109" s="117" t="s">
        <v>319</v>
      </c>
      <c r="B109" s="117" t="s">
        <v>320</v>
      </c>
      <c r="C109" s="117" t="s">
        <v>871</v>
      </c>
      <c r="D109" s="117" t="s">
        <v>1165</v>
      </c>
      <c r="E109" s="117" t="s">
        <v>876</v>
      </c>
      <c r="F109" s="117" t="s">
        <v>1231</v>
      </c>
      <c r="G109" s="119">
        <v>0.625</v>
      </c>
      <c r="H109" s="119">
        <v>0.125</v>
      </c>
      <c r="I109" s="27">
        <v>0.25</v>
      </c>
      <c r="J109" s="27">
        <v>-0.98947368421052628</v>
      </c>
      <c r="K109" s="27">
        <v>-0.99011124845488252</v>
      </c>
      <c r="M109" s="117" t="s">
        <v>319</v>
      </c>
      <c r="N109" s="117" t="s">
        <v>320</v>
      </c>
      <c r="O109" s="117" t="s">
        <v>871</v>
      </c>
      <c r="P109" s="117" t="s">
        <v>1165</v>
      </c>
      <c r="Q109" s="117" t="s">
        <v>876</v>
      </c>
      <c r="R109" s="117" t="s">
        <v>1231</v>
      </c>
      <c r="S109" s="119">
        <v>0.625</v>
      </c>
      <c r="T109" s="119">
        <v>0.125</v>
      </c>
      <c r="U109" s="27">
        <v>0.25</v>
      </c>
      <c r="V109" s="27">
        <v>-0.98947368421052628</v>
      </c>
      <c r="W109" s="27">
        <v>-0.99011124845488252</v>
      </c>
    </row>
    <row r="110" spans="1:23" x14ac:dyDescent="0.25">
      <c r="A110" s="117" t="s">
        <v>319</v>
      </c>
      <c r="B110" s="117" t="s">
        <v>320</v>
      </c>
      <c r="C110" s="117" t="s">
        <v>779</v>
      </c>
      <c r="D110" s="117" t="s">
        <v>780</v>
      </c>
      <c r="E110" s="117" t="s">
        <v>791</v>
      </c>
      <c r="F110" s="117" t="s">
        <v>1232</v>
      </c>
      <c r="G110" s="119">
        <v>0.5</v>
      </c>
      <c r="H110" s="119">
        <v>0.25</v>
      </c>
      <c r="I110" s="27">
        <v>0.25</v>
      </c>
      <c r="J110" s="27">
        <v>-0.98555956678700363</v>
      </c>
      <c r="K110" s="27">
        <v>-0.98671096345514953</v>
      </c>
      <c r="M110" s="117" t="s">
        <v>319</v>
      </c>
      <c r="N110" s="117" t="s">
        <v>320</v>
      </c>
      <c r="O110" s="117" t="s">
        <v>779</v>
      </c>
      <c r="P110" s="117" t="s">
        <v>780</v>
      </c>
      <c r="Q110" s="117" t="s">
        <v>791</v>
      </c>
      <c r="R110" s="117" t="s">
        <v>1232</v>
      </c>
      <c r="S110" s="119">
        <v>0.5</v>
      </c>
      <c r="T110" s="119">
        <v>0.25</v>
      </c>
      <c r="U110" s="27">
        <v>0.25</v>
      </c>
      <c r="V110" s="27">
        <v>-0.98555956678700363</v>
      </c>
      <c r="W110" s="27">
        <v>-0.98671096345514953</v>
      </c>
    </row>
    <row r="111" spans="1:23" x14ac:dyDescent="0.25">
      <c r="A111" s="117" t="s">
        <v>319</v>
      </c>
      <c r="B111" s="117" t="s">
        <v>320</v>
      </c>
      <c r="C111" s="117" t="s">
        <v>779</v>
      </c>
      <c r="D111" s="117" t="s">
        <v>780</v>
      </c>
      <c r="E111" s="117" t="s">
        <v>782</v>
      </c>
      <c r="F111" s="117" t="s">
        <v>1233</v>
      </c>
      <c r="G111" s="119">
        <v>0.5</v>
      </c>
      <c r="H111" s="119">
        <v>0.25</v>
      </c>
      <c r="I111" s="27">
        <v>0.25</v>
      </c>
      <c r="J111" s="27">
        <v>-0.98857142857142855</v>
      </c>
      <c r="K111" s="27">
        <v>-0.99097065462753953</v>
      </c>
      <c r="M111" s="117" t="s">
        <v>319</v>
      </c>
      <c r="N111" s="117" t="s">
        <v>320</v>
      </c>
      <c r="O111" s="117" t="s">
        <v>779</v>
      </c>
      <c r="P111" s="117" t="s">
        <v>780</v>
      </c>
      <c r="Q111" s="117" t="s">
        <v>782</v>
      </c>
      <c r="R111" s="117" t="s">
        <v>1233</v>
      </c>
      <c r="S111" s="119">
        <v>0.5</v>
      </c>
      <c r="T111" s="119">
        <v>0.25</v>
      </c>
      <c r="U111" s="27">
        <v>0.25</v>
      </c>
      <c r="V111" s="27">
        <v>-0.98857142857142855</v>
      </c>
      <c r="W111" s="27">
        <v>-0.99097065462753953</v>
      </c>
    </row>
    <row r="112" spans="1:23" x14ac:dyDescent="0.25">
      <c r="A112" s="117" t="s">
        <v>319</v>
      </c>
      <c r="B112" s="117" t="s">
        <v>320</v>
      </c>
      <c r="C112" s="117" t="s">
        <v>1001</v>
      </c>
      <c r="D112" s="117" t="s">
        <v>1002</v>
      </c>
      <c r="E112" s="117" t="s">
        <v>1004</v>
      </c>
      <c r="F112" s="117" t="s">
        <v>1234</v>
      </c>
      <c r="G112" s="119">
        <v>0.68493150684931503</v>
      </c>
      <c r="H112" s="119">
        <v>1.8264840182648401E-2</v>
      </c>
      <c r="I112" s="27">
        <v>0.29680365296803651</v>
      </c>
      <c r="J112" s="27">
        <v>-0.13267326732673268</v>
      </c>
      <c r="K112" s="27">
        <v>-0.22614840989399299</v>
      </c>
      <c r="M112" s="117" t="s">
        <v>319</v>
      </c>
      <c r="N112" s="117" t="s">
        <v>320</v>
      </c>
      <c r="O112" s="117" t="s">
        <v>1001</v>
      </c>
      <c r="P112" s="117" t="s">
        <v>1002</v>
      </c>
      <c r="Q112" s="117" t="s">
        <v>1004</v>
      </c>
      <c r="R112" s="117" t="s">
        <v>1234</v>
      </c>
      <c r="S112" s="119">
        <v>0.68493150684931503</v>
      </c>
      <c r="T112" s="119">
        <v>1.8264840182648401E-2</v>
      </c>
      <c r="U112" s="27">
        <v>0.29680365296803651</v>
      </c>
      <c r="V112" s="27">
        <v>-0.13267326732673268</v>
      </c>
      <c r="W112" s="27">
        <v>-0.22614840989399299</v>
      </c>
    </row>
    <row r="113" spans="1:23" x14ac:dyDescent="0.25">
      <c r="A113" s="117" t="s">
        <v>319</v>
      </c>
      <c r="B113" s="117" t="s">
        <v>320</v>
      </c>
      <c r="C113" s="117" t="s">
        <v>1001</v>
      </c>
      <c r="D113" s="117" t="s">
        <v>1002</v>
      </c>
      <c r="E113" s="117" t="s">
        <v>1016</v>
      </c>
      <c r="F113" s="117" t="s">
        <v>402</v>
      </c>
      <c r="G113" s="119">
        <v>0.67109144542772858</v>
      </c>
      <c r="H113" s="119">
        <v>2.2123893805309734E-2</v>
      </c>
      <c r="I113" s="27">
        <v>0.30678466076696165</v>
      </c>
      <c r="J113" s="27">
        <v>3.669724770642202E-2</v>
      </c>
      <c r="K113" s="27">
        <v>-5.307262569832405E-2</v>
      </c>
      <c r="M113" s="117" t="s">
        <v>319</v>
      </c>
      <c r="N113" s="117" t="s">
        <v>320</v>
      </c>
      <c r="O113" s="117" t="s">
        <v>1001</v>
      </c>
      <c r="P113" s="117" t="s">
        <v>1002</v>
      </c>
      <c r="Q113" s="117" t="s">
        <v>1016</v>
      </c>
      <c r="R113" s="117" t="s">
        <v>402</v>
      </c>
      <c r="S113" s="119">
        <v>0.67109144542772858</v>
      </c>
      <c r="T113" s="119">
        <v>2.2123893805309734E-2</v>
      </c>
      <c r="U113" s="27">
        <v>0.30678466076696165</v>
      </c>
      <c r="V113" s="27">
        <v>3.669724770642202E-2</v>
      </c>
      <c r="W113" s="27">
        <v>-5.307262569832405E-2</v>
      </c>
    </row>
    <row r="114" spans="1:23" x14ac:dyDescent="0.25">
      <c r="A114" s="117" t="s">
        <v>319</v>
      </c>
      <c r="B114" s="117" t="s">
        <v>320</v>
      </c>
      <c r="C114" s="117" t="s">
        <v>932</v>
      </c>
      <c r="D114" s="117" t="s">
        <v>1170</v>
      </c>
      <c r="E114" s="117" t="s">
        <v>949</v>
      </c>
      <c r="F114" s="117" t="s">
        <v>1235</v>
      </c>
      <c r="G114" s="119">
        <v>0.55555555555555558</v>
      </c>
      <c r="H114" s="119">
        <v>0.1111111111111111</v>
      </c>
      <c r="I114" s="27">
        <v>0.33333333333333331</v>
      </c>
      <c r="J114" s="27">
        <v>-0.98076923076923073</v>
      </c>
      <c r="K114" s="27">
        <v>-0.9819639278557114</v>
      </c>
      <c r="M114" s="117" t="s">
        <v>319</v>
      </c>
      <c r="N114" s="117" t="s">
        <v>320</v>
      </c>
      <c r="O114" s="117" t="s">
        <v>932</v>
      </c>
      <c r="P114" s="117" t="s">
        <v>1170</v>
      </c>
      <c r="Q114" s="117" t="s">
        <v>949</v>
      </c>
      <c r="R114" s="117" t="s">
        <v>1235</v>
      </c>
      <c r="S114" s="119">
        <v>0.55555555555555558</v>
      </c>
      <c r="T114" s="119">
        <v>0.1111111111111111</v>
      </c>
      <c r="U114" s="27">
        <v>0.33333333333333331</v>
      </c>
      <c r="V114" s="27">
        <v>-0.98076923076923073</v>
      </c>
      <c r="W114" s="27">
        <v>-0.9819639278557114</v>
      </c>
    </row>
    <row r="115" spans="1:23" x14ac:dyDescent="0.25">
      <c r="A115" s="117" t="s">
        <v>319</v>
      </c>
      <c r="B115" s="117" t="s">
        <v>320</v>
      </c>
      <c r="C115" s="117" t="s">
        <v>1030</v>
      </c>
      <c r="D115" s="117" t="s">
        <v>1031</v>
      </c>
      <c r="E115" s="117" t="s">
        <v>1120</v>
      </c>
      <c r="F115" s="117" t="s">
        <v>18</v>
      </c>
      <c r="G115" s="119">
        <v>0.48644461657629745</v>
      </c>
      <c r="H115" s="119">
        <v>3.5631293570875293E-2</v>
      </c>
      <c r="I115" s="27">
        <v>0.47792408985282725</v>
      </c>
      <c r="J115" s="27">
        <v>-3.0888030888031048E-3</v>
      </c>
      <c r="K115" s="27">
        <v>-5.2824651504035258E-2</v>
      </c>
      <c r="M115" s="117" t="s">
        <v>319</v>
      </c>
      <c r="N115" s="117" t="s">
        <v>320</v>
      </c>
      <c r="O115" s="117" t="s">
        <v>1030</v>
      </c>
      <c r="P115" s="117" t="s">
        <v>1031</v>
      </c>
      <c r="Q115" s="117" t="s">
        <v>1120</v>
      </c>
      <c r="R115" s="117" t="s">
        <v>18</v>
      </c>
      <c r="S115" s="119">
        <v>0.48644461657629745</v>
      </c>
      <c r="T115" s="119">
        <v>3.5631293570875293E-2</v>
      </c>
      <c r="U115" s="27">
        <v>0.47792408985282725</v>
      </c>
      <c r="V115" s="27">
        <v>-3.0888030888031048E-3</v>
      </c>
      <c r="W115" s="27">
        <v>-5.2824651504035258E-2</v>
      </c>
    </row>
    <row r="116" spans="1:23" x14ac:dyDescent="0.25">
      <c r="A116" s="117" t="s">
        <v>319</v>
      </c>
      <c r="B116" s="117" t="s">
        <v>320</v>
      </c>
      <c r="C116" s="117" t="s">
        <v>1030</v>
      </c>
      <c r="D116" s="117" t="s">
        <v>1031</v>
      </c>
      <c r="E116" s="117" t="s">
        <v>1096</v>
      </c>
      <c r="F116" s="117" t="s">
        <v>1236</v>
      </c>
      <c r="G116" s="119">
        <v>0.46433566433566431</v>
      </c>
      <c r="H116" s="119">
        <v>5.3146853146853149E-2</v>
      </c>
      <c r="I116" s="27">
        <v>0.4825174825174825</v>
      </c>
      <c r="J116" s="27">
        <v>-0.12377450980392157</v>
      </c>
      <c r="K116" s="27">
        <v>-0.2125550660792952</v>
      </c>
      <c r="M116" s="117" t="s">
        <v>319</v>
      </c>
      <c r="N116" s="117" t="s">
        <v>320</v>
      </c>
      <c r="O116" s="117" t="s">
        <v>1030</v>
      </c>
      <c r="P116" s="117" t="s">
        <v>1031</v>
      </c>
      <c r="Q116" s="117" t="s">
        <v>1096</v>
      </c>
      <c r="R116" s="117" t="s">
        <v>1236</v>
      </c>
      <c r="S116" s="119">
        <v>0.46433566433566431</v>
      </c>
      <c r="T116" s="119">
        <v>5.3146853146853149E-2</v>
      </c>
      <c r="U116" s="27">
        <v>0.4825174825174825</v>
      </c>
      <c r="V116" s="27">
        <v>-0.12377450980392157</v>
      </c>
      <c r="W116" s="27">
        <v>-0.2125550660792952</v>
      </c>
    </row>
    <row r="117" spans="1:23" x14ac:dyDescent="0.25">
      <c r="A117" s="117" t="s">
        <v>319</v>
      </c>
      <c r="B117" s="117" t="s">
        <v>320</v>
      </c>
      <c r="C117" s="117" t="s">
        <v>1001</v>
      </c>
      <c r="D117" s="117" t="s">
        <v>1002</v>
      </c>
      <c r="E117" s="117" t="s">
        <v>1022</v>
      </c>
      <c r="F117" s="117" t="s">
        <v>1237</v>
      </c>
      <c r="G117" s="119">
        <v>0.16666666666666666</v>
      </c>
      <c r="H117" s="119">
        <v>0.16666666666666666</v>
      </c>
      <c r="I117" s="27">
        <v>0.66666666666666663</v>
      </c>
      <c r="J117" s="27">
        <v>-0.99284862932061979</v>
      </c>
      <c r="K117" s="27">
        <v>-0.99309551208285385</v>
      </c>
      <c r="M117" s="117" t="s">
        <v>319</v>
      </c>
      <c r="N117" s="117" t="s">
        <v>320</v>
      </c>
      <c r="O117" s="117" t="s">
        <v>1001</v>
      </c>
      <c r="P117" s="117" t="s">
        <v>1002</v>
      </c>
      <c r="Q117" s="117" t="s">
        <v>1022</v>
      </c>
      <c r="R117" s="117" t="s">
        <v>1237</v>
      </c>
      <c r="S117" s="119">
        <v>0.16666666666666666</v>
      </c>
      <c r="T117" s="119">
        <v>0.16666666666666666</v>
      </c>
      <c r="U117" s="27">
        <v>0.66666666666666663</v>
      </c>
      <c r="V117" s="27">
        <v>-0.99284862932061979</v>
      </c>
      <c r="W117" s="27">
        <v>-0.99309551208285385</v>
      </c>
    </row>
    <row r="118" spans="1:23" x14ac:dyDescent="0.25">
      <c r="A118" s="117" t="s">
        <v>319</v>
      </c>
      <c r="B118" s="117" t="s">
        <v>320</v>
      </c>
      <c r="C118" s="117" t="s">
        <v>480</v>
      </c>
      <c r="D118" s="117" t="s">
        <v>1129</v>
      </c>
      <c r="E118" s="117" t="s">
        <v>488</v>
      </c>
      <c r="F118" s="117" t="s">
        <v>1238</v>
      </c>
      <c r="G118" s="119">
        <v>0.58439201451905631</v>
      </c>
      <c r="H118" s="119">
        <v>0.41560798548094374</v>
      </c>
      <c r="I118" s="27">
        <v>0</v>
      </c>
      <c r="J118" s="27">
        <v>-0.10260586319218246</v>
      </c>
      <c r="K118" s="27">
        <v>-0.16641452344931917</v>
      </c>
      <c r="M118" s="117" t="s">
        <v>319</v>
      </c>
      <c r="N118" s="117" t="s">
        <v>320</v>
      </c>
      <c r="O118" s="117" t="s">
        <v>480</v>
      </c>
      <c r="P118" s="117" t="s">
        <v>1129</v>
      </c>
      <c r="Q118" s="117" t="s">
        <v>488</v>
      </c>
      <c r="R118" s="117" t="s">
        <v>1238</v>
      </c>
      <c r="S118" s="119">
        <v>0.58439201451905631</v>
      </c>
      <c r="T118" s="119">
        <v>0.41560798548094374</v>
      </c>
      <c r="U118" s="27">
        <v>0</v>
      </c>
      <c r="V118" s="27">
        <v>-0.10260586319218246</v>
      </c>
      <c r="W118" s="27">
        <v>-0.16641452344931917</v>
      </c>
    </row>
    <row r="119" spans="1:23" x14ac:dyDescent="0.25">
      <c r="A119" s="117" t="s">
        <v>319</v>
      </c>
      <c r="B119" s="117" t="s">
        <v>320</v>
      </c>
      <c r="C119" s="117" t="s">
        <v>678</v>
      </c>
      <c r="D119" s="117" t="s">
        <v>1133</v>
      </c>
      <c r="E119" s="117" t="s">
        <v>680</v>
      </c>
      <c r="F119" s="117" t="s">
        <v>1239</v>
      </c>
      <c r="G119" s="119">
        <v>0.83292978208232449</v>
      </c>
      <c r="H119" s="119">
        <v>0.15738498789346247</v>
      </c>
      <c r="I119" s="27">
        <v>9.6852300242130755E-3</v>
      </c>
      <c r="J119" s="27">
        <v>-0.10412147505422997</v>
      </c>
      <c r="K119" s="27">
        <v>-0.15195071868583165</v>
      </c>
      <c r="M119" s="117" t="s">
        <v>319</v>
      </c>
      <c r="N119" s="117" t="s">
        <v>320</v>
      </c>
      <c r="O119" s="117" t="s">
        <v>678</v>
      </c>
      <c r="P119" s="117" t="s">
        <v>1133</v>
      </c>
      <c r="Q119" s="117" t="s">
        <v>680</v>
      </c>
      <c r="R119" s="117" t="s">
        <v>1239</v>
      </c>
      <c r="S119" s="119">
        <v>0.83292978208232449</v>
      </c>
      <c r="T119" s="119">
        <v>0.15738498789346247</v>
      </c>
      <c r="U119" s="27">
        <v>9.6852300242130755E-3</v>
      </c>
      <c r="V119" s="27">
        <v>-0.10412147505422997</v>
      </c>
      <c r="W119" s="27">
        <v>-0.15195071868583165</v>
      </c>
    </row>
    <row r="120" spans="1:23" x14ac:dyDescent="0.25">
      <c r="A120" s="117" t="s">
        <v>319</v>
      </c>
      <c r="B120" s="117" t="s">
        <v>320</v>
      </c>
      <c r="C120" s="117" t="s">
        <v>824</v>
      </c>
      <c r="D120" s="117" t="s">
        <v>1187</v>
      </c>
      <c r="E120" s="117" t="s">
        <v>832</v>
      </c>
      <c r="F120" s="117" t="s">
        <v>1240</v>
      </c>
      <c r="G120" s="119">
        <v>0.7145328719723183</v>
      </c>
      <c r="H120" s="119">
        <v>0.27508650519031141</v>
      </c>
      <c r="I120" s="27">
        <v>1.0380622837370242E-2</v>
      </c>
      <c r="J120" s="27">
        <v>-0.10526315789473684</v>
      </c>
      <c r="K120" s="27">
        <v>-0.18476727785613545</v>
      </c>
      <c r="M120" s="117" t="s">
        <v>319</v>
      </c>
      <c r="N120" s="117" t="s">
        <v>320</v>
      </c>
      <c r="O120" s="117" t="s">
        <v>824</v>
      </c>
      <c r="P120" s="117" t="s">
        <v>1187</v>
      </c>
      <c r="Q120" s="117" t="s">
        <v>832</v>
      </c>
      <c r="R120" s="117" t="s">
        <v>1240</v>
      </c>
      <c r="S120" s="119">
        <v>0.7145328719723183</v>
      </c>
      <c r="T120" s="119">
        <v>0.27508650519031141</v>
      </c>
      <c r="U120" s="27">
        <v>1.0380622837370242E-2</v>
      </c>
      <c r="V120" s="27">
        <v>-0.10526315789473684</v>
      </c>
      <c r="W120" s="27">
        <v>-0.18476727785613545</v>
      </c>
    </row>
    <row r="121" spans="1:23" x14ac:dyDescent="0.25">
      <c r="A121" s="117" t="s">
        <v>319</v>
      </c>
      <c r="B121" s="117" t="s">
        <v>320</v>
      </c>
      <c r="C121" s="117" t="s">
        <v>969</v>
      </c>
      <c r="D121" s="117" t="s">
        <v>970</v>
      </c>
      <c r="E121" s="117" t="s">
        <v>996</v>
      </c>
      <c r="F121" s="117" t="s">
        <v>1241</v>
      </c>
      <c r="G121" s="119">
        <v>0.84299516908212557</v>
      </c>
      <c r="H121" s="119">
        <v>0.15217391304347827</v>
      </c>
      <c r="I121" s="27">
        <v>4.830917874396135E-3</v>
      </c>
      <c r="J121" s="27">
        <v>-0.10583153347732177</v>
      </c>
      <c r="K121" s="27">
        <v>-0.19767441860465118</v>
      </c>
      <c r="M121" s="117" t="s">
        <v>319</v>
      </c>
      <c r="N121" s="117" t="s">
        <v>320</v>
      </c>
      <c r="O121" s="117" t="s">
        <v>969</v>
      </c>
      <c r="P121" s="117" t="s">
        <v>970</v>
      </c>
      <c r="Q121" s="117" t="s">
        <v>996</v>
      </c>
      <c r="R121" s="117" t="s">
        <v>1241</v>
      </c>
      <c r="S121" s="119">
        <v>0.84299516908212557</v>
      </c>
      <c r="T121" s="119">
        <v>0.15217391304347827</v>
      </c>
      <c r="U121" s="27">
        <v>4.830917874396135E-3</v>
      </c>
      <c r="V121" s="27">
        <v>-0.10583153347732177</v>
      </c>
      <c r="W121" s="27">
        <v>-0.19767441860465118</v>
      </c>
    </row>
    <row r="122" spans="1:23" x14ac:dyDescent="0.25">
      <c r="A122" s="117" t="s">
        <v>319</v>
      </c>
      <c r="B122" s="117" t="s">
        <v>320</v>
      </c>
      <c r="C122" s="117" t="s">
        <v>802</v>
      </c>
      <c r="D122" s="117" t="s">
        <v>1146</v>
      </c>
      <c r="E122" s="117" t="s">
        <v>816</v>
      </c>
      <c r="F122" s="117" t="s">
        <v>322</v>
      </c>
      <c r="G122" s="119">
        <v>0.37309941520467838</v>
      </c>
      <c r="H122" s="119">
        <v>0.62105263157894741</v>
      </c>
      <c r="I122" s="27">
        <v>5.8479532163742687E-3</v>
      </c>
      <c r="J122" s="27">
        <v>-0.1084462982273201</v>
      </c>
      <c r="K122" s="27">
        <v>-0.14328657314629256</v>
      </c>
      <c r="M122" s="117" t="s">
        <v>319</v>
      </c>
      <c r="N122" s="117" t="s">
        <v>320</v>
      </c>
      <c r="O122" s="117" t="s">
        <v>802</v>
      </c>
      <c r="P122" s="117" t="s">
        <v>1146</v>
      </c>
      <c r="Q122" s="117" t="s">
        <v>816</v>
      </c>
      <c r="R122" s="117" t="s">
        <v>322</v>
      </c>
      <c r="S122" s="119">
        <v>0.37309941520467838</v>
      </c>
      <c r="T122" s="119">
        <v>0.62105263157894741</v>
      </c>
      <c r="U122" s="27">
        <v>5.8479532163742687E-3</v>
      </c>
      <c r="V122" s="27">
        <v>-0.1084462982273201</v>
      </c>
      <c r="W122" s="27">
        <v>-0.14328657314629256</v>
      </c>
    </row>
    <row r="123" spans="1:23" x14ac:dyDescent="0.25">
      <c r="A123" s="117" t="s">
        <v>319</v>
      </c>
      <c r="B123" s="117" t="s">
        <v>320</v>
      </c>
      <c r="C123" s="117" t="s">
        <v>907</v>
      </c>
      <c r="D123" s="117" t="s">
        <v>1208</v>
      </c>
      <c r="E123" s="117" t="s">
        <v>927</v>
      </c>
      <c r="F123" s="117" t="s">
        <v>1242</v>
      </c>
      <c r="G123" s="119">
        <v>0.82294264339152123</v>
      </c>
      <c r="H123" s="119">
        <v>0.15960099750623441</v>
      </c>
      <c r="I123" s="27">
        <v>1.7456359102244388E-2</v>
      </c>
      <c r="J123" s="27">
        <v>-0.11544117647058827</v>
      </c>
      <c r="K123" s="27">
        <v>-0.13886900501073729</v>
      </c>
      <c r="M123" s="117" t="s">
        <v>319</v>
      </c>
      <c r="N123" s="117" t="s">
        <v>320</v>
      </c>
      <c r="O123" s="117" t="s">
        <v>907</v>
      </c>
      <c r="P123" s="117" t="s">
        <v>1208</v>
      </c>
      <c r="Q123" s="117" t="s">
        <v>927</v>
      </c>
      <c r="R123" s="117" t="s">
        <v>1242</v>
      </c>
      <c r="S123" s="119">
        <v>0.82294264339152123</v>
      </c>
      <c r="T123" s="119">
        <v>0.15960099750623441</v>
      </c>
      <c r="U123" s="27">
        <v>1.7456359102244388E-2</v>
      </c>
      <c r="V123" s="27">
        <v>-0.11544117647058827</v>
      </c>
      <c r="W123" s="27">
        <v>-0.13886900501073729</v>
      </c>
    </row>
    <row r="124" spans="1:23" x14ac:dyDescent="0.25">
      <c r="A124" s="117" t="s">
        <v>319</v>
      </c>
      <c r="B124" s="117" t="s">
        <v>320</v>
      </c>
      <c r="C124" s="117" t="s">
        <v>932</v>
      </c>
      <c r="D124" s="117" t="s">
        <v>1170</v>
      </c>
      <c r="E124" s="117" t="s">
        <v>961</v>
      </c>
      <c r="F124" s="117" t="s">
        <v>1243</v>
      </c>
      <c r="G124" s="119">
        <v>0.82743362831858402</v>
      </c>
      <c r="H124" s="119">
        <v>0.15339233038348082</v>
      </c>
      <c r="I124" s="27">
        <v>1.9174041297935103E-2</v>
      </c>
      <c r="J124" s="27">
        <v>-0.1171875</v>
      </c>
      <c r="K124" s="27">
        <v>-0.16399506781750928</v>
      </c>
      <c r="M124" s="117" t="s">
        <v>319</v>
      </c>
      <c r="N124" s="117" t="s">
        <v>320</v>
      </c>
      <c r="O124" s="117" t="s">
        <v>932</v>
      </c>
      <c r="P124" s="117" t="s">
        <v>1170</v>
      </c>
      <c r="Q124" s="117" t="s">
        <v>961</v>
      </c>
      <c r="R124" s="117" t="s">
        <v>1243</v>
      </c>
      <c r="S124" s="119">
        <v>0.82743362831858402</v>
      </c>
      <c r="T124" s="119">
        <v>0.15339233038348082</v>
      </c>
      <c r="U124" s="27">
        <v>1.9174041297935103E-2</v>
      </c>
      <c r="V124" s="27">
        <v>-0.1171875</v>
      </c>
      <c r="W124" s="27">
        <v>-0.16399506781750928</v>
      </c>
    </row>
    <row r="125" spans="1:23" x14ac:dyDescent="0.25">
      <c r="A125" s="117" t="s">
        <v>319</v>
      </c>
      <c r="B125" s="117" t="s">
        <v>320</v>
      </c>
      <c r="C125" s="117" t="s">
        <v>969</v>
      </c>
      <c r="D125" s="117" t="s">
        <v>970</v>
      </c>
      <c r="E125" s="117" t="s">
        <v>972</v>
      </c>
      <c r="F125" s="117" t="s">
        <v>1244</v>
      </c>
      <c r="G125" s="119">
        <v>0.85422740524781338</v>
      </c>
      <c r="H125" s="119">
        <v>0.13411078717201166</v>
      </c>
      <c r="I125" s="27">
        <v>1.1661807580174927E-2</v>
      </c>
      <c r="J125" s="27">
        <v>-0.125</v>
      </c>
      <c r="K125" s="27">
        <v>-0.19859813084112155</v>
      </c>
      <c r="M125" s="117" t="s">
        <v>319</v>
      </c>
      <c r="N125" s="117" t="s">
        <v>320</v>
      </c>
      <c r="O125" s="117" t="s">
        <v>969</v>
      </c>
      <c r="P125" s="117" t="s">
        <v>970</v>
      </c>
      <c r="Q125" s="117" t="s">
        <v>972</v>
      </c>
      <c r="R125" s="117" t="s">
        <v>1244</v>
      </c>
      <c r="S125" s="119">
        <v>0.85422740524781338</v>
      </c>
      <c r="T125" s="119">
        <v>0.13411078717201166</v>
      </c>
      <c r="U125" s="27">
        <v>1.1661807580174927E-2</v>
      </c>
      <c r="V125" s="27">
        <v>-0.125</v>
      </c>
      <c r="W125" s="27">
        <v>-0.19859813084112155</v>
      </c>
    </row>
    <row r="126" spans="1:23" x14ac:dyDescent="0.25">
      <c r="A126" s="117" t="s">
        <v>319</v>
      </c>
      <c r="B126" s="117" t="s">
        <v>320</v>
      </c>
      <c r="C126" s="117" t="s">
        <v>932</v>
      </c>
      <c r="D126" s="117" t="s">
        <v>1170</v>
      </c>
      <c r="E126" s="117" t="s">
        <v>964</v>
      </c>
      <c r="F126" s="117" t="s">
        <v>1245</v>
      </c>
      <c r="G126" s="119">
        <v>0.82327586206896552</v>
      </c>
      <c r="H126" s="119">
        <v>0.15948275862068967</v>
      </c>
      <c r="I126" s="27">
        <v>1.7241379310344827E-2</v>
      </c>
      <c r="J126" s="27">
        <v>-0.13432835820895528</v>
      </c>
      <c r="K126" s="27">
        <v>-0.19999999999999996</v>
      </c>
      <c r="M126" s="117" t="s">
        <v>319</v>
      </c>
      <c r="N126" s="117" t="s">
        <v>320</v>
      </c>
      <c r="O126" s="117" t="s">
        <v>932</v>
      </c>
      <c r="P126" s="117" t="s">
        <v>1170</v>
      </c>
      <c r="Q126" s="117" t="s">
        <v>964</v>
      </c>
      <c r="R126" s="117" t="s">
        <v>1245</v>
      </c>
      <c r="S126" s="119">
        <v>0.82327586206896552</v>
      </c>
      <c r="T126" s="119">
        <v>0.15948275862068967</v>
      </c>
      <c r="U126" s="27">
        <v>1.7241379310344827E-2</v>
      </c>
      <c r="V126" s="27">
        <v>-0.13432835820895528</v>
      </c>
      <c r="W126" s="27">
        <v>-0.19999999999999996</v>
      </c>
    </row>
    <row r="127" spans="1:23" x14ac:dyDescent="0.25">
      <c r="A127" s="117" t="s">
        <v>319</v>
      </c>
      <c r="B127" s="117" t="s">
        <v>320</v>
      </c>
      <c r="C127" s="117" t="s">
        <v>824</v>
      </c>
      <c r="D127" s="117" t="s">
        <v>1187</v>
      </c>
      <c r="E127" s="117" t="s">
        <v>822</v>
      </c>
      <c r="F127" s="117" t="s">
        <v>1246</v>
      </c>
      <c r="G127" s="119">
        <v>0.71976401179941008</v>
      </c>
      <c r="H127" s="119">
        <v>0.26696165191740412</v>
      </c>
      <c r="I127" s="27">
        <v>1.3274336283185841E-2</v>
      </c>
      <c r="J127" s="27">
        <v>-0.13520408163265307</v>
      </c>
      <c r="K127" s="27">
        <v>-0.23129251700680276</v>
      </c>
      <c r="M127" s="117" t="s">
        <v>319</v>
      </c>
      <c r="N127" s="117" t="s">
        <v>320</v>
      </c>
      <c r="O127" s="117" t="s">
        <v>824</v>
      </c>
      <c r="P127" s="117" t="s">
        <v>1187</v>
      </c>
      <c r="Q127" s="117" t="s">
        <v>822</v>
      </c>
      <c r="R127" s="117" t="s">
        <v>1246</v>
      </c>
      <c r="S127" s="119">
        <v>0.71976401179941008</v>
      </c>
      <c r="T127" s="119">
        <v>0.26696165191740412</v>
      </c>
      <c r="U127" s="27">
        <v>1.3274336283185841E-2</v>
      </c>
      <c r="V127" s="27">
        <v>-0.13520408163265307</v>
      </c>
      <c r="W127" s="27">
        <v>-0.23129251700680276</v>
      </c>
    </row>
    <row r="128" spans="1:23" x14ac:dyDescent="0.25">
      <c r="A128" s="117" t="s">
        <v>319</v>
      </c>
      <c r="B128" s="117" t="s">
        <v>320</v>
      </c>
      <c r="C128" s="117" t="s">
        <v>496</v>
      </c>
      <c r="D128" s="117" t="s">
        <v>497</v>
      </c>
      <c r="E128" s="117" t="s">
        <v>523</v>
      </c>
      <c r="F128" s="117" t="s">
        <v>1247</v>
      </c>
      <c r="G128" s="119">
        <v>0.59886201991465149</v>
      </c>
      <c r="H128" s="119">
        <v>0.40113798008534851</v>
      </c>
      <c r="I128" s="27">
        <v>0</v>
      </c>
      <c r="J128" s="27">
        <v>-0.14268292682926831</v>
      </c>
      <c r="K128" s="27">
        <v>-0.20833333333333337</v>
      </c>
      <c r="M128" s="117" t="s">
        <v>319</v>
      </c>
      <c r="N128" s="117" t="s">
        <v>320</v>
      </c>
      <c r="O128" s="117" t="s">
        <v>496</v>
      </c>
      <c r="P128" s="117" t="s">
        <v>497</v>
      </c>
      <c r="Q128" s="117" t="s">
        <v>523</v>
      </c>
      <c r="R128" s="117" t="s">
        <v>1247</v>
      </c>
      <c r="S128" s="119">
        <v>0.59886201991465149</v>
      </c>
      <c r="T128" s="119">
        <v>0.40113798008534851</v>
      </c>
      <c r="U128" s="27">
        <v>0</v>
      </c>
      <c r="V128" s="27">
        <v>-0.14268292682926831</v>
      </c>
      <c r="W128" s="27">
        <v>-0.20833333333333337</v>
      </c>
    </row>
    <row r="129" spans="1:23" x14ac:dyDescent="0.25">
      <c r="A129" s="117" t="s">
        <v>319</v>
      </c>
      <c r="B129" s="117" t="s">
        <v>320</v>
      </c>
      <c r="C129" s="117" t="s">
        <v>580</v>
      </c>
      <c r="D129" s="117" t="s">
        <v>1163</v>
      </c>
      <c r="E129" s="117" t="s">
        <v>597</v>
      </c>
      <c r="F129" s="117" t="s">
        <v>324</v>
      </c>
      <c r="G129" s="119">
        <v>0.57020057306590255</v>
      </c>
      <c r="H129" s="119">
        <v>0.42979942693409739</v>
      </c>
      <c r="I129" s="27">
        <v>0</v>
      </c>
      <c r="J129" s="27">
        <v>-0.14460784313725494</v>
      </c>
      <c r="K129" s="27">
        <v>-0.18075117370892024</v>
      </c>
      <c r="M129" s="117" t="s">
        <v>319</v>
      </c>
      <c r="N129" s="117" t="s">
        <v>320</v>
      </c>
      <c r="O129" s="117" t="s">
        <v>580</v>
      </c>
      <c r="P129" s="117" t="s">
        <v>1163</v>
      </c>
      <c r="Q129" s="117" t="s">
        <v>597</v>
      </c>
      <c r="R129" s="117" t="s">
        <v>324</v>
      </c>
      <c r="S129" s="119">
        <v>0.57020057306590255</v>
      </c>
      <c r="T129" s="119">
        <v>0.42979942693409739</v>
      </c>
      <c r="U129" s="27">
        <v>0</v>
      </c>
      <c r="V129" s="27">
        <v>-0.14460784313725494</v>
      </c>
      <c r="W129" s="27">
        <v>-0.18075117370892024</v>
      </c>
    </row>
    <row r="130" spans="1:23" x14ac:dyDescent="0.25">
      <c r="A130" s="117" t="s">
        <v>319</v>
      </c>
      <c r="B130" s="117" t="s">
        <v>320</v>
      </c>
      <c r="C130" s="117" t="s">
        <v>824</v>
      </c>
      <c r="D130" s="117" t="s">
        <v>1187</v>
      </c>
      <c r="E130" s="117" t="s">
        <v>841</v>
      </c>
      <c r="F130" s="117" t="s">
        <v>1248</v>
      </c>
      <c r="G130" s="119">
        <v>0.63764705882352946</v>
      </c>
      <c r="H130" s="119">
        <v>0.35176470588235292</v>
      </c>
      <c r="I130" s="27">
        <v>1.0588235294117647E-2</v>
      </c>
      <c r="J130" s="27">
        <v>-0.15084915084915085</v>
      </c>
      <c r="K130" s="27">
        <v>-0.17794970986460346</v>
      </c>
      <c r="M130" s="117" t="s">
        <v>319</v>
      </c>
      <c r="N130" s="117" t="s">
        <v>320</v>
      </c>
      <c r="O130" s="117" t="s">
        <v>824</v>
      </c>
      <c r="P130" s="117" t="s">
        <v>1187</v>
      </c>
      <c r="Q130" s="117" t="s">
        <v>841</v>
      </c>
      <c r="R130" s="117" t="s">
        <v>1248</v>
      </c>
      <c r="S130" s="119">
        <v>0.63764705882352946</v>
      </c>
      <c r="T130" s="119">
        <v>0.35176470588235292</v>
      </c>
      <c r="U130" s="27">
        <v>1.0588235294117647E-2</v>
      </c>
      <c r="V130" s="27">
        <v>-0.15084915084915085</v>
      </c>
      <c r="W130" s="27">
        <v>-0.17794970986460346</v>
      </c>
    </row>
    <row r="131" spans="1:23" x14ac:dyDescent="0.25">
      <c r="A131" s="117" t="s">
        <v>319</v>
      </c>
      <c r="B131" s="117" t="s">
        <v>320</v>
      </c>
      <c r="C131" s="117" t="s">
        <v>753</v>
      </c>
      <c r="D131" s="117" t="s">
        <v>754</v>
      </c>
      <c r="E131" s="117" t="s">
        <v>756</v>
      </c>
      <c r="F131" s="117" t="s">
        <v>1249</v>
      </c>
      <c r="G131" s="119">
        <v>0.66526315789473689</v>
      </c>
      <c r="H131" s="119">
        <v>0.28842105263157897</v>
      </c>
      <c r="I131" s="27">
        <v>4.6315789473684213E-2</v>
      </c>
      <c r="J131" s="27">
        <v>-0.1517857142857143</v>
      </c>
      <c r="K131" s="27">
        <v>-0.26697530864197527</v>
      </c>
      <c r="M131" s="117" t="s">
        <v>319</v>
      </c>
      <c r="N131" s="117" t="s">
        <v>320</v>
      </c>
      <c r="O131" s="117" t="s">
        <v>753</v>
      </c>
      <c r="P131" s="117" t="s">
        <v>754</v>
      </c>
      <c r="Q131" s="117" t="s">
        <v>756</v>
      </c>
      <c r="R131" s="117" t="s">
        <v>1249</v>
      </c>
      <c r="S131" s="119">
        <v>0.66526315789473689</v>
      </c>
      <c r="T131" s="119">
        <v>0.28842105263157897</v>
      </c>
      <c r="U131" s="27">
        <v>4.6315789473684213E-2</v>
      </c>
      <c r="V131" s="27">
        <v>-0.1517857142857143</v>
      </c>
      <c r="W131" s="27">
        <v>-0.26697530864197527</v>
      </c>
    </row>
    <row r="132" spans="1:23" x14ac:dyDescent="0.25">
      <c r="A132" s="117" t="s">
        <v>319</v>
      </c>
      <c r="B132" s="117" t="s">
        <v>320</v>
      </c>
      <c r="C132" s="117" t="s">
        <v>1030</v>
      </c>
      <c r="D132" s="117" t="s">
        <v>1031</v>
      </c>
      <c r="E132" s="117" t="s">
        <v>1072</v>
      </c>
      <c r="F132" s="117" t="s">
        <v>19</v>
      </c>
      <c r="G132" s="119">
        <v>0.85190615835777128</v>
      </c>
      <c r="H132" s="119">
        <v>0.13636363636363635</v>
      </c>
      <c r="I132" s="27">
        <v>1.1730205278592375E-2</v>
      </c>
      <c r="J132" s="27">
        <v>-0.15384615384615385</v>
      </c>
      <c r="K132" s="27">
        <v>-0.27292110874200426</v>
      </c>
      <c r="M132" s="117" t="s">
        <v>319</v>
      </c>
      <c r="N132" s="117" t="s">
        <v>320</v>
      </c>
      <c r="O132" s="117" t="s">
        <v>1030</v>
      </c>
      <c r="P132" s="117" t="s">
        <v>1031</v>
      </c>
      <c r="Q132" s="117" t="s">
        <v>1072</v>
      </c>
      <c r="R132" s="117" t="s">
        <v>19</v>
      </c>
      <c r="S132" s="119">
        <v>0.85190615835777128</v>
      </c>
      <c r="T132" s="119">
        <v>0.13636363636363635</v>
      </c>
      <c r="U132" s="27">
        <v>1.1730205278592375E-2</v>
      </c>
      <c r="V132" s="27">
        <v>-0.15384615384615385</v>
      </c>
      <c r="W132" s="27">
        <v>-0.27292110874200426</v>
      </c>
    </row>
    <row r="133" spans="1:23" x14ac:dyDescent="0.25">
      <c r="A133" s="117" t="s">
        <v>319</v>
      </c>
      <c r="B133" s="117" t="s">
        <v>320</v>
      </c>
      <c r="C133" s="117" t="s">
        <v>824</v>
      </c>
      <c r="D133" s="117" t="s">
        <v>1187</v>
      </c>
      <c r="E133" s="117" t="s">
        <v>838</v>
      </c>
      <c r="F133" s="117" t="s">
        <v>1250</v>
      </c>
      <c r="G133" s="119">
        <v>0.76014760147601479</v>
      </c>
      <c r="H133" s="119">
        <v>0.22140221402214022</v>
      </c>
      <c r="I133" s="27">
        <v>1.8450184501845018E-2</v>
      </c>
      <c r="J133" s="27">
        <v>-0.16099071207430338</v>
      </c>
      <c r="K133" s="27">
        <v>-0.24722222222222223</v>
      </c>
      <c r="M133" s="117" t="s">
        <v>319</v>
      </c>
      <c r="N133" s="117" t="s">
        <v>320</v>
      </c>
      <c r="O133" s="117" t="s">
        <v>824</v>
      </c>
      <c r="P133" s="117" t="s">
        <v>1187</v>
      </c>
      <c r="Q133" s="117" t="s">
        <v>838</v>
      </c>
      <c r="R133" s="117" t="s">
        <v>1250</v>
      </c>
      <c r="S133" s="119">
        <v>0.76014760147601479</v>
      </c>
      <c r="T133" s="119">
        <v>0.22140221402214022</v>
      </c>
      <c r="U133" s="27">
        <v>1.8450184501845018E-2</v>
      </c>
      <c r="V133" s="27">
        <v>-0.16099071207430338</v>
      </c>
      <c r="W133" s="27">
        <v>-0.24722222222222223</v>
      </c>
    </row>
    <row r="134" spans="1:23" x14ac:dyDescent="0.25">
      <c r="A134" s="117" t="s">
        <v>319</v>
      </c>
      <c r="B134" s="117" t="s">
        <v>320</v>
      </c>
      <c r="C134" s="117" t="s">
        <v>560</v>
      </c>
      <c r="D134" s="117" t="s">
        <v>561</v>
      </c>
      <c r="E134" s="117" t="s">
        <v>558</v>
      </c>
      <c r="F134" s="117" t="s">
        <v>1251</v>
      </c>
      <c r="G134" s="119">
        <v>0.49523809523809526</v>
      </c>
      <c r="H134" s="119">
        <v>0.48253968253968255</v>
      </c>
      <c r="I134" s="27">
        <v>2.2222222222222223E-2</v>
      </c>
      <c r="J134" s="27">
        <v>-0.18814432989690721</v>
      </c>
      <c r="K134" s="27">
        <v>-0.31072210065645511</v>
      </c>
      <c r="M134" s="117" t="s">
        <v>319</v>
      </c>
      <c r="N134" s="117" t="s">
        <v>320</v>
      </c>
      <c r="O134" s="117" t="s">
        <v>560</v>
      </c>
      <c r="P134" s="117" t="s">
        <v>561</v>
      </c>
      <c r="Q134" s="117" t="s">
        <v>558</v>
      </c>
      <c r="R134" s="117" t="s">
        <v>1251</v>
      </c>
      <c r="S134" s="119">
        <v>0.49523809523809526</v>
      </c>
      <c r="T134" s="119">
        <v>0.48253968253968255</v>
      </c>
      <c r="U134" s="27">
        <v>2.2222222222222223E-2</v>
      </c>
      <c r="V134" s="27">
        <v>-0.18814432989690721</v>
      </c>
      <c r="W134" s="27">
        <v>-0.31072210065645511</v>
      </c>
    </row>
    <row r="135" spans="1:23" x14ac:dyDescent="0.25">
      <c r="A135" s="117" t="s">
        <v>319</v>
      </c>
      <c r="B135" s="117" t="s">
        <v>320</v>
      </c>
      <c r="C135" s="117" t="s">
        <v>932</v>
      </c>
      <c r="D135" s="117" t="s">
        <v>1170</v>
      </c>
      <c r="E135" s="117" t="s">
        <v>952</v>
      </c>
      <c r="F135" s="117" t="s">
        <v>1252</v>
      </c>
      <c r="G135" s="119">
        <v>0.87457627118644066</v>
      </c>
      <c r="H135" s="119">
        <v>0.10847457627118644</v>
      </c>
      <c r="I135" s="27">
        <v>1.6949152542372881E-2</v>
      </c>
      <c r="J135" s="27">
        <v>-0.20270270270270274</v>
      </c>
      <c r="K135" s="27">
        <v>-0.29761904761904767</v>
      </c>
      <c r="M135" s="117" t="s">
        <v>319</v>
      </c>
      <c r="N135" s="117" t="s">
        <v>320</v>
      </c>
      <c r="O135" s="117" t="s">
        <v>932</v>
      </c>
      <c r="P135" s="117" t="s">
        <v>1170</v>
      </c>
      <c r="Q135" s="117" t="s">
        <v>952</v>
      </c>
      <c r="R135" s="117" t="s">
        <v>1252</v>
      </c>
      <c r="S135" s="119">
        <v>0.87457627118644066</v>
      </c>
      <c r="T135" s="119">
        <v>0.10847457627118644</v>
      </c>
      <c r="U135" s="27">
        <v>1.6949152542372881E-2</v>
      </c>
      <c r="V135" s="27">
        <v>-0.20270270270270274</v>
      </c>
      <c r="W135" s="27">
        <v>-0.29761904761904767</v>
      </c>
    </row>
    <row r="136" spans="1:23" x14ac:dyDescent="0.25">
      <c r="A136" s="117" t="s">
        <v>319</v>
      </c>
      <c r="B136" s="117" t="s">
        <v>320</v>
      </c>
      <c r="C136" s="117" t="s">
        <v>1030</v>
      </c>
      <c r="D136" s="117" t="s">
        <v>1031</v>
      </c>
      <c r="E136" s="117" t="s">
        <v>1078</v>
      </c>
      <c r="F136" s="117" t="s">
        <v>20</v>
      </c>
      <c r="G136" s="119">
        <v>0.81112398609501735</v>
      </c>
      <c r="H136" s="119">
        <v>0.1761297798377752</v>
      </c>
      <c r="I136" s="27">
        <v>1.2746234067207415E-2</v>
      </c>
      <c r="J136" s="27">
        <v>-0.20680147058823528</v>
      </c>
      <c r="K136" s="27">
        <v>-0.27356902356902357</v>
      </c>
      <c r="M136" s="117" t="s">
        <v>319</v>
      </c>
      <c r="N136" s="117" t="s">
        <v>320</v>
      </c>
      <c r="O136" s="117" t="s">
        <v>1030</v>
      </c>
      <c r="P136" s="117" t="s">
        <v>1031</v>
      </c>
      <c r="Q136" s="117" t="s">
        <v>1078</v>
      </c>
      <c r="R136" s="117" t="s">
        <v>20</v>
      </c>
      <c r="S136" s="119">
        <v>0.81112398609501735</v>
      </c>
      <c r="T136" s="119">
        <v>0.1761297798377752</v>
      </c>
      <c r="U136" s="27">
        <v>1.2746234067207415E-2</v>
      </c>
      <c r="V136" s="27">
        <v>-0.20680147058823528</v>
      </c>
      <c r="W136" s="27">
        <v>-0.27356902356902357</v>
      </c>
    </row>
    <row r="137" spans="1:23" x14ac:dyDescent="0.25">
      <c r="A137" s="117" t="s">
        <v>319</v>
      </c>
      <c r="B137" s="117" t="s">
        <v>320</v>
      </c>
      <c r="C137" s="117" t="s">
        <v>897</v>
      </c>
      <c r="D137" s="117" t="s">
        <v>1210</v>
      </c>
      <c r="E137" s="117" t="s">
        <v>899</v>
      </c>
      <c r="F137" s="117" t="s">
        <v>1253</v>
      </c>
      <c r="G137" s="119">
        <v>0.75095160413268081</v>
      </c>
      <c r="H137" s="119">
        <v>0.23599782490483959</v>
      </c>
      <c r="I137" s="27">
        <v>1.3050570962479609E-2</v>
      </c>
      <c r="J137" s="27">
        <v>-0.21678023850085182</v>
      </c>
      <c r="K137" s="27">
        <v>-0.25516403402187116</v>
      </c>
      <c r="M137" s="117" t="s">
        <v>319</v>
      </c>
      <c r="N137" s="117" t="s">
        <v>320</v>
      </c>
      <c r="O137" s="117" t="s">
        <v>897</v>
      </c>
      <c r="P137" s="117" t="s">
        <v>1210</v>
      </c>
      <c r="Q137" s="117" t="s">
        <v>899</v>
      </c>
      <c r="R137" s="117" t="s">
        <v>1253</v>
      </c>
      <c r="S137" s="119">
        <v>0.75095160413268081</v>
      </c>
      <c r="T137" s="119">
        <v>0.23599782490483959</v>
      </c>
      <c r="U137" s="27">
        <v>1.3050570962479609E-2</v>
      </c>
      <c r="V137" s="27">
        <v>-0.21678023850085182</v>
      </c>
      <c r="W137" s="27">
        <v>-0.25516403402187116</v>
      </c>
    </row>
    <row r="138" spans="1:23" x14ac:dyDescent="0.25">
      <c r="A138" s="117" t="s">
        <v>319</v>
      </c>
      <c r="B138" s="117" t="s">
        <v>320</v>
      </c>
      <c r="C138" s="117" t="s">
        <v>802</v>
      </c>
      <c r="D138" s="117" t="s">
        <v>1146</v>
      </c>
      <c r="E138" s="117" t="s">
        <v>810</v>
      </c>
      <c r="F138" s="117" t="s">
        <v>1254</v>
      </c>
      <c r="G138" s="119">
        <v>0.74660326086956519</v>
      </c>
      <c r="H138" s="119">
        <v>0.24796195652173914</v>
      </c>
      <c r="I138" s="27">
        <v>5.434782608695652E-3</v>
      </c>
      <c r="J138" s="27">
        <v>-0.22689075630252098</v>
      </c>
      <c r="K138" s="27">
        <v>-0.23532467532467527</v>
      </c>
      <c r="M138" s="117" t="s">
        <v>319</v>
      </c>
      <c r="N138" s="117" t="s">
        <v>320</v>
      </c>
      <c r="O138" s="117" t="s">
        <v>802</v>
      </c>
      <c r="P138" s="117" t="s">
        <v>1146</v>
      </c>
      <c r="Q138" s="117" t="s">
        <v>810</v>
      </c>
      <c r="R138" s="117" t="s">
        <v>1254</v>
      </c>
      <c r="S138" s="119">
        <v>0.74660326086956519</v>
      </c>
      <c r="T138" s="119">
        <v>0.24796195652173914</v>
      </c>
      <c r="U138" s="27">
        <v>5.434782608695652E-3</v>
      </c>
      <c r="V138" s="27">
        <v>-0.22689075630252098</v>
      </c>
      <c r="W138" s="27">
        <v>-0.23532467532467527</v>
      </c>
    </row>
    <row r="139" spans="1:23" x14ac:dyDescent="0.25">
      <c r="A139" s="117" t="s">
        <v>319</v>
      </c>
      <c r="B139" s="117" t="s">
        <v>320</v>
      </c>
      <c r="C139" s="117" t="s">
        <v>753</v>
      </c>
      <c r="D139" s="117" t="s">
        <v>754</v>
      </c>
      <c r="E139" s="117" t="s">
        <v>774</v>
      </c>
      <c r="F139" s="117" t="s">
        <v>368</v>
      </c>
      <c r="G139" s="119">
        <v>0.80952380952380953</v>
      </c>
      <c r="H139" s="119">
        <v>0.19047619047619047</v>
      </c>
      <c r="I139" s="27">
        <v>0</v>
      </c>
      <c r="J139" s="27">
        <v>-0.23217550274223031</v>
      </c>
      <c r="K139" s="27">
        <v>-0.32038834951456308</v>
      </c>
      <c r="M139" s="117" t="s">
        <v>319</v>
      </c>
      <c r="N139" s="117" t="s">
        <v>320</v>
      </c>
      <c r="O139" s="117" t="s">
        <v>753</v>
      </c>
      <c r="P139" s="117" t="s">
        <v>754</v>
      </c>
      <c r="Q139" s="117" t="s">
        <v>774</v>
      </c>
      <c r="R139" s="117" t="s">
        <v>368</v>
      </c>
      <c r="S139" s="119">
        <v>0.80952380952380953</v>
      </c>
      <c r="T139" s="119">
        <v>0.19047619047619047</v>
      </c>
      <c r="U139" s="27">
        <v>0</v>
      </c>
      <c r="V139" s="27">
        <v>-0.23217550274223031</v>
      </c>
      <c r="W139" s="27">
        <v>-0.32038834951456308</v>
      </c>
    </row>
    <row r="140" spans="1:23" x14ac:dyDescent="0.25">
      <c r="A140" s="117" t="s">
        <v>319</v>
      </c>
      <c r="B140" s="117" t="s">
        <v>320</v>
      </c>
      <c r="C140" s="117" t="s">
        <v>630</v>
      </c>
      <c r="D140" s="117" t="s">
        <v>1136</v>
      </c>
      <c r="E140" s="117" t="s">
        <v>638</v>
      </c>
      <c r="F140" s="117" t="s">
        <v>327</v>
      </c>
      <c r="G140" s="119">
        <v>0.58569051580698839</v>
      </c>
      <c r="H140" s="119">
        <v>0.41430948419301167</v>
      </c>
      <c r="I140" s="27">
        <v>0</v>
      </c>
      <c r="J140" s="27">
        <v>-0.23536895674300251</v>
      </c>
      <c r="K140" s="27">
        <v>-0.26528117359413206</v>
      </c>
      <c r="M140" s="117" t="s">
        <v>319</v>
      </c>
      <c r="N140" s="117" t="s">
        <v>320</v>
      </c>
      <c r="O140" s="117" t="s">
        <v>630</v>
      </c>
      <c r="P140" s="117" t="s">
        <v>1136</v>
      </c>
      <c r="Q140" s="117" t="s">
        <v>638</v>
      </c>
      <c r="R140" s="117" t="s">
        <v>327</v>
      </c>
      <c r="S140" s="119">
        <v>0.58569051580698839</v>
      </c>
      <c r="T140" s="119">
        <v>0.41430948419301167</v>
      </c>
      <c r="U140" s="27">
        <v>0</v>
      </c>
      <c r="V140" s="27">
        <v>-0.23536895674300251</v>
      </c>
      <c r="W140" s="27">
        <v>-0.26528117359413206</v>
      </c>
    </row>
    <row r="141" spans="1:23" x14ac:dyDescent="0.25">
      <c r="A141" s="117" t="s">
        <v>319</v>
      </c>
      <c r="B141" s="117" t="s">
        <v>320</v>
      </c>
      <c r="C141" s="117" t="s">
        <v>932</v>
      </c>
      <c r="D141" s="117" t="s">
        <v>1170</v>
      </c>
      <c r="E141" s="117" t="s">
        <v>955</v>
      </c>
      <c r="F141" s="117" t="s">
        <v>1255</v>
      </c>
      <c r="G141" s="119">
        <v>0.89449541284403666</v>
      </c>
      <c r="H141" s="119">
        <v>8.9449541284403675E-2</v>
      </c>
      <c r="I141" s="27">
        <v>1.6055045871559634E-2</v>
      </c>
      <c r="J141" s="27">
        <v>-0.23642732049036774</v>
      </c>
      <c r="K141" s="27">
        <v>-0.28052805280528048</v>
      </c>
      <c r="M141" s="117" t="s">
        <v>319</v>
      </c>
      <c r="N141" s="117" t="s">
        <v>320</v>
      </c>
      <c r="O141" s="117" t="s">
        <v>932</v>
      </c>
      <c r="P141" s="117" t="s">
        <v>1170</v>
      </c>
      <c r="Q141" s="117" t="s">
        <v>955</v>
      </c>
      <c r="R141" s="117" t="s">
        <v>1255</v>
      </c>
      <c r="S141" s="119">
        <v>0.89449541284403666</v>
      </c>
      <c r="T141" s="119">
        <v>8.9449541284403675E-2</v>
      </c>
      <c r="U141" s="27">
        <v>1.6055045871559634E-2</v>
      </c>
      <c r="V141" s="27">
        <v>-0.23642732049036774</v>
      </c>
      <c r="W141" s="27">
        <v>-0.28052805280528048</v>
      </c>
    </row>
    <row r="142" spans="1:23" x14ac:dyDescent="0.25">
      <c r="A142" s="117" t="s">
        <v>319</v>
      </c>
      <c r="B142" s="117" t="s">
        <v>320</v>
      </c>
      <c r="C142" s="117" t="s">
        <v>646</v>
      </c>
      <c r="D142" s="117" t="s">
        <v>647</v>
      </c>
      <c r="E142" s="117" t="s">
        <v>652</v>
      </c>
      <c r="F142" s="117" t="s">
        <v>1256</v>
      </c>
      <c r="G142" s="119">
        <v>0.70588235294117652</v>
      </c>
      <c r="H142" s="119">
        <v>0.2868937048503612</v>
      </c>
      <c r="I142" s="27">
        <v>7.2239422084623322E-3</v>
      </c>
      <c r="J142" s="27">
        <v>-0.24059561128526641</v>
      </c>
      <c r="K142" s="27">
        <v>-0.28062360801781738</v>
      </c>
      <c r="M142" s="117" t="s">
        <v>319</v>
      </c>
      <c r="N142" s="117" t="s">
        <v>320</v>
      </c>
      <c r="O142" s="117" t="s">
        <v>646</v>
      </c>
      <c r="P142" s="117" t="s">
        <v>647</v>
      </c>
      <c r="Q142" s="117" t="s">
        <v>652</v>
      </c>
      <c r="R142" s="117" t="s">
        <v>1256</v>
      </c>
      <c r="S142" s="119">
        <v>0.70588235294117652</v>
      </c>
      <c r="T142" s="119">
        <v>0.2868937048503612</v>
      </c>
      <c r="U142" s="27">
        <v>7.2239422084623322E-3</v>
      </c>
      <c r="V142" s="27">
        <v>-0.24059561128526641</v>
      </c>
      <c r="W142" s="27">
        <v>-0.28062360801781738</v>
      </c>
    </row>
    <row r="143" spans="1:23" x14ac:dyDescent="0.25">
      <c r="A143" s="117" t="s">
        <v>319</v>
      </c>
      <c r="B143" s="117" t="s">
        <v>320</v>
      </c>
      <c r="C143" s="117" t="s">
        <v>461</v>
      </c>
      <c r="D143" s="117" t="s">
        <v>1131</v>
      </c>
      <c r="E143" s="117" t="s">
        <v>475</v>
      </c>
      <c r="F143" s="117" t="s">
        <v>1257</v>
      </c>
      <c r="G143" s="119">
        <v>0.5818965517241379</v>
      </c>
      <c r="H143" s="119">
        <v>0.41379310344827586</v>
      </c>
      <c r="I143" s="27">
        <v>4.3103448275862068E-3</v>
      </c>
      <c r="J143" s="27">
        <v>-0.25401929260450162</v>
      </c>
      <c r="K143" s="27">
        <v>-0.27575442247658688</v>
      </c>
      <c r="M143" s="117" t="s">
        <v>319</v>
      </c>
      <c r="N143" s="117" t="s">
        <v>320</v>
      </c>
      <c r="O143" s="117" t="s">
        <v>461</v>
      </c>
      <c r="P143" s="117" t="s">
        <v>1131</v>
      </c>
      <c r="Q143" s="117" t="s">
        <v>475</v>
      </c>
      <c r="R143" s="117" t="s">
        <v>1257</v>
      </c>
      <c r="S143" s="119">
        <v>0.5818965517241379</v>
      </c>
      <c r="T143" s="119">
        <v>0.41379310344827586</v>
      </c>
      <c r="U143" s="27">
        <v>4.3103448275862068E-3</v>
      </c>
      <c r="V143" s="27">
        <v>-0.25401929260450162</v>
      </c>
      <c r="W143" s="27">
        <v>-0.27575442247658688</v>
      </c>
    </row>
    <row r="144" spans="1:23" x14ac:dyDescent="0.25">
      <c r="A144" s="117" t="s">
        <v>319</v>
      </c>
      <c r="B144" s="117" t="s">
        <v>320</v>
      </c>
      <c r="C144" s="117" t="s">
        <v>824</v>
      </c>
      <c r="D144" s="117" t="s">
        <v>1187</v>
      </c>
      <c r="E144" s="117" t="s">
        <v>829</v>
      </c>
      <c r="F144" s="117" t="s">
        <v>1258</v>
      </c>
      <c r="G144" s="119">
        <v>0.82535885167464118</v>
      </c>
      <c r="H144" s="119">
        <v>0.16985645933014354</v>
      </c>
      <c r="I144" s="27">
        <v>4.7846889952153108E-3</v>
      </c>
      <c r="J144" s="27">
        <v>-0.27806563039723664</v>
      </c>
      <c r="K144" s="27">
        <v>-0.33120000000000005</v>
      </c>
      <c r="M144" s="117" t="s">
        <v>319</v>
      </c>
      <c r="N144" s="117" t="s">
        <v>320</v>
      </c>
      <c r="O144" s="117" t="s">
        <v>824</v>
      </c>
      <c r="P144" s="117" t="s">
        <v>1187</v>
      </c>
      <c r="Q144" s="117" t="s">
        <v>829</v>
      </c>
      <c r="R144" s="117" t="s">
        <v>1258</v>
      </c>
      <c r="S144" s="119">
        <v>0.82535885167464118</v>
      </c>
      <c r="T144" s="119">
        <v>0.16985645933014354</v>
      </c>
      <c r="U144" s="27">
        <v>4.7846889952153108E-3</v>
      </c>
      <c r="V144" s="27">
        <v>-0.27806563039723664</v>
      </c>
      <c r="W144" s="27">
        <v>-0.33120000000000005</v>
      </c>
    </row>
    <row r="145" spans="1:23" x14ac:dyDescent="0.25">
      <c r="A145" s="117" t="s">
        <v>319</v>
      </c>
      <c r="B145" s="117" t="s">
        <v>320</v>
      </c>
      <c r="C145" s="117" t="s">
        <v>722</v>
      </c>
      <c r="D145" s="117" t="s">
        <v>1148</v>
      </c>
      <c r="E145" s="117" t="s">
        <v>730</v>
      </c>
      <c r="F145" s="117" t="s">
        <v>1259</v>
      </c>
      <c r="G145" s="119">
        <v>0.65024630541871919</v>
      </c>
      <c r="H145" s="119">
        <v>0.31034482758620691</v>
      </c>
      <c r="I145" s="27">
        <v>3.9408866995073892E-2</v>
      </c>
      <c r="J145" s="27">
        <v>-0.30000000000000004</v>
      </c>
      <c r="K145" s="27">
        <v>-0.42165242165242167</v>
      </c>
      <c r="M145" s="117" t="s">
        <v>319</v>
      </c>
      <c r="N145" s="117" t="s">
        <v>320</v>
      </c>
      <c r="O145" s="117" t="s">
        <v>722</v>
      </c>
      <c r="P145" s="117" t="s">
        <v>1148</v>
      </c>
      <c r="Q145" s="117" t="s">
        <v>730</v>
      </c>
      <c r="R145" s="117" t="s">
        <v>1259</v>
      </c>
      <c r="S145" s="119">
        <v>0.65024630541871919</v>
      </c>
      <c r="T145" s="119">
        <v>0.31034482758620691</v>
      </c>
      <c r="U145" s="27">
        <v>3.9408866995073892E-2</v>
      </c>
      <c r="V145" s="27">
        <v>-0.30000000000000004</v>
      </c>
      <c r="W145" s="27">
        <v>-0.42165242165242167</v>
      </c>
    </row>
    <row r="146" spans="1:23" x14ac:dyDescent="0.25">
      <c r="A146" s="117" t="s">
        <v>319</v>
      </c>
      <c r="B146" s="117" t="s">
        <v>320</v>
      </c>
      <c r="C146" s="117" t="s">
        <v>722</v>
      </c>
      <c r="D146" s="117" t="s">
        <v>1148</v>
      </c>
      <c r="E146" s="117" t="s">
        <v>724</v>
      </c>
      <c r="F146" s="117" t="s">
        <v>1260</v>
      </c>
      <c r="G146" s="119">
        <v>0.65402843601895733</v>
      </c>
      <c r="H146" s="119">
        <v>0.32701421800947866</v>
      </c>
      <c r="I146" s="27">
        <v>1.8957345971563982E-2</v>
      </c>
      <c r="J146" s="27">
        <v>-0.30132450331125826</v>
      </c>
      <c r="K146" s="27">
        <v>-0.38304093567251463</v>
      </c>
      <c r="M146" s="117" t="s">
        <v>319</v>
      </c>
      <c r="N146" s="117" t="s">
        <v>320</v>
      </c>
      <c r="O146" s="117" t="s">
        <v>722</v>
      </c>
      <c r="P146" s="117" t="s">
        <v>1148</v>
      </c>
      <c r="Q146" s="117" t="s">
        <v>724</v>
      </c>
      <c r="R146" s="117" t="s">
        <v>1260</v>
      </c>
      <c r="S146" s="119">
        <v>0.65402843601895733</v>
      </c>
      <c r="T146" s="119">
        <v>0.32701421800947866</v>
      </c>
      <c r="U146" s="27">
        <v>1.8957345971563982E-2</v>
      </c>
      <c r="V146" s="27">
        <v>-0.30132450331125826</v>
      </c>
      <c r="W146" s="27">
        <v>-0.38304093567251463</v>
      </c>
    </row>
    <row r="147" spans="1:23" x14ac:dyDescent="0.25">
      <c r="A147" s="117" t="s">
        <v>319</v>
      </c>
      <c r="B147" s="117" t="s">
        <v>320</v>
      </c>
      <c r="C147" s="117" t="s">
        <v>480</v>
      </c>
      <c r="D147" s="117" t="s">
        <v>1129</v>
      </c>
      <c r="E147" s="117" t="s">
        <v>482</v>
      </c>
      <c r="F147" s="117" t="s">
        <v>1261</v>
      </c>
      <c r="G147" s="119">
        <v>0.626</v>
      </c>
      <c r="H147" s="119">
        <v>0.37</v>
      </c>
      <c r="I147" s="27">
        <v>4.0000000000000001E-3</v>
      </c>
      <c r="J147" s="27">
        <v>-0.32341001353179977</v>
      </c>
      <c r="K147" s="27">
        <v>-0.3796526054590571</v>
      </c>
      <c r="M147" s="117" t="s">
        <v>319</v>
      </c>
      <c r="N147" s="117" t="s">
        <v>320</v>
      </c>
      <c r="O147" s="117" t="s">
        <v>480</v>
      </c>
      <c r="P147" s="117" t="s">
        <v>1129</v>
      </c>
      <c r="Q147" s="117" t="s">
        <v>482</v>
      </c>
      <c r="R147" s="117" t="s">
        <v>1261</v>
      </c>
      <c r="S147" s="119">
        <v>0.626</v>
      </c>
      <c r="T147" s="119">
        <v>0.37</v>
      </c>
      <c r="U147" s="27">
        <v>4.0000000000000001E-3</v>
      </c>
      <c r="V147" s="27">
        <v>-0.32341001353179977</v>
      </c>
      <c r="W147" s="27">
        <v>-0.3796526054590571</v>
      </c>
    </row>
    <row r="148" spans="1:23" x14ac:dyDescent="0.25">
      <c r="A148" s="117" t="s">
        <v>319</v>
      </c>
      <c r="B148" s="117" t="s">
        <v>320</v>
      </c>
      <c r="C148" s="117" t="s">
        <v>580</v>
      </c>
      <c r="D148" s="117" t="s">
        <v>1163</v>
      </c>
      <c r="E148" s="117" t="s">
        <v>594</v>
      </c>
      <c r="F148" s="117" t="s">
        <v>1262</v>
      </c>
      <c r="G148" s="119">
        <v>0.63265306122448983</v>
      </c>
      <c r="H148" s="119">
        <v>0.36530612244897959</v>
      </c>
      <c r="I148" s="27">
        <v>2.0408163265306124E-3</v>
      </c>
      <c r="J148" s="27">
        <v>-0.32506887052341593</v>
      </c>
      <c r="K148" s="27">
        <v>-0.39356435643564358</v>
      </c>
      <c r="M148" s="117" t="s">
        <v>319</v>
      </c>
      <c r="N148" s="117" t="s">
        <v>320</v>
      </c>
      <c r="O148" s="117" t="s">
        <v>580</v>
      </c>
      <c r="P148" s="117" t="s">
        <v>1163</v>
      </c>
      <c r="Q148" s="117" t="s">
        <v>594</v>
      </c>
      <c r="R148" s="117" t="s">
        <v>1262</v>
      </c>
      <c r="S148" s="119">
        <v>0.63265306122448983</v>
      </c>
      <c r="T148" s="119">
        <v>0.36530612244897959</v>
      </c>
      <c r="U148" s="27">
        <v>2.0408163265306124E-3</v>
      </c>
      <c r="V148" s="27">
        <v>-0.32506887052341593</v>
      </c>
      <c r="W148" s="27">
        <v>-0.39356435643564358</v>
      </c>
    </row>
    <row r="149" spans="1:23" x14ac:dyDescent="0.25">
      <c r="A149" s="117" t="s">
        <v>319</v>
      </c>
      <c r="B149" s="117" t="s">
        <v>320</v>
      </c>
      <c r="C149" s="117" t="s">
        <v>580</v>
      </c>
      <c r="D149" s="117" t="s">
        <v>1163</v>
      </c>
      <c r="E149" s="117" t="s">
        <v>582</v>
      </c>
      <c r="F149" s="117" t="s">
        <v>340</v>
      </c>
      <c r="G149" s="119">
        <v>0.66397849462365588</v>
      </c>
      <c r="H149" s="119">
        <v>0.33602150537634407</v>
      </c>
      <c r="I149" s="27">
        <v>0</v>
      </c>
      <c r="J149" s="27">
        <v>-0.32730560578661849</v>
      </c>
      <c r="K149" s="27">
        <v>-0.38916256157635465</v>
      </c>
      <c r="M149" s="117" t="s">
        <v>319</v>
      </c>
      <c r="N149" s="117" t="s">
        <v>320</v>
      </c>
      <c r="O149" s="117" t="s">
        <v>580</v>
      </c>
      <c r="P149" s="117" t="s">
        <v>1163</v>
      </c>
      <c r="Q149" s="117" t="s">
        <v>582</v>
      </c>
      <c r="R149" s="117" t="s">
        <v>340</v>
      </c>
      <c r="S149" s="119">
        <v>0.66397849462365588</v>
      </c>
      <c r="T149" s="119">
        <v>0.33602150537634407</v>
      </c>
      <c r="U149" s="27">
        <v>0</v>
      </c>
      <c r="V149" s="27">
        <v>-0.32730560578661849</v>
      </c>
      <c r="W149" s="27">
        <v>-0.38916256157635465</v>
      </c>
    </row>
    <row r="150" spans="1:23" x14ac:dyDescent="0.25">
      <c r="A150" s="117" t="s">
        <v>319</v>
      </c>
      <c r="B150" s="117" t="s">
        <v>320</v>
      </c>
      <c r="C150" s="117" t="s">
        <v>1030</v>
      </c>
      <c r="D150" s="117" t="s">
        <v>1031</v>
      </c>
      <c r="E150" s="117" t="s">
        <v>1069</v>
      </c>
      <c r="F150" s="117" t="s">
        <v>1263</v>
      </c>
      <c r="G150" s="119">
        <v>0.31323283082077052</v>
      </c>
      <c r="H150" s="119">
        <v>0.66331658291457285</v>
      </c>
      <c r="I150" s="27">
        <v>2.3450586264656615E-2</v>
      </c>
      <c r="J150" s="27">
        <v>-0.39081632653061227</v>
      </c>
      <c r="K150" s="27">
        <v>-0.43838193791157098</v>
      </c>
      <c r="M150" s="117" t="s">
        <v>319</v>
      </c>
      <c r="N150" s="117" t="s">
        <v>320</v>
      </c>
      <c r="O150" s="117" t="s">
        <v>1030</v>
      </c>
      <c r="P150" s="117" t="s">
        <v>1031</v>
      </c>
      <c r="Q150" s="117" t="s">
        <v>1069</v>
      </c>
      <c r="R150" s="117" t="s">
        <v>1263</v>
      </c>
      <c r="S150" s="119">
        <v>0.31323283082077052</v>
      </c>
      <c r="T150" s="119">
        <v>0.66331658291457285</v>
      </c>
      <c r="U150" s="27">
        <v>2.3450586264656615E-2</v>
      </c>
      <c r="V150" s="27">
        <v>-0.39081632653061227</v>
      </c>
      <c r="W150" s="27">
        <v>-0.43838193791157098</v>
      </c>
    </row>
    <row r="151" spans="1:23" x14ac:dyDescent="0.25">
      <c r="A151" s="117" t="s">
        <v>319</v>
      </c>
      <c r="B151" s="117" t="s">
        <v>320</v>
      </c>
      <c r="C151" s="117" t="s">
        <v>560</v>
      </c>
      <c r="D151" s="117" t="s">
        <v>561</v>
      </c>
      <c r="E151" s="117" t="s">
        <v>563</v>
      </c>
      <c r="F151" s="117" t="s">
        <v>1264</v>
      </c>
      <c r="G151" s="119">
        <v>0.45555555555555555</v>
      </c>
      <c r="H151" s="119">
        <v>0.53333333333333333</v>
      </c>
      <c r="I151" s="27">
        <v>1.1111111111111112E-2</v>
      </c>
      <c r="J151" s="27">
        <v>-0.41176470588235292</v>
      </c>
      <c r="K151" s="27">
        <v>-0.47674418604651159</v>
      </c>
      <c r="M151" s="117" t="s">
        <v>319</v>
      </c>
      <c r="N151" s="117" t="s">
        <v>320</v>
      </c>
      <c r="O151" s="117" t="s">
        <v>560</v>
      </c>
      <c r="P151" s="117" t="s">
        <v>561</v>
      </c>
      <c r="Q151" s="117" t="s">
        <v>563</v>
      </c>
      <c r="R151" s="117" t="s">
        <v>1264</v>
      </c>
      <c r="S151" s="119">
        <v>0.45555555555555555</v>
      </c>
      <c r="T151" s="119">
        <v>0.53333333333333333</v>
      </c>
      <c r="U151" s="27">
        <v>1.1111111111111112E-2</v>
      </c>
      <c r="V151" s="27">
        <v>-0.41176470588235292</v>
      </c>
      <c r="W151" s="27">
        <v>-0.47674418604651159</v>
      </c>
    </row>
    <row r="152" spans="1:23" x14ac:dyDescent="0.25">
      <c r="A152" s="117" t="s">
        <v>319</v>
      </c>
      <c r="B152" s="117" t="s">
        <v>320</v>
      </c>
      <c r="C152" s="117" t="s">
        <v>1030</v>
      </c>
      <c r="D152" s="117" t="s">
        <v>1031</v>
      </c>
      <c r="E152" s="117" t="s">
        <v>1057</v>
      </c>
      <c r="F152" s="117" t="s">
        <v>15</v>
      </c>
      <c r="G152" s="119">
        <v>0.8683544303797468</v>
      </c>
      <c r="H152" s="119">
        <v>0.10253164556962026</v>
      </c>
      <c r="I152" s="27">
        <v>2.911392405063291E-2</v>
      </c>
      <c r="J152" s="27">
        <v>-0.41481481481481486</v>
      </c>
      <c r="K152" s="27">
        <v>-0.48399738732854347</v>
      </c>
      <c r="M152" s="117" t="s">
        <v>319</v>
      </c>
      <c r="N152" s="117" t="s">
        <v>320</v>
      </c>
      <c r="O152" s="117" t="s">
        <v>1030</v>
      </c>
      <c r="P152" s="117" t="s">
        <v>1031</v>
      </c>
      <c r="Q152" s="117" t="s">
        <v>1057</v>
      </c>
      <c r="R152" s="117" t="s">
        <v>15</v>
      </c>
      <c r="S152" s="119">
        <v>0.8683544303797468</v>
      </c>
      <c r="T152" s="119">
        <v>0.10253164556962026</v>
      </c>
      <c r="U152" s="27">
        <v>2.911392405063291E-2</v>
      </c>
      <c r="V152" s="27">
        <v>-0.41481481481481486</v>
      </c>
      <c r="W152" s="27">
        <v>-0.48399738732854347</v>
      </c>
    </row>
    <row r="153" spans="1:23" x14ac:dyDescent="0.25">
      <c r="A153" s="117" t="s">
        <v>319</v>
      </c>
      <c r="B153" s="117" t="s">
        <v>320</v>
      </c>
      <c r="C153" s="117" t="s">
        <v>1030</v>
      </c>
      <c r="D153" s="117" t="s">
        <v>1031</v>
      </c>
      <c r="E153" s="117" t="s">
        <v>1048</v>
      </c>
      <c r="F153" s="117" t="s">
        <v>1265</v>
      </c>
      <c r="G153" s="119">
        <v>0.88938053097345138</v>
      </c>
      <c r="H153" s="119">
        <v>6.1946902654867256E-2</v>
      </c>
      <c r="I153" s="27">
        <v>4.8672566371681415E-2</v>
      </c>
      <c r="J153" s="27">
        <v>-0.42639593908629436</v>
      </c>
      <c r="K153" s="27">
        <v>-0.47072599531615922</v>
      </c>
      <c r="M153" s="117" t="s">
        <v>319</v>
      </c>
      <c r="N153" s="117" t="s">
        <v>320</v>
      </c>
      <c r="O153" s="117" t="s">
        <v>1030</v>
      </c>
      <c r="P153" s="117" t="s">
        <v>1031</v>
      </c>
      <c r="Q153" s="117" t="s">
        <v>1048</v>
      </c>
      <c r="R153" s="117" t="s">
        <v>1265</v>
      </c>
      <c r="S153" s="119">
        <v>0.88938053097345138</v>
      </c>
      <c r="T153" s="119">
        <v>6.1946902654867256E-2</v>
      </c>
      <c r="U153" s="27">
        <v>4.8672566371681415E-2</v>
      </c>
      <c r="V153" s="27">
        <v>-0.42639593908629436</v>
      </c>
      <c r="W153" s="27">
        <v>-0.47072599531615922</v>
      </c>
    </row>
    <row r="154" spans="1:23" x14ac:dyDescent="0.25">
      <c r="A154" s="117" t="s">
        <v>319</v>
      </c>
      <c r="B154" s="117" t="s">
        <v>320</v>
      </c>
      <c r="C154" s="117" t="s">
        <v>846</v>
      </c>
      <c r="D154" s="117" t="s">
        <v>1151</v>
      </c>
      <c r="E154" s="117" t="s">
        <v>844</v>
      </c>
      <c r="F154" s="117" t="s">
        <v>1266</v>
      </c>
      <c r="G154" s="119">
        <v>0.69270833333333337</v>
      </c>
      <c r="H154" s="119">
        <v>0.296875</v>
      </c>
      <c r="I154" s="27">
        <v>1.0416666666666666E-2</v>
      </c>
      <c r="J154" s="27">
        <v>-0.44347826086956521</v>
      </c>
      <c r="K154" s="27">
        <v>-0.5524475524475525</v>
      </c>
      <c r="M154" s="117" t="s">
        <v>319</v>
      </c>
      <c r="N154" s="117" t="s">
        <v>320</v>
      </c>
      <c r="O154" s="117" t="s">
        <v>846</v>
      </c>
      <c r="P154" s="117" t="s">
        <v>1151</v>
      </c>
      <c r="Q154" s="117" t="s">
        <v>844</v>
      </c>
      <c r="R154" s="117" t="s">
        <v>1266</v>
      </c>
      <c r="S154" s="119">
        <v>0.69270833333333337</v>
      </c>
      <c r="T154" s="119">
        <v>0.296875</v>
      </c>
      <c r="U154" s="27">
        <v>1.0416666666666666E-2</v>
      </c>
      <c r="V154" s="27">
        <v>-0.44347826086956521</v>
      </c>
      <c r="W154" s="27">
        <v>-0.5524475524475525</v>
      </c>
    </row>
    <row r="155" spans="1:23" x14ac:dyDescent="0.25">
      <c r="A155" s="117" t="s">
        <v>319</v>
      </c>
      <c r="B155" s="117" t="s">
        <v>320</v>
      </c>
      <c r="C155" s="117" t="s">
        <v>753</v>
      </c>
      <c r="D155" s="117" t="s">
        <v>754</v>
      </c>
      <c r="E155" s="117" t="s">
        <v>751</v>
      </c>
      <c r="F155" s="117" t="s">
        <v>1267</v>
      </c>
      <c r="G155" s="119">
        <v>0.75352585627938218</v>
      </c>
      <c r="H155" s="119">
        <v>0.23975822699798521</v>
      </c>
      <c r="I155" s="27">
        <v>6.7159167226326392E-3</v>
      </c>
      <c r="J155" s="27">
        <v>-0.45775673707210485</v>
      </c>
      <c r="K155" s="27">
        <v>-0.47329324372125925</v>
      </c>
      <c r="M155" s="117" t="s">
        <v>319</v>
      </c>
      <c r="N155" s="117" t="s">
        <v>320</v>
      </c>
      <c r="O155" s="117" t="s">
        <v>753</v>
      </c>
      <c r="P155" s="117" t="s">
        <v>754</v>
      </c>
      <c r="Q155" s="117" t="s">
        <v>751</v>
      </c>
      <c r="R155" s="117" t="s">
        <v>1267</v>
      </c>
      <c r="S155" s="119">
        <v>0.75352585627938218</v>
      </c>
      <c r="T155" s="119">
        <v>0.23975822699798521</v>
      </c>
      <c r="U155" s="27">
        <v>6.7159167226326392E-3</v>
      </c>
      <c r="V155" s="27">
        <v>-0.45775673707210485</v>
      </c>
      <c r="W155" s="27">
        <v>-0.47329324372125925</v>
      </c>
    </row>
    <row r="156" spans="1:23" x14ac:dyDescent="0.25">
      <c r="A156" s="117" t="s">
        <v>319</v>
      </c>
      <c r="B156" s="117" t="s">
        <v>320</v>
      </c>
      <c r="C156" s="117" t="s">
        <v>1030</v>
      </c>
      <c r="D156" s="117" t="s">
        <v>1031</v>
      </c>
      <c r="E156" s="117" t="s">
        <v>1039</v>
      </c>
      <c r="F156" s="117" t="s">
        <v>1268</v>
      </c>
      <c r="G156" s="119">
        <v>0.85857142857142854</v>
      </c>
      <c r="H156" s="119">
        <v>0.12714285714285714</v>
      </c>
      <c r="I156" s="27">
        <v>1.4285714285714285E-2</v>
      </c>
      <c r="J156" s="27">
        <v>-0.45904173106646062</v>
      </c>
      <c r="K156" s="27">
        <v>-0.48186528497409331</v>
      </c>
      <c r="M156" s="117" t="s">
        <v>319</v>
      </c>
      <c r="N156" s="117" t="s">
        <v>320</v>
      </c>
      <c r="O156" s="117" t="s">
        <v>1030</v>
      </c>
      <c r="P156" s="117" t="s">
        <v>1031</v>
      </c>
      <c r="Q156" s="117" t="s">
        <v>1039</v>
      </c>
      <c r="R156" s="117" t="s">
        <v>1268</v>
      </c>
      <c r="S156" s="119">
        <v>0.85857142857142854</v>
      </c>
      <c r="T156" s="119">
        <v>0.12714285714285714</v>
      </c>
      <c r="U156" s="27">
        <v>1.4285714285714285E-2</v>
      </c>
      <c r="V156" s="27">
        <v>-0.45904173106646062</v>
      </c>
      <c r="W156" s="27">
        <v>-0.48186528497409331</v>
      </c>
    </row>
    <row r="157" spans="1:23" x14ac:dyDescent="0.25">
      <c r="A157" s="117" t="s">
        <v>319</v>
      </c>
      <c r="B157" s="117" t="s">
        <v>320</v>
      </c>
      <c r="C157" s="117" t="s">
        <v>1030</v>
      </c>
      <c r="D157" s="117" t="s">
        <v>1031</v>
      </c>
      <c r="E157" s="117" t="s">
        <v>1105</v>
      </c>
      <c r="F157" s="117" t="s">
        <v>1269</v>
      </c>
      <c r="G157" s="119">
        <v>0.91957104557640745</v>
      </c>
      <c r="H157" s="119">
        <v>5.6300268096514748E-2</v>
      </c>
      <c r="I157" s="27">
        <v>2.4128686327077747E-2</v>
      </c>
      <c r="J157" s="27">
        <v>-0.46020260492040521</v>
      </c>
      <c r="K157" s="27">
        <v>-0.4746478873239437</v>
      </c>
      <c r="M157" s="117" t="s">
        <v>319</v>
      </c>
      <c r="N157" s="117" t="s">
        <v>320</v>
      </c>
      <c r="O157" s="117" t="s">
        <v>1030</v>
      </c>
      <c r="P157" s="117" t="s">
        <v>1031</v>
      </c>
      <c r="Q157" s="117" t="s">
        <v>1105</v>
      </c>
      <c r="R157" s="117" t="s">
        <v>1269</v>
      </c>
      <c r="S157" s="119">
        <v>0.91957104557640745</v>
      </c>
      <c r="T157" s="119">
        <v>5.6300268096514748E-2</v>
      </c>
      <c r="U157" s="27">
        <v>2.4128686327077747E-2</v>
      </c>
      <c r="V157" s="27">
        <v>-0.46020260492040521</v>
      </c>
      <c r="W157" s="27">
        <v>-0.4746478873239437</v>
      </c>
    </row>
    <row r="158" spans="1:23" x14ac:dyDescent="0.25">
      <c r="A158" s="117" t="s">
        <v>319</v>
      </c>
      <c r="B158" s="117" t="s">
        <v>320</v>
      </c>
      <c r="C158" s="117" t="s">
        <v>1030</v>
      </c>
      <c r="D158" s="117" t="s">
        <v>1031</v>
      </c>
      <c r="E158" s="117" t="s">
        <v>1060</v>
      </c>
      <c r="F158" s="117" t="s">
        <v>13</v>
      </c>
      <c r="G158" s="119">
        <v>0.22331691297208539</v>
      </c>
      <c r="H158" s="119">
        <v>0.76683087027914609</v>
      </c>
      <c r="I158" s="27">
        <v>9.852216748768473E-3</v>
      </c>
      <c r="J158" s="27">
        <v>-0.50245098039215685</v>
      </c>
      <c r="K158" s="27">
        <v>-0.52717391304347827</v>
      </c>
      <c r="M158" s="117" t="s">
        <v>319</v>
      </c>
      <c r="N158" s="117" t="s">
        <v>320</v>
      </c>
      <c r="O158" s="117" t="s">
        <v>1030</v>
      </c>
      <c r="P158" s="117" t="s">
        <v>1031</v>
      </c>
      <c r="Q158" s="117" t="s">
        <v>1060</v>
      </c>
      <c r="R158" s="117" t="s">
        <v>13</v>
      </c>
      <c r="S158" s="119">
        <v>0.22331691297208539</v>
      </c>
      <c r="T158" s="119">
        <v>0.76683087027914609</v>
      </c>
      <c r="U158" s="27">
        <v>9.852216748768473E-3</v>
      </c>
      <c r="V158" s="27">
        <v>-0.50245098039215685</v>
      </c>
      <c r="W158" s="27">
        <v>-0.52717391304347827</v>
      </c>
    </row>
    <row r="159" spans="1:23" x14ac:dyDescent="0.25">
      <c r="A159" s="117" t="s">
        <v>319</v>
      </c>
      <c r="B159" s="117" t="s">
        <v>320</v>
      </c>
      <c r="C159" s="117" t="s">
        <v>1030</v>
      </c>
      <c r="D159" s="117" t="s">
        <v>1031</v>
      </c>
      <c r="E159" s="117" t="s">
        <v>1123</v>
      </c>
      <c r="F159" s="117" t="s">
        <v>1270</v>
      </c>
      <c r="G159" s="119">
        <v>0.94160583941605835</v>
      </c>
      <c r="H159" s="119">
        <v>5.1094890510948905E-2</v>
      </c>
      <c r="I159" s="27">
        <v>7.2992700729927005E-3</v>
      </c>
      <c r="J159" s="27">
        <v>-0.54934210526315796</v>
      </c>
      <c r="K159" s="27">
        <v>-0.60232220609579101</v>
      </c>
      <c r="M159" s="117" t="s">
        <v>319</v>
      </c>
      <c r="N159" s="117" t="s">
        <v>320</v>
      </c>
      <c r="O159" s="117" t="s">
        <v>1030</v>
      </c>
      <c r="P159" s="117" t="s">
        <v>1031</v>
      </c>
      <c r="Q159" s="117" t="s">
        <v>1123</v>
      </c>
      <c r="R159" s="117" t="s">
        <v>1270</v>
      </c>
      <c r="S159" s="119">
        <v>0.94160583941605835</v>
      </c>
      <c r="T159" s="119">
        <v>5.1094890510948905E-2</v>
      </c>
      <c r="U159" s="27">
        <v>7.2992700729927005E-3</v>
      </c>
      <c r="V159" s="27">
        <v>-0.54934210526315796</v>
      </c>
      <c r="W159" s="27">
        <v>-0.60232220609579101</v>
      </c>
    </row>
    <row r="160" spans="1:23" x14ac:dyDescent="0.25">
      <c r="A160" s="117" t="s">
        <v>319</v>
      </c>
      <c r="B160" s="117" t="s">
        <v>320</v>
      </c>
      <c r="C160" s="117" t="s">
        <v>1030</v>
      </c>
      <c r="D160" s="117" t="s">
        <v>1031</v>
      </c>
      <c r="E160" s="117" t="s">
        <v>1066</v>
      </c>
      <c r="F160" s="117" t="s">
        <v>1271</v>
      </c>
      <c r="G160" s="119">
        <v>0.89247311827956988</v>
      </c>
      <c r="H160" s="119">
        <v>0.1039426523297491</v>
      </c>
      <c r="I160" s="27">
        <v>3.5842293906810036E-3</v>
      </c>
      <c r="J160" s="27">
        <v>-0.55000000000000004</v>
      </c>
      <c r="K160" s="27">
        <v>-0.57339449541284404</v>
      </c>
      <c r="M160" s="117" t="s">
        <v>319</v>
      </c>
      <c r="N160" s="117" t="s">
        <v>320</v>
      </c>
      <c r="O160" s="117" t="s">
        <v>1030</v>
      </c>
      <c r="P160" s="117" t="s">
        <v>1031</v>
      </c>
      <c r="Q160" s="117" t="s">
        <v>1066</v>
      </c>
      <c r="R160" s="117" t="s">
        <v>1271</v>
      </c>
      <c r="S160" s="119">
        <v>0.89247311827956988</v>
      </c>
      <c r="T160" s="119">
        <v>0.1039426523297491</v>
      </c>
      <c r="U160" s="27">
        <v>3.5842293906810036E-3</v>
      </c>
      <c r="V160" s="27">
        <v>-0.55000000000000004</v>
      </c>
      <c r="W160" s="27">
        <v>-0.57339449541284404</v>
      </c>
    </row>
    <row r="161" spans="1:23" x14ac:dyDescent="0.25">
      <c r="A161" s="117" t="s">
        <v>319</v>
      </c>
      <c r="B161" s="117" t="s">
        <v>320</v>
      </c>
      <c r="C161" s="117" t="s">
        <v>1030</v>
      </c>
      <c r="D161" s="117" t="s">
        <v>1031</v>
      </c>
      <c r="E161" s="117" t="s">
        <v>1033</v>
      </c>
      <c r="F161" s="117" t="s">
        <v>14</v>
      </c>
      <c r="G161" s="119">
        <v>0.87392055267702939</v>
      </c>
      <c r="H161" s="119">
        <v>8.2901554404145081E-2</v>
      </c>
      <c r="I161" s="27">
        <v>4.317789291882556E-2</v>
      </c>
      <c r="J161" s="27">
        <v>-0.55936073059360725</v>
      </c>
      <c r="K161" s="27">
        <v>-0.57890909090909093</v>
      </c>
      <c r="M161" s="117" t="s">
        <v>319</v>
      </c>
      <c r="N161" s="117" t="s">
        <v>320</v>
      </c>
      <c r="O161" s="117" t="s">
        <v>1030</v>
      </c>
      <c r="P161" s="117" t="s">
        <v>1031</v>
      </c>
      <c r="Q161" s="117" t="s">
        <v>1033</v>
      </c>
      <c r="R161" s="117" t="s">
        <v>14</v>
      </c>
      <c r="S161" s="119">
        <v>0.87392055267702939</v>
      </c>
      <c r="T161" s="119">
        <v>8.2901554404145081E-2</v>
      </c>
      <c r="U161" s="27">
        <v>4.317789291882556E-2</v>
      </c>
      <c r="V161" s="27">
        <v>-0.55936073059360725</v>
      </c>
      <c r="W161" s="27">
        <v>-0.57890909090909093</v>
      </c>
    </row>
    <row r="162" spans="1:23" x14ac:dyDescent="0.25">
      <c r="A162" s="117" t="s">
        <v>319</v>
      </c>
      <c r="B162" s="117" t="s">
        <v>320</v>
      </c>
      <c r="C162" s="117" t="s">
        <v>969</v>
      </c>
      <c r="D162" s="117" t="s">
        <v>970</v>
      </c>
      <c r="E162" s="117" t="s">
        <v>978</v>
      </c>
      <c r="F162" s="117" t="s">
        <v>1272</v>
      </c>
      <c r="G162" s="119">
        <v>0.75373134328358204</v>
      </c>
      <c r="H162" s="119">
        <v>0.2462686567164179</v>
      </c>
      <c r="I162" s="27">
        <v>0</v>
      </c>
      <c r="J162" s="27">
        <v>-0.57728706624605675</v>
      </c>
      <c r="K162" s="27">
        <v>-0.60471976401179939</v>
      </c>
      <c r="M162" s="117" t="s">
        <v>319</v>
      </c>
      <c r="N162" s="117" t="s">
        <v>320</v>
      </c>
      <c r="O162" s="117" t="s">
        <v>969</v>
      </c>
      <c r="P162" s="117" t="s">
        <v>970</v>
      </c>
      <c r="Q162" s="117" t="s">
        <v>978</v>
      </c>
      <c r="R162" s="117" t="s">
        <v>1272</v>
      </c>
      <c r="S162" s="119">
        <v>0.75373134328358204</v>
      </c>
      <c r="T162" s="119">
        <v>0.2462686567164179</v>
      </c>
      <c r="U162" s="27">
        <v>0</v>
      </c>
      <c r="V162" s="27">
        <v>-0.57728706624605675</v>
      </c>
      <c r="W162" s="27">
        <v>-0.60471976401179939</v>
      </c>
    </row>
    <row r="163" spans="1:23" x14ac:dyDescent="0.25">
      <c r="A163" s="117" t="s">
        <v>319</v>
      </c>
      <c r="B163" s="117" t="s">
        <v>320</v>
      </c>
      <c r="C163" s="117" t="s">
        <v>1030</v>
      </c>
      <c r="D163" s="117" t="s">
        <v>1031</v>
      </c>
      <c r="E163" s="117" t="s">
        <v>1117</v>
      </c>
      <c r="F163" s="117" t="s">
        <v>8</v>
      </c>
      <c r="G163" s="119">
        <v>0.87799043062200954</v>
      </c>
      <c r="H163" s="119">
        <v>0.11722488038277512</v>
      </c>
      <c r="I163" s="27">
        <v>4.7846889952153108E-3</v>
      </c>
      <c r="J163" s="27">
        <v>-0.64058469475494406</v>
      </c>
      <c r="K163" s="27">
        <v>-0.6556836902800659</v>
      </c>
      <c r="M163" s="117" t="s">
        <v>319</v>
      </c>
      <c r="N163" s="117" t="s">
        <v>320</v>
      </c>
      <c r="O163" s="117" t="s">
        <v>1030</v>
      </c>
      <c r="P163" s="117" t="s">
        <v>1031</v>
      </c>
      <c r="Q163" s="117" t="s">
        <v>1117</v>
      </c>
      <c r="R163" s="117" t="s">
        <v>8</v>
      </c>
      <c r="S163" s="119">
        <v>0.87799043062200954</v>
      </c>
      <c r="T163" s="119">
        <v>0.11722488038277512</v>
      </c>
      <c r="U163" s="27">
        <v>4.7846889952153108E-3</v>
      </c>
      <c r="V163" s="27">
        <v>-0.64058469475494406</v>
      </c>
      <c r="W163" s="27">
        <v>-0.6556836902800659</v>
      </c>
    </row>
    <row r="164" spans="1:23" x14ac:dyDescent="0.25">
      <c r="A164" s="117" t="s">
        <v>319</v>
      </c>
      <c r="B164" s="117" t="s">
        <v>320</v>
      </c>
      <c r="C164" s="117" t="s">
        <v>722</v>
      </c>
      <c r="D164" s="117" t="s">
        <v>1148</v>
      </c>
      <c r="E164" s="117" t="s">
        <v>720</v>
      </c>
      <c r="F164" s="117" t="s">
        <v>1273</v>
      </c>
      <c r="G164" s="119">
        <v>0.82474226804123707</v>
      </c>
      <c r="H164" s="119">
        <v>0.17525773195876287</v>
      </c>
      <c r="I164" s="27">
        <v>0</v>
      </c>
      <c r="J164" s="27">
        <v>-0.65107913669064743</v>
      </c>
      <c r="K164" s="27">
        <v>-0.69496855345911945</v>
      </c>
      <c r="M164" s="117" t="s">
        <v>319</v>
      </c>
      <c r="N164" s="117" t="s">
        <v>320</v>
      </c>
      <c r="O164" s="117" t="s">
        <v>722</v>
      </c>
      <c r="P164" s="117" t="s">
        <v>1148</v>
      </c>
      <c r="Q164" s="117" t="s">
        <v>720</v>
      </c>
      <c r="R164" s="117" t="s">
        <v>1273</v>
      </c>
      <c r="S164" s="119">
        <v>0.82474226804123707</v>
      </c>
      <c r="T164" s="119">
        <v>0.17525773195876287</v>
      </c>
      <c r="U164" s="27">
        <v>0</v>
      </c>
      <c r="V164" s="27">
        <v>-0.65107913669064743</v>
      </c>
      <c r="W164" s="27">
        <v>-0.69496855345911945</v>
      </c>
    </row>
    <row r="165" spans="1:23" x14ac:dyDescent="0.25">
      <c r="A165" s="117" t="s">
        <v>319</v>
      </c>
      <c r="B165" s="117" t="s">
        <v>320</v>
      </c>
      <c r="C165" s="117" t="s">
        <v>1001</v>
      </c>
      <c r="D165" s="117" t="s">
        <v>1002</v>
      </c>
      <c r="E165" s="117" t="s">
        <v>999</v>
      </c>
      <c r="F165" s="117" t="s">
        <v>1274</v>
      </c>
      <c r="G165" s="119">
        <v>0.81666666666666665</v>
      </c>
      <c r="H165" s="119">
        <v>0.17666666666666667</v>
      </c>
      <c r="I165" s="27">
        <v>6.6666666666666671E-3</v>
      </c>
      <c r="J165" s="27">
        <v>-0.67479674796747968</v>
      </c>
      <c r="K165" s="27">
        <v>-0.68684759916492699</v>
      </c>
      <c r="M165" s="117" t="s">
        <v>319</v>
      </c>
      <c r="N165" s="117" t="s">
        <v>320</v>
      </c>
      <c r="O165" s="117" t="s">
        <v>1001</v>
      </c>
      <c r="P165" s="117" t="s">
        <v>1002</v>
      </c>
      <c r="Q165" s="117" t="s">
        <v>999</v>
      </c>
      <c r="R165" s="117" t="s">
        <v>1274</v>
      </c>
      <c r="S165" s="119">
        <v>0.81666666666666665</v>
      </c>
      <c r="T165" s="119">
        <v>0.17666666666666667</v>
      </c>
      <c r="U165" s="27">
        <v>6.6666666666666671E-3</v>
      </c>
      <c r="V165" s="27">
        <v>-0.67479674796747968</v>
      </c>
      <c r="W165" s="27">
        <v>-0.68684759916492699</v>
      </c>
    </row>
    <row r="166" spans="1:23" x14ac:dyDescent="0.25">
      <c r="A166" s="117" t="s">
        <v>319</v>
      </c>
      <c r="B166" s="117" t="s">
        <v>320</v>
      </c>
      <c r="C166" s="117" t="s">
        <v>560</v>
      </c>
      <c r="D166" s="117" t="s">
        <v>561</v>
      </c>
      <c r="E166" s="117" t="s">
        <v>569</v>
      </c>
      <c r="F166" s="117" t="s">
        <v>1275</v>
      </c>
      <c r="G166" s="119">
        <v>0.60655737704918034</v>
      </c>
      <c r="H166" s="119">
        <v>0.38524590163934425</v>
      </c>
      <c r="I166" s="27">
        <v>8.1967213114754103E-3</v>
      </c>
      <c r="J166" s="27">
        <v>-0.68062827225130884</v>
      </c>
      <c r="K166" s="27">
        <v>-0.7447698744769875</v>
      </c>
      <c r="M166" s="117" t="s">
        <v>319</v>
      </c>
      <c r="N166" s="117" t="s">
        <v>320</v>
      </c>
      <c r="O166" s="117" t="s">
        <v>560</v>
      </c>
      <c r="P166" s="117" t="s">
        <v>561</v>
      </c>
      <c r="Q166" s="117" t="s">
        <v>569</v>
      </c>
      <c r="R166" s="117" t="s">
        <v>1275</v>
      </c>
      <c r="S166" s="119">
        <v>0.60655737704918034</v>
      </c>
      <c r="T166" s="119">
        <v>0.38524590163934425</v>
      </c>
      <c r="U166" s="27">
        <v>8.1967213114754103E-3</v>
      </c>
      <c r="V166" s="27">
        <v>-0.68062827225130884</v>
      </c>
      <c r="W166" s="27">
        <v>-0.7447698744769875</v>
      </c>
    </row>
    <row r="167" spans="1:23" x14ac:dyDescent="0.25">
      <c r="A167" s="117" t="s">
        <v>319</v>
      </c>
      <c r="B167" s="117" t="s">
        <v>320</v>
      </c>
      <c r="C167" s="117" t="s">
        <v>871</v>
      </c>
      <c r="D167" s="117" t="s">
        <v>1165</v>
      </c>
      <c r="E167" s="117" t="s">
        <v>879</v>
      </c>
      <c r="F167" s="117" t="s">
        <v>1276</v>
      </c>
      <c r="G167" s="119">
        <v>0.81127450980392157</v>
      </c>
      <c r="H167" s="119">
        <v>0.18627450980392157</v>
      </c>
      <c r="I167" s="27">
        <v>2.4509803921568627E-3</v>
      </c>
      <c r="J167" s="27">
        <v>-0.68949771689497719</v>
      </c>
      <c r="K167" s="27">
        <v>-0.69346356123215624</v>
      </c>
      <c r="M167" s="117" t="s">
        <v>319</v>
      </c>
      <c r="N167" s="117" t="s">
        <v>320</v>
      </c>
      <c r="O167" s="117" t="s">
        <v>871</v>
      </c>
      <c r="P167" s="117" t="s">
        <v>1165</v>
      </c>
      <c r="Q167" s="117" t="s">
        <v>879</v>
      </c>
      <c r="R167" s="117" t="s">
        <v>1276</v>
      </c>
      <c r="S167" s="119">
        <v>0.81127450980392157</v>
      </c>
      <c r="T167" s="119">
        <v>0.18627450980392157</v>
      </c>
      <c r="U167" s="27">
        <v>2.4509803921568627E-3</v>
      </c>
      <c r="V167" s="27">
        <v>-0.68949771689497719</v>
      </c>
      <c r="W167" s="27">
        <v>-0.69346356123215624</v>
      </c>
    </row>
    <row r="168" spans="1:23" x14ac:dyDescent="0.25">
      <c r="A168" s="117" t="s">
        <v>319</v>
      </c>
      <c r="B168" s="117" t="s">
        <v>320</v>
      </c>
      <c r="C168" s="117" t="s">
        <v>580</v>
      </c>
      <c r="D168" s="117" t="s">
        <v>1163</v>
      </c>
      <c r="E168" s="117" t="s">
        <v>591</v>
      </c>
      <c r="F168" s="117" t="s">
        <v>1277</v>
      </c>
      <c r="G168" s="119">
        <v>0.64238410596026485</v>
      </c>
      <c r="H168" s="119">
        <v>0.35099337748344372</v>
      </c>
      <c r="I168" s="27">
        <v>6.6225165562913907E-3</v>
      </c>
      <c r="J168" s="27">
        <v>-0.70679611650485441</v>
      </c>
      <c r="K168" s="27">
        <v>-0.7544715447154472</v>
      </c>
      <c r="M168" s="117" t="s">
        <v>319</v>
      </c>
      <c r="N168" s="117" t="s">
        <v>320</v>
      </c>
      <c r="O168" s="117" t="s">
        <v>580</v>
      </c>
      <c r="P168" s="117" t="s">
        <v>1163</v>
      </c>
      <c r="Q168" s="117" t="s">
        <v>591</v>
      </c>
      <c r="R168" s="117" t="s">
        <v>1277</v>
      </c>
      <c r="S168" s="119">
        <v>0.64238410596026485</v>
      </c>
      <c r="T168" s="119">
        <v>0.35099337748344372</v>
      </c>
      <c r="U168" s="27">
        <v>6.6225165562913907E-3</v>
      </c>
      <c r="V168" s="27">
        <v>-0.70679611650485441</v>
      </c>
      <c r="W168" s="27">
        <v>-0.7544715447154472</v>
      </c>
    </row>
    <row r="169" spans="1:23" x14ac:dyDescent="0.25">
      <c r="A169" s="117" t="s">
        <v>319</v>
      </c>
      <c r="B169" s="117" t="s">
        <v>320</v>
      </c>
      <c r="C169" s="117" t="s">
        <v>884</v>
      </c>
      <c r="D169" s="117" t="s">
        <v>1200</v>
      </c>
      <c r="E169" s="117" t="s">
        <v>889</v>
      </c>
      <c r="F169" s="117" t="s">
        <v>1278</v>
      </c>
      <c r="G169" s="119">
        <v>0.8271276595744681</v>
      </c>
      <c r="H169" s="119">
        <v>0.16489361702127658</v>
      </c>
      <c r="I169" s="27">
        <v>7.9787234042553185E-3</v>
      </c>
      <c r="J169" s="27">
        <v>-0.7293016558675306</v>
      </c>
      <c r="K169" s="27">
        <v>-0.74456521739130432</v>
      </c>
      <c r="M169" s="117" t="s">
        <v>319</v>
      </c>
      <c r="N169" s="117" t="s">
        <v>320</v>
      </c>
      <c r="O169" s="117" t="s">
        <v>884</v>
      </c>
      <c r="P169" s="117" t="s">
        <v>1200</v>
      </c>
      <c r="Q169" s="117" t="s">
        <v>889</v>
      </c>
      <c r="R169" s="117" t="s">
        <v>1278</v>
      </c>
      <c r="S169" s="119">
        <v>0.8271276595744681</v>
      </c>
      <c r="T169" s="119">
        <v>0.16489361702127658</v>
      </c>
      <c r="U169" s="27">
        <v>7.9787234042553185E-3</v>
      </c>
      <c r="V169" s="27">
        <v>-0.7293016558675306</v>
      </c>
      <c r="W169" s="27">
        <v>-0.74456521739130432</v>
      </c>
    </row>
    <row r="170" spans="1:23" x14ac:dyDescent="0.25">
      <c r="A170" s="117" t="s">
        <v>319</v>
      </c>
      <c r="B170" s="117" t="s">
        <v>320</v>
      </c>
      <c r="C170" s="117" t="s">
        <v>1030</v>
      </c>
      <c r="D170" s="117" t="s">
        <v>1031</v>
      </c>
      <c r="E170" s="117" t="s">
        <v>1093</v>
      </c>
      <c r="F170" s="117" t="s">
        <v>25</v>
      </c>
      <c r="G170" s="119">
        <v>0.89296636085626913</v>
      </c>
      <c r="H170" s="119">
        <v>6.4220183486238536E-2</v>
      </c>
      <c r="I170" s="27">
        <v>4.2813455657492352E-2</v>
      </c>
      <c r="J170" s="27">
        <v>-0.73042044517724647</v>
      </c>
      <c r="K170" s="27">
        <v>-0.74512860483242394</v>
      </c>
      <c r="M170" s="117" t="s">
        <v>319</v>
      </c>
      <c r="N170" s="117" t="s">
        <v>320</v>
      </c>
      <c r="O170" s="117" t="s">
        <v>1030</v>
      </c>
      <c r="P170" s="117" t="s">
        <v>1031</v>
      </c>
      <c r="Q170" s="117" t="s">
        <v>1093</v>
      </c>
      <c r="R170" s="117" t="s">
        <v>25</v>
      </c>
      <c r="S170" s="119">
        <v>0.89296636085626913</v>
      </c>
      <c r="T170" s="119">
        <v>6.4220183486238536E-2</v>
      </c>
      <c r="U170" s="27">
        <v>4.2813455657492352E-2</v>
      </c>
      <c r="V170" s="27">
        <v>-0.73042044517724647</v>
      </c>
      <c r="W170" s="27">
        <v>-0.74512860483242394</v>
      </c>
    </row>
    <row r="171" spans="1:23" x14ac:dyDescent="0.25">
      <c r="A171" s="117" t="s">
        <v>319</v>
      </c>
      <c r="B171" s="117" t="s">
        <v>320</v>
      </c>
      <c r="C171" s="117" t="s">
        <v>802</v>
      </c>
      <c r="D171" s="117" t="s">
        <v>1146</v>
      </c>
      <c r="E171" s="117" t="s">
        <v>800</v>
      </c>
      <c r="F171" s="117" t="s">
        <v>1279</v>
      </c>
      <c r="G171" s="119">
        <v>0.6470588235294118</v>
      </c>
      <c r="H171" s="119">
        <v>0.35294117647058826</v>
      </c>
      <c r="I171" s="27">
        <v>0</v>
      </c>
      <c r="J171" s="27">
        <v>-0.73826020015396465</v>
      </c>
      <c r="K171" s="27">
        <v>-0.75574712643678166</v>
      </c>
      <c r="M171" s="117" t="s">
        <v>319</v>
      </c>
      <c r="N171" s="117" t="s">
        <v>320</v>
      </c>
      <c r="O171" s="117" t="s">
        <v>802</v>
      </c>
      <c r="P171" s="117" t="s">
        <v>1146</v>
      </c>
      <c r="Q171" s="117" t="s">
        <v>800</v>
      </c>
      <c r="R171" s="117" t="s">
        <v>1279</v>
      </c>
      <c r="S171" s="119">
        <v>0.6470588235294118</v>
      </c>
      <c r="T171" s="119">
        <v>0.35294117647058826</v>
      </c>
      <c r="U171" s="27">
        <v>0</v>
      </c>
      <c r="V171" s="27">
        <v>-0.73826020015396465</v>
      </c>
      <c r="W171" s="27">
        <v>-0.75574712643678166</v>
      </c>
    </row>
    <row r="172" spans="1:23" x14ac:dyDescent="0.25">
      <c r="A172" s="117" t="s">
        <v>319</v>
      </c>
      <c r="B172" s="117" t="s">
        <v>320</v>
      </c>
      <c r="C172" s="117" t="s">
        <v>779</v>
      </c>
      <c r="D172" s="117" t="s">
        <v>780</v>
      </c>
      <c r="E172" s="117" t="s">
        <v>777</v>
      </c>
      <c r="F172" s="117" t="s">
        <v>1280</v>
      </c>
      <c r="G172" s="119">
        <v>0.80132450331125826</v>
      </c>
      <c r="H172" s="119">
        <v>0.19205298013245034</v>
      </c>
      <c r="I172" s="27">
        <v>6.6225165562913907E-3</v>
      </c>
      <c r="J172" s="27">
        <v>-0.79973474801061006</v>
      </c>
      <c r="K172" s="27">
        <v>-0.82860385925085134</v>
      </c>
      <c r="M172" s="117" t="s">
        <v>319</v>
      </c>
      <c r="N172" s="117" t="s">
        <v>320</v>
      </c>
      <c r="O172" s="117" t="s">
        <v>779</v>
      </c>
      <c r="P172" s="117" t="s">
        <v>780</v>
      </c>
      <c r="Q172" s="117" t="s">
        <v>777</v>
      </c>
      <c r="R172" s="117" t="s">
        <v>1280</v>
      </c>
      <c r="S172" s="119">
        <v>0.80132450331125826</v>
      </c>
      <c r="T172" s="119">
        <v>0.19205298013245034</v>
      </c>
      <c r="U172" s="27">
        <v>6.6225165562913907E-3</v>
      </c>
      <c r="V172" s="27">
        <v>-0.79973474801061006</v>
      </c>
      <c r="W172" s="27">
        <v>-0.82860385925085134</v>
      </c>
    </row>
    <row r="173" spans="1:23" x14ac:dyDescent="0.25">
      <c r="A173" s="117" t="s">
        <v>319</v>
      </c>
      <c r="B173" s="117" t="s">
        <v>320</v>
      </c>
      <c r="C173" s="117" t="s">
        <v>461</v>
      </c>
      <c r="D173" s="117" t="s">
        <v>1131</v>
      </c>
      <c r="E173" s="117" t="s">
        <v>459</v>
      </c>
      <c r="F173" s="117" t="s">
        <v>1281</v>
      </c>
      <c r="G173" s="119">
        <v>0.80198019801980203</v>
      </c>
      <c r="H173" s="119">
        <v>0.18811881188118812</v>
      </c>
      <c r="I173" s="27">
        <v>9.9009900990099011E-3</v>
      </c>
      <c r="J173" s="27">
        <v>-0.80039525691699609</v>
      </c>
      <c r="K173" s="27">
        <v>-0.81501831501831501</v>
      </c>
      <c r="M173" s="117" t="s">
        <v>319</v>
      </c>
      <c r="N173" s="117" t="s">
        <v>320</v>
      </c>
      <c r="O173" s="117" t="s">
        <v>461</v>
      </c>
      <c r="P173" s="117" t="s">
        <v>1131</v>
      </c>
      <c r="Q173" s="117" t="s">
        <v>459</v>
      </c>
      <c r="R173" s="117" t="s">
        <v>1281</v>
      </c>
      <c r="S173" s="119">
        <v>0.80198019801980203</v>
      </c>
      <c r="T173" s="119">
        <v>0.18811881188118812</v>
      </c>
      <c r="U173" s="27">
        <v>9.9009900990099011E-3</v>
      </c>
      <c r="V173" s="27">
        <v>-0.80039525691699609</v>
      </c>
      <c r="W173" s="27">
        <v>-0.81501831501831501</v>
      </c>
    </row>
    <row r="174" spans="1:23" x14ac:dyDescent="0.25">
      <c r="A174" s="117" t="s">
        <v>319</v>
      </c>
      <c r="B174" s="117" t="s">
        <v>320</v>
      </c>
      <c r="C174" s="117" t="s">
        <v>605</v>
      </c>
      <c r="D174" s="117" t="s">
        <v>1158</v>
      </c>
      <c r="E174" s="117" t="s">
        <v>603</v>
      </c>
      <c r="F174" s="117" t="s">
        <v>1282</v>
      </c>
      <c r="G174" s="119">
        <v>0.65942028985507251</v>
      </c>
      <c r="H174" s="119">
        <v>0.3188405797101449</v>
      </c>
      <c r="I174" s="27">
        <v>2.1739130434782608E-2</v>
      </c>
      <c r="J174" s="27">
        <v>-0.81017881705639616</v>
      </c>
      <c r="K174" s="27">
        <v>-0.82352941176470584</v>
      </c>
      <c r="M174" s="117" t="s">
        <v>319</v>
      </c>
      <c r="N174" s="117" t="s">
        <v>320</v>
      </c>
      <c r="O174" s="117" t="s">
        <v>605</v>
      </c>
      <c r="P174" s="117" t="s">
        <v>1158</v>
      </c>
      <c r="Q174" s="117" t="s">
        <v>603</v>
      </c>
      <c r="R174" s="117" t="s">
        <v>1282</v>
      </c>
      <c r="S174" s="119">
        <v>0.65942028985507251</v>
      </c>
      <c r="T174" s="119">
        <v>0.3188405797101449</v>
      </c>
      <c r="U174" s="27">
        <v>2.1739130434782608E-2</v>
      </c>
      <c r="V174" s="27">
        <v>-0.81017881705639616</v>
      </c>
      <c r="W174" s="27">
        <v>-0.82352941176470584</v>
      </c>
    </row>
    <row r="175" spans="1:23" x14ac:dyDescent="0.25">
      <c r="A175" s="117" t="s">
        <v>319</v>
      </c>
      <c r="B175" s="117" t="s">
        <v>320</v>
      </c>
      <c r="C175" s="117" t="s">
        <v>969</v>
      </c>
      <c r="D175" s="117" t="s">
        <v>970</v>
      </c>
      <c r="E175" s="117" t="s">
        <v>993</v>
      </c>
      <c r="F175" s="117" t="s">
        <v>1283</v>
      </c>
      <c r="G175" s="119">
        <v>0.8571428571428571</v>
      </c>
      <c r="H175" s="119">
        <v>0.14285714285714285</v>
      </c>
      <c r="I175" s="27">
        <v>0</v>
      </c>
      <c r="J175" s="27">
        <v>-0.83173076923076916</v>
      </c>
      <c r="K175" s="27">
        <v>-0.84848484848484851</v>
      </c>
      <c r="M175" s="117" t="s">
        <v>319</v>
      </c>
      <c r="N175" s="117" t="s">
        <v>320</v>
      </c>
      <c r="O175" s="117" t="s">
        <v>969</v>
      </c>
      <c r="P175" s="117" t="s">
        <v>970</v>
      </c>
      <c r="Q175" s="117" t="s">
        <v>993</v>
      </c>
      <c r="R175" s="117" t="s">
        <v>1283</v>
      </c>
      <c r="S175" s="119">
        <v>0.8571428571428571</v>
      </c>
      <c r="T175" s="119">
        <v>0.14285714285714285</v>
      </c>
      <c r="U175" s="27">
        <v>0</v>
      </c>
      <c r="V175" s="27">
        <v>-0.83173076923076916</v>
      </c>
      <c r="W175" s="27">
        <v>-0.84848484848484851</v>
      </c>
    </row>
    <row r="176" spans="1:23" x14ac:dyDescent="0.25">
      <c r="A176" s="117" t="s">
        <v>319</v>
      </c>
      <c r="B176" s="117" t="s">
        <v>320</v>
      </c>
      <c r="C176" s="117" t="s">
        <v>480</v>
      </c>
      <c r="D176" s="117" t="s">
        <v>1129</v>
      </c>
      <c r="E176" s="117" t="s">
        <v>485</v>
      </c>
      <c r="F176" s="117" t="s">
        <v>1284</v>
      </c>
      <c r="G176" s="119">
        <v>0.71942446043165464</v>
      </c>
      <c r="H176" s="119">
        <v>0.2805755395683453</v>
      </c>
      <c r="I176" s="27">
        <v>0</v>
      </c>
      <c r="J176" s="27">
        <v>-0.83761682242990654</v>
      </c>
      <c r="K176" s="27">
        <v>-0.85228480340063761</v>
      </c>
      <c r="M176" s="117" t="s">
        <v>319</v>
      </c>
      <c r="N176" s="117" t="s">
        <v>320</v>
      </c>
      <c r="O176" s="117" t="s">
        <v>480</v>
      </c>
      <c r="P176" s="117" t="s">
        <v>1129</v>
      </c>
      <c r="Q176" s="117" t="s">
        <v>485</v>
      </c>
      <c r="R176" s="117" t="s">
        <v>1284</v>
      </c>
      <c r="S176" s="119">
        <v>0.71942446043165464</v>
      </c>
      <c r="T176" s="119">
        <v>0.2805755395683453</v>
      </c>
      <c r="U176" s="27">
        <v>0</v>
      </c>
      <c r="V176" s="27">
        <v>-0.83761682242990654</v>
      </c>
      <c r="W176" s="27">
        <v>-0.85228480340063761</v>
      </c>
    </row>
    <row r="177" spans="1:23" x14ac:dyDescent="0.25">
      <c r="A177" s="117" t="s">
        <v>319</v>
      </c>
      <c r="B177" s="117" t="s">
        <v>320</v>
      </c>
      <c r="C177" s="117" t="s">
        <v>932</v>
      </c>
      <c r="D177" s="117" t="s">
        <v>1170</v>
      </c>
      <c r="E177" s="117" t="s">
        <v>958</v>
      </c>
      <c r="F177" s="117" t="s">
        <v>1285</v>
      </c>
      <c r="G177" s="119">
        <v>0.87195121951219512</v>
      </c>
      <c r="H177" s="119">
        <v>0.11585365853658537</v>
      </c>
      <c r="I177" s="27">
        <v>1.2195121951219513E-2</v>
      </c>
      <c r="J177" s="27">
        <v>-0.85639229422066554</v>
      </c>
      <c r="K177" s="27">
        <v>-0.8607809847198642</v>
      </c>
      <c r="M177" s="117" t="s">
        <v>319</v>
      </c>
      <c r="N177" s="117" t="s">
        <v>320</v>
      </c>
      <c r="O177" s="117" t="s">
        <v>932</v>
      </c>
      <c r="P177" s="117" t="s">
        <v>1170</v>
      </c>
      <c r="Q177" s="117" t="s">
        <v>958</v>
      </c>
      <c r="R177" s="117" t="s">
        <v>1285</v>
      </c>
      <c r="S177" s="119">
        <v>0.87195121951219512</v>
      </c>
      <c r="T177" s="119">
        <v>0.11585365853658537</v>
      </c>
      <c r="U177" s="27">
        <v>1.2195121951219513E-2</v>
      </c>
      <c r="V177" s="27">
        <v>-0.85639229422066554</v>
      </c>
      <c r="W177" s="27">
        <v>-0.8607809847198642</v>
      </c>
    </row>
    <row r="178" spans="1:23" x14ac:dyDescent="0.25">
      <c r="A178" s="117" t="s">
        <v>319</v>
      </c>
      <c r="B178" s="117" t="s">
        <v>320</v>
      </c>
      <c r="C178" s="117" t="s">
        <v>969</v>
      </c>
      <c r="D178" s="117" t="s">
        <v>970</v>
      </c>
      <c r="E178" s="117" t="s">
        <v>967</v>
      </c>
      <c r="F178" s="117" t="s">
        <v>1286</v>
      </c>
      <c r="G178" s="119">
        <v>0.80281690140845074</v>
      </c>
      <c r="H178" s="119">
        <v>0.19718309859154928</v>
      </c>
      <c r="I178" s="27">
        <v>0</v>
      </c>
      <c r="J178" s="27">
        <v>-0.87966101694915255</v>
      </c>
      <c r="K178" s="27">
        <v>-0.88694267515923564</v>
      </c>
      <c r="M178" s="117" t="s">
        <v>319</v>
      </c>
      <c r="N178" s="117" t="s">
        <v>320</v>
      </c>
      <c r="O178" s="117" t="s">
        <v>969</v>
      </c>
      <c r="P178" s="117" t="s">
        <v>970</v>
      </c>
      <c r="Q178" s="117" t="s">
        <v>967</v>
      </c>
      <c r="R178" s="117" t="s">
        <v>1286</v>
      </c>
      <c r="S178" s="119">
        <v>0.80281690140845074</v>
      </c>
      <c r="T178" s="119">
        <v>0.19718309859154928</v>
      </c>
      <c r="U178" s="27">
        <v>0</v>
      </c>
      <c r="V178" s="27">
        <v>-0.87966101694915255</v>
      </c>
      <c r="W178" s="27">
        <v>-0.88694267515923564</v>
      </c>
    </row>
    <row r="179" spans="1:23" x14ac:dyDescent="0.25">
      <c r="A179" s="117" t="s">
        <v>319</v>
      </c>
      <c r="B179" s="117" t="s">
        <v>320</v>
      </c>
      <c r="C179" s="117" t="s">
        <v>871</v>
      </c>
      <c r="D179" s="117" t="s">
        <v>1165</v>
      </c>
      <c r="E179" s="117" t="s">
        <v>869</v>
      </c>
      <c r="F179" s="117" t="s">
        <v>1287</v>
      </c>
      <c r="G179" s="119">
        <v>0.94</v>
      </c>
      <c r="H179" s="119">
        <v>0.06</v>
      </c>
      <c r="I179" s="27">
        <v>0</v>
      </c>
      <c r="J179" s="27">
        <v>-0.88399071925754058</v>
      </c>
      <c r="K179" s="27">
        <v>-0.89517819706498947</v>
      </c>
      <c r="M179" s="117" t="s">
        <v>319</v>
      </c>
      <c r="N179" s="117" t="s">
        <v>320</v>
      </c>
      <c r="O179" s="117" t="s">
        <v>871</v>
      </c>
      <c r="P179" s="117" t="s">
        <v>1165</v>
      </c>
      <c r="Q179" s="117" t="s">
        <v>869</v>
      </c>
      <c r="R179" s="117" t="s">
        <v>1287</v>
      </c>
      <c r="S179" s="119">
        <v>0.94</v>
      </c>
      <c r="T179" s="119">
        <v>0.06</v>
      </c>
      <c r="U179" s="27">
        <v>0</v>
      </c>
      <c r="V179" s="27">
        <v>-0.88399071925754058</v>
      </c>
      <c r="W179" s="27">
        <v>-0.89517819706498947</v>
      </c>
    </row>
    <row r="180" spans="1:23" x14ac:dyDescent="0.25">
      <c r="A180" s="117" t="s">
        <v>319</v>
      </c>
      <c r="B180" s="117" t="s">
        <v>320</v>
      </c>
      <c r="C180" s="117" t="s">
        <v>534</v>
      </c>
      <c r="D180" s="117" t="s">
        <v>535</v>
      </c>
      <c r="E180" s="117" t="s">
        <v>546</v>
      </c>
      <c r="F180" s="117" t="s">
        <v>1288</v>
      </c>
      <c r="G180" s="119">
        <v>0.82499999999999996</v>
      </c>
      <c r="H180" s="119">
        <v>0.15</v>
      </c>
      <c r="I180" s="27">
        <v>2.5000000000000001E-2</v>
      </c>
      <c r="J180" s="27">
        <v>-0.88538681948424069</v>
      </c>
      <c r="K180" s="27">
        <v>-0.89583333333333337</v>
      </c>
      <c r="M180" s="117" t="s">
        <v>319</v>
      </c>
      <c r="N180" s="117" t="s">
        <v>320</v>
      </c>
      <c r="O180" s="117" t="s">
        <v>534</v>
      </c>
      <c r="P180" s="117" t="s">
        <v>535</v>
      </c>
      <c r="Q180" s="117" t="s">
        <v>546</v>
      </c>
      <c r="R180" s="117" t="s">
        <v>1288</v>
      </c>
      <c r="S180" s="119">
        <v>0.82499999999999996</v>
      </c>
      <c r="T180" s="119">
        <v>0.15</v>
      </c>
      <c r="U180" s="27">
        <v>2.5000000000000001E-2</v>
      </c>
      <c r="V180" s="27">
        <v>-0.88538681948424069</v>
      </c>
      <c r="W180" s="27">
        <v>-0.89583333333333337</v>
      </c>
    </row>
    <row r="181" spans="1:23" x14ac:dyDescent="0.25">
      <c r="A181" s="117" t="s">
        <v>319</v>
      </c>
      <c r="B181" s="117" t="s">
        <v>320</v>
      </c>
      <c r="C181" s="117" t="s">
        <v>753</v>
      </c>
      <c r="D181" s="117" t="s">
        <v>754</v>
      </c>
      <c r="E181" s="117" t="s">
        <v>759</v>
      </c>
      <c r="F181" s="117" t="s">
        <v>1289</v>
      </c>
      <c r="G181" s="119">
        <v>0.88034188034188032</v>
      </c>
      <c r="H181" s="119">
        <v>0.11965811965811966</v>
      </c>
      <c r="I181" s="27">
        <v>0</v>
      </c>
      <c r="J181" s="27">
        <v>-0.88695652173913042</v>
      </c>
      <c r="K181" s="27">
        <v>-0.89553571428571432</v>
      </c>
      <c r="M181" s="117" t="s">
        <v>319</v>
      </c>
      <c r="N181" s="117" t="s">
        <v>320</v>
      </c>
      <c r="O181" s="117" t="s">
        <v>753</v>
      </c>
      <c r="P181" s="117" t="s">
        <v>754</v>
      </c>
      <c r="Q181" s="117" t="s">
        <v>759</v>
      </c>
      <c r="R181" s="117" t="s">
        <v>1289</v>
      </c>
      <c r="S181" s="119">
        <v>0.88034188034188032</v>
      </c>
      <c r="T181" s="119">
        <v>0.11965811965811966</v>
      </c>
      <c r="U181" s="27">
        <v>0</v>
      </c>
      <c r="V181" s="27">
        <v>-0.88695652173913042</v>
      </c>
      <c r="W181" s="27">
        <v>-0.89553571428571432</v>
      </c>
    </row>
    <row r="182" spans="1:23" x14ac:dyDescent="0.25">
      <c r="A182" s="117" t="s">
        <v>319</v>
      </c>
      <c r="B182" s="117" t="s">
        <v>320</v>
      </c>
      <c r="C182" s="117" t="s">
        <v>580</v>
      </c>
      <c r="D182" s="117" t="s">
        <v>1163</v>
      </c>
      <c r="E182" s="117" t="s">
        <v>600</v>
      </c>
      <c r="F182" s="117" t="s">
        <v>1290</v>
      </c>
      <c r="G182" s="119">
        <v>0.70270270270270274</v>
      </c>
      <c r="H182" s="119">
        <v>0.29729729729729731</v>
      </c>
      <c r="I182" s="27">
        <v>0</v>
      </c>
      <c r="J182" s="27">
        <v>-0.90053763440860213</v>
      </c>
      <c r="K182" s="27">
        <v>-0.90703517587939697</v>
      </c>
      <c r="M182" s="117" t="s">
        <v>319</v>
      </c>
      <c r="N182" s="117" t="s">
        <v>320</v>
      </c>
      <c r="O182" s="117" t="s">
        <v>580</v>
      </c>
      <c r="P182" s="117" t="s">
        <v>1163</v>
      </c>
      <c r="Q182" s="117" t="s">
        <v>600</v>
      </c>
      <c r="R182" s="117" t="s">
        <v>1290</v>
      </c>
      <c r="S182" s="119">
        <v>0.70270270270270274</v>
      </c>
      <c r="T182" s="119">
        <v>0.29729729729729731</v>
      </c>
      <c r="U182" s="27">
        <v>0</v>
      </c>
      <c r="V182" s="27">
        <v>-0.90053763440860213</v>
      </c>
      <c r="W182" s="27">
        <v>-0.90703517587939697</v>
      </c>
    </row>
    <row r="183" spans="1:23" x14ac:dyDescent="0.25">
      <c r="A183" s="117" t="s">
        <v>319</v>
      </c>
      <c r="B183" s="117" t="s">
        <v>320</v>
      </c>
      <c r="C183" s="117" t="s">
        <v>897</v>
      </c>
      <c r="D183" s="117" t="s">
        <v>1210</v>
      </c>
      <c r="E183" s="117" t="s">
        <v>902</v>
      </c>
      <c r="F183" s="117" t="s">
        <v>1291</v>
      </c>
      <c r="G183" s="119">
        <v>0.86206896551724133</v>
      </c>
      <c r="H183" s="119">
        <v>0.1206896551724138</v>
      </c>
      <c r="I183" s="27">
        <v>1.7241379310344827E-2</v>
      </c>
      <c r="J183" s="27">
        <v>-0.91104294478527603</v>
      </c>
      <c r="K183" s="27">
        <v>-0.91977869986168737</v>
      </c>
      <c r="M183" s="117" t="s">
        <v>319</v>
      </c>
      <c r="N183" s="117" t="s">
        <v>320</v>
      </c>
      <c r="O183" s="117" t="s">
        <v>897</v>
      </c>
      <c r="P183" s="117" t="s">
        <v>1210</v>
      </c>
      <c r="Q183" s="117" t="s">
        <v>902</v>
      </c>
      <c r="R183" s="117" t="s">
        <v>1291</v>
      </c>
      <c r="S183" s="119">
        <v>0.86206896551724133</v>
      </c>
      <c r="T183" s="119">
        <v>0.1206896551724138</v>
      </c>
      <c r="U183" s="27">
        <v>1.7241379310344827E-2</v>
      </c>
      <c r="V183" s="27">
        <v>-0.91104294478527603</v>
      </c>
      <c r="W183" s="27">
        <v>-0.91977869986168737</v>
      </c>
    </row>
    <row r="184" spans="1:23" x14ac:dyDescent="0.25">
      <c r="A184" s="117" t="s">
        <v>319</v>
      </c>
      <c r="B184" s="117" t="s">
        <v>320</v>
      </c>
      <c r="C184" s="117" t="s">
        <v>753</v>
      </c>
      <c r="D184" s="117" t="s">
        <v>754</v>
      </c>
      <c r="E184" s="117" t="s">
        <v>771</v>
      </c>
      <c r="F184" s="117" t="s">
        <v>1292</v>
      </c>
      <c r="G184" s="119">
        <v>0.75</v>
      </c>
      <c r="H184" s="119">
        <v>0.25</v>
      </c>
      <c r="I184" s="27">
        <v>0</v>
      </c>
      <c r="J184" s="27">
        <v>-0.91588785046728971</v>
      </c>
      <c r="K184" s="27">
        <v>-0.9222462203023758</v>
      </c>
      <c r="M184" s="117" t="s">
        <v>319</v>
      </c>
      <c r="N184" s="117" t="s">
        <v>320</v>
      </c>
      <c r="O184" s="117" t="s">
        <v>753</v>
      </c>
      <c r="P184" s="117" t="s">
        <v>754</v>
      </c>
      <c r="Q184" s="117" t="s">
        <v>771</v>
      </c>
      <c r="R184" s="117" t="s">
        <v>1292</v>
      </c>
      <c r="S184" s="119">
        <v>0.75</v>
      </c>
      <c r="T184" s="119">
        <v>0.25</v>
      </c>
      <c r="U184" s="27">
        <v>0</v>
      </c>
      <c r="V184" s="27">
        <v>-0.91588785046728971</v>
      </c>
      <c r="W184" s="27">
        <v>-0.9222462203023758</v>
      </c>
    </row>
    <row r="185" spans="1:23" x14ac:dyDescent="0.25">
      <c r="A185" s="117" t="s">
        <v>319</v>
      </c>
      <c r="B185" s="117" t="s">
        <v>320</v>
      </c>
      <c r="C185" s="117" t="s">
        <v>969</v>
      </c>
      <c r="D185" s="117" t="s">
        <v>970</v>
      </c>
      <c r="E185" s="117" t="s">
        <v>975</v>
      </c>
      <c r="F185" s="117" t="s">
        <v>1293</v>
      </c>
      <c r="G185" s="119">
        <v>0.90625</v>
      </c>
      <c r="H185" s="119">
        <v>7.8125E-2</v>
      </c>
      <c r="I185" s="27">
        <v>1.5625E-2</v>
      </c>
      <c r="J185" s="27">
        <v>-0.92951541850220265</v>
      </c>
      <c r="K185" s="27">
        <v>-0.93234672304439747</v>
      </c>
      <c r="M185" s="117" t="s">
        <v>319</v>
      </c>
      <c r="N185" s="117" t="s">
        <v>320</v>
      </c>
      <c r="O185" s="117" t="s">
        <v>969</v>
      </c>
      <c r="P185" s="117" t="s">
        <v>970</v>
      </c>
      <c r="Q185" s="117" t="s">
        <v>975</v>
      </c>
      <c r="R185" s="117" t="s">
        <v>1293</v>
      </c>
      <c r="S185" s="119">
        <v>0.90625</v>
      </c>
      <c r="T185" s="119">
        <v>7.8125E-2</v>
      </c>
      <c r="U185" s="27">
        <v>1.5625E-2</v>
      </c>
      <c r="V185" s="27">
        <v>-0.92951541850220265</v>
      </c>
      <c r="W185" s="27">
        <v>-0.93234672304439747</v>
      </c>
    </row>
    <row r="186" spans="1:23" x14ac:dyDescent="0.25">
      <c r="A186" s="117" t="s">
        <v>319</v>
      </c>
      <c r="B186" s="117" t="s">
        <v>320</v>
      </c>
      <c r="C186" s="117" t="s">
        <v>1001</v>
      </c>
      <c r="D186" s="117" t="s">
        <v>1002</v>
      </c>
      <c r="E186" s="117" t="s">
        <v>1025</v>
      </c>
      <c r="F186" s="117" t="s">
        <v>1294</v>
      </c>
      <c r="G186" s="119">
        <v>0.82291666666666663</v>
      </c>
      <c r="H186" s="119">
        <v>0.14583333333333334</v>
      </c>
      <c r="I186" s="27">
        <v>3.125E-2</v>
      </c>
      <c r="J186" s="27">
        <v>-0.93137955682630447</v>
      </c>
      <c r="K186" s="27">
        <v>-0.93565683646112596</v>
      </c>
      <c r="M186" s="117" t="s">
        <v>319</v>
      </c>
      <c r="N186" s="117" t="s">
        <v>320</v>
      </c>
      <c r="O186" s="117" t="s">
        <v>1001</v>
      </c>
      <c r="P186" s="117" t="s">
        <v>1002</v>
      </c>
      <c r="Q186" s="117" t="s">
        <v>1025</v>
      </c>
      <c r="R186" s="117" t="s">
        <v>1294</v>
      </c>
      <c r="S186" s="119">
        <v>0.82291666666666663</v>
      </c>
      <c r="T186" s="119">
        <v>0.14583333333333334</v>
      </c>
      <c r="U186" s="27">
        <v>3.125E-2</v>
      </c>
      <c r="V186" s="27">
        <v>-0.93137955682630447</v>
      </c>
      <c r="W186" s="27">
        <v>-0.93565683646112596</v>
      </c>
    </row>
    <row r="187" spans="1:23" x14ac:dyDescent="0.25">
      <c r="A187" s="117" t="s">
        <v>319</v>
      </c>
      <c r="B187" s="117" t="s">
        <v>320</v>
      </c>
      <c r="C187" s="117" t="s">
        <v>1001</v>
      </c>
      <c r="D187" s="117" t="s">
        <v>1002</v>
      </c>
      <c r="E187" s="117" t="s">
        <v>1013</v>
      </c>
      <c r="F187" s="117" t="s">
        <v>1295</v>
      </c>
      <c r="G187" s="119">
        <v>0.84444444444444444</v>
      </c>
      <c r="H187" s="119">
        <v>0.13333333333333333</v>
      </c>
      <c r="I187" s="27">
        <v>2.2222222222222223E-2</v>
      </c>
      <c r="J187" s="27">
        <v>-0.93421052631578949</v>
      </c>
      <c r="K187" s="27">
        <v>-0.93784530386740328</v>
      </c>
      <c r="M187" s="117" t="s">
        <v>319</v>
      </c>
      <c r="N187" s="117" t="s">
        <v>320</v>
      </c>
      <c r="O187" s="117" t="s">
        <v>1001</v>
      </c>
      <c r="P187" s="117" t="s">
        <v>1002</v>
      </c>
      <c r="Q187" s="117" t="s">
        <v>1013</v>
      </c>
      <c r="R187" s="117" t="s">
        <v>1295</v>
      </c>
      <c r="S187" s="119">
        <v>0.84444444444444444</v>
      </c>
      <c r="T187" s="119">
        <v>0.13333333333333333</v>
      </c>
      <c r="U187" s="27">
        <v>2.2222222222222223E-2</v>
      </c>
      <c r="V187" s="27">
        <v>-0.93421052631578949</v>
      </c>
      <c r="W187" s="27">
        <v>-0.93784530386740328</v>
      </c>
    </row>
    <row r="188" spans="1:23" x14ac:dyDescent="0.25">
      <c r="A188" s="117" t="s">
        <v>319</v>
      </c>
      <c r="B188" s="117" t="s">
        <v>320</v>
      </c>
      <c r="C188" s="117" t="s">
        <v>846</v>
      </c>
      <c r="D188" s="117" t="s">
        <v>1151</v>
      </c>
      <c r="E188" s="117" t="s">
        <v>860</v>
      </c>
      <c r="F188" s="117" t="s">
        <v>1296</v>
      </c>
      <c r="G188" s="119">
        <v>0.6</v>
      </c>
      <c r="H188" s="119">
        <v>0.4</v>
      </c>
      <c r="I188" s="27">
        <v>0</v>
      </c>
      <c r="J188" s="27">
        <v>-0.93957703927492442</v>
      </c>
      <c r="K188" s="27">
        <v>-0.94623655913978499</v>
      </c>
      <c r="M188" s="117" t="s">
        <v>319</v>
      </c>
      <c r="N188" s="117" t="s">
        <v>320</v>
      </c>
      <c r="O188" s="117" t="s">
        <v>846</v>
      </c>
      <c r="P188" s="117" t="s">
        <v>1151</v>
      </c>
      <c r="Q188" s="117" t="s">
        <v>860</v>
      </c>
      <c r="R188" s="117" t="s">
        <v>1296</v>
      </c>
      <c r="S188" s="119">
        <v>0.6</v>
      </c>
      <c r="T188" s="119">
        <v>0.4</v>
      </c>
      <c r="U188" s="27">
        <v>0</v>
      </c>
      <c r="V188" s="27">
        <v>-0.93957703927492442</v>
      </c>
      <c r="W188" s="27">
        <v>-0.94623655913978499</v>
      </c>
    </row>
    <row r="189" spans="1:23" x14ac:dyDescent="0.25">
      <c r="A189" s="117" t="s">
        <v>319</v>
      </c>
      <c r="B189" s="117" t="s">
        <v>320</v>
      </c>
      <c r="C189" s="117" t="s">
        <v>1030</v>
      </c>
      <c r="D189" s="117" t="s">
        <v>1031</v>
      </c>
      <c r="E189" s="117" t="s">
        <v>1081</v>
      </c>
      <c r="F189" s="117" t="s">
        <v>10</v>
      </c>
      <c r="G189" s="119">
        <v>0.90625</v>
      </c>
      <c r="H189" s="119">
        <v>7.8125E-2</v>
      </c>
      <c r="I189" s="27">
        <v>1.5625E-2</v>
      </c>
      <c r="J189" s="27">
        <v>-0.94187102633969122</v>
      </c>
      <c r="K189" s="27">
        <v>-0.94487510766580529</v>
      </c>
      <c r="M189" s="117" t="s">
        <v>319</v>
      </c>
      <c r="N189" s="117" t="s">
        <v>320</v>
      </c>
      <c r="O189" s="117" t="s">
        <v>1030</v>
      </c>
      <c r="P189" s="117" t="s">
        <v>1031</v>
      </c>
      <c r="Q189" s="117" t="s">
        <v>1081</v>
      </c>
      <c r="R189" s="117" t="s">
        <v>10</v>
      </c>
      <c r="S189" s="119">
        <v>0.90625</v>
      </c>
      <c r="T189" s="119">
        <v>7.8125E-2</v>
      </c>
      <c r="U189" s="27">
        <v>1.5625E-2</v>
      </c>
      <c r="V189" s="27">
        <v>-0.94187102633969122</v>
      </c>
      <c r="W189" s="27">
        <v>-0.94487510766580529</v>
      </c>
    </row>
    <row r="190" spans="1:23" x14ac:dyDescent="0.25">
      <c r="A190" s="117" t="s">
        <v>319</v>
      </c>
      <c r="B190" s="117" t="s">
        <v>320</v>
      </c>
      <c r="C190" s="117" t="s">
        <v>1030</v>
      </c>
      <c r="D190" s="117" t="s">
        <v>1031</v>
      </c>
      <c r="E190" s="117" t="s">
        <v>1114</v>
      </c>
      <c r="F190" s="117" t="s">
        <v>23</v>
      </c>
      <c r="G190" s="119">
        <v>0.89230769230769236</v>
      </c>
      <c r="H190" s="119">
        <v>7.6923076923076927E-2</v>
      </c>
      <c r="I190" s="27">
        <v>3.0769230769230771E-2</v>
      </c>
      <c r="J190" s="27">
        <v>-0.9420677361853832</v>
      </c>
      <c r="K190" s="27">
        <v>-0.94719740048740864</v>
      </c>
      <c r="M190" s="117" t="s">
        <v>319</v>
      </c>
      <c r="N190" s="117" t="s">
        <v>320</v>
      </c>
      <c r="O190" s="117" t="s">
        <v>1030</v>
      </c>
      <c r="P190" s="117" t="s">
        <v>1031</v>
      </c>
      <c r="Q190" s="117" t="s">
        <v>1114</v>
      </c>
      <c r="R190" s="117" t="s">
        <v>23</v>
      </c>
      <c r="S190" s="119">
        <v>0.89230769230769236</v>
      </c>
      <c r="T190" s="119">
        <v>7.6923076923076927E-2</v>
      </c>
      <c r="U190" s="27">
        <v>3.0769230769230771E-2</v>
      </c>
      <c r="V190" s="27">
        <v>-0.9420677361853832</v>
      </c>
      <c r="W190" s="27">
        <v>-0.94719740048740864</v>
      </c>
    </row>
    <row r="191" spans="1:23" x14ac:dyDescent="0.25">
      <c r="A191" s="117" t="s">
        <v>319</v>
      </c>
      <c r="B191" s="117" t="s">
        <v>320</v>
      </c>
      <c r="C191" s="117" t="s">
        <v>646</v>
      </c>
      <c r="D191" s="117" t="s">
        <v>647</v>
      </c>
      <c r="E191" s="117" t="s">
        <v>658</v>
      </c>
      <c r="F191" s="117" t="s">
        <v>1297</v>
      </c>
      <c r="G191" s="119">
        <v>0.78048780487804881</v>
      </c>
      <c r="H191" s="119">
        <v>0.21951219512195122</v>
      </c>
      <c r="I191" s="27">
        <v>0</v>
      </c>
      <c r="J191" s="27">
        <v>-0.94321329639889195</v>
      </c>
      <c r="K191" s="27">
        <v>-0.94562334217506627</v>
      </c>
      <c r="M191" s="117" t="s">
        <v>319</v>
      </c>
      <c r="N191" s="117" t="s">
        <v>320</v>
      </c>
      <c r="O191" s="117" t="s">
        <v>646</v>
      </c>
      <c r="P191" s="117" t="s">
        <v>647</v>
      </c>
      <c r="Q191" s="117" t="s">
        <v>658</v>
      </c>
      <c r="R191" s="117" t="s">
        <v>1297</v>
      </c>
      <c r="S191" s="119">
        <v>0.78048780487804881</v>
      </c>
      <c r="T191" s="119">
        <v>0.21951219512195122</v>
      </c>
      <c r="U191" s="27">
        <v>0</v>
      </c>
      <c r="V191" s="27">
        <v>-0.94321329639889195</v>
      </c>
      <c r="W191" s="27">
        <v>-0.94562334217506627</v>
      </c>
    </row>
    <row r="192" spans="1:23" x14ac:dyDescent="0.25">
      <c r="A192" s="117" t="s">
        <v>319</v>
      </c>
      <c r="B192" s="117" t="s">
        <v>320</v>
      </c>
      <c r="C192" s="117" t="s">
        <v>560</v>
      </c>
      <c r="D192" s="117" t="s">
        <v>561</v>
      </c>
      <c r="E192" s="117" t="s">
        <v>566</v>
      </c>
      <c r="F192" s="117" t="s">
        <v>1298</v>
      </c>
      <c r="G192" s="119">
        <v>0.46052631578947367</v>
      </c>
      <c r="H192" s="119">
        <v>0.53947368421052633</v>
      </c>
      <c r="I192" s="27">
        <v>0</v>
      </c>
      <c r="J192" s="27">
        <v>-0.94567548248749111</v>
      </c>
      <c r="K192" s="27">
        <v>-0.94950166112956813</v>
      </c>
      <c r="M192" s="117" t="s">
        <v>319</v>
      </c>
      <c r="N192" s="117" t="s">
        <v>320</v>
      </c>
      <c r="O192" s="117" t="s">
        <v>560</v>
      </c>
      <c r="P192" s="117" t="s">
        <v>561</v>
      </c>
      <c r="Q192" s="117" t="s">
        <v>566</v>
      </c>
      <c r="R192" s="117" t="s">
        <v>1298</v>
      </c>
      <c r="S192" s="119">
        <v>0.46052631578947367</v>
      </c>
      <c r="T192" s="119">
        <v>0.53947368421052633</v>
      </c>
      <c r="U192" s="27">
        <v>0</v>
      </c>
      <c r="V192" s="27">
        <v>-0.94567548248749111</v>
      </c>
      <c r="W192" s="27">
        <v>-0.94950166112956813</v>
      </c>
    </row>
    <row r="193" spans="1:23" x14ac:dyDescent="0.25">
      <c r="A193" s="117" t="s">
        <v>319</v>
      </c>
      <c r="B193" s="117" t="s">
        <v>320</v>
      </c>
      <c r="C193" s="117" t="s">
        <v>779</v>
      </c>
      <c r="D193" s="117" t="s">
        <v>780</v>
      </c>
      <c r="E193" s="117" t="s">
        <v>797</v>
      </c>
      <c r="F193" s="117" t="s">
        <v>1299</v>
      </c>
      <c r="G193" s="119">
        <v>0.91428571428571426</v>
      </c>
      <c r="H193" s="119">
        <v>8.5714285714285715E-2</v>
      </c>
      <c r="I193" s="27">
        <v>0</v>
      </c>
      <c r="J193" s="27">
        <v>-0.96009122006841507</v>
      </c>
      <c r="K193" s="27">
        <v>-0.96595330739299612</v>
      </c>
      <c r="M193" s="117" t="s">
        <v>319</v>
      </c>
      <c r="N193" s="117" t="s">
        <v>320</v>
      </c>
      <c r="O193" s="117" t="s">
        <v>779</v>
      </c>
      <c r="P193" s="117" t="s">
        <v>780</v>
      </c>
      <c r="Q193" s="117" t="s">
        <v>797</v>
      </c>
      <c r="R193" s="117" t="s">
        <v>1299</v>
      </c>
      <c r="S193" s="119">
        <v>0.91428571428571426</v>
      </c>
      <c r="T193" s="119">
        <v>8.5714285714285715E-2</v>
      </c>
      <c r="U193" s="27">
        <v>0</v>
      </c>
      <c r="V193" s="27">
        <v>-0.96009122006841507</v>
      </c>
      <c r="W193" s="27">
        <v>-0.96595330739299612</v>
      </c>
    </row>
    <row r="194" spans="1:23" x14ac:dyDescent="0.25">
      <c r="A194" s="117" t="s">
        <v>319</v>
      </c>
      <c r="B194" s="117" t="s">
        <v>320</v>
      </c>
      <c r="C194" s="117" t="s">
        <v>846</v>
      </c>
      <c r="D194" s="117" t="s">
        <v>1151</v>
      </c>
      <c r="E194" s="117" t="s">
        <v>854</v>
      </c>
      <c r="F194" s="117" t="s">
        <v>1300</v>
      </c>
      <c r="G194" s="119">
        <v>0.79166666666666663</v>
      </c>
      <c r="H194" s="119">
        <v>0.20833333333333334</v>
      </c>
      <c r="I194" s="27">
        <v>0</v>
      </c>
      <c r="J194" s="27">
        <v>-0.96480938416422291</v>
      </c>
      <c r="K194" s="27">
        <v>-0.96791443850267378</v>
      </c>
      <c r="M194" s="117" t="s">
        <v>319</v>
      </c>
      <c r="N194" s="117" t="s">
        <v>320</v>
      </c>
      <c r="O194" s="117" t="s">
        <v>846</v>
      </c>
      <c r="P194" s="117" t="s">
        <v>1151</v>
      </c>
      <c r="Q194" s="117" t="s">
        <v>854</v>
      </c>
      <c r="R194" s="117" t="s">
        <v>1300</v>
      </c>
      <c r="S194" s="119">
        <v>0.79166666666666663</v>
      </c>
      <c r="T194" s="119">
        <v>0.20833333333333334</v>
      </c>
      <c r="U194" s="27">
        <v>0</v>
      </c>
      <c r="V194" s="27">
        <v>-0.96480938416422291</v>
      </c>
      <c r="W194" s="27">
        <v>-0.96791443850267378</v>
      </c>
    </row>
    <row r="195" spans="1:23" x14ac:dyDescent="0.25">
      <c r="A195" s="117" t="s">
        <v>319</v>
      </c>
      <c r="B195" s="117" t="s">
        <v>320</v>
      </c>
      <c r="C195" s="117" t="s">
        <v>1030</v>
      </c>
      <c r="D195" s="117" t="s">
        <v>1031</v>
      </c>
      <c r="E195" s="117" t="s">
        <v>1075</v>
      </c>
      <c r="F195" s="117" t="s">
        <v>9</v>
      </c>
      <c r="G195" s="119">
        <v>0.76190476190476186</v>
      </c>
      <c r="H195" s="119">
        <v>0.23809523809523808</v>
      </c>
      <c r="I195" s="27">
        <v>0</v>
      </c>
      <c r="J195" s="27">
        <v>-0.96898079763663225</v>
      </c>
      <c r="K195" s="27">
        <v>-0.97184986595174261</v>
      </c>
      <c r="M195" s="117" t="s">
        <v>319</v>
      </c>
      <c r="N195" s="117" t="s">
        <v>320</v>
      </c>
      <c r="O195" s="117" t="s">
        <v>1030</v>
      </c>
      <c r="P195" s="117" t="s">
        <v>1031</v>
      </c>
      <c r="Q195" s="117" t="s">
        <v>1075</v>
      </c>
      <c r="R195" s="117" t="s">
        <v>9</v>
      </c>
      <c r="S195" s="119">
        <v>0.76190476190476186</v>
      </c>
      <c r="T195" s="119">
        <v>0.23809523809523808</v>
      </c>
      <c r="U195" s="27">
        <v>0</v>
      </c>
      <c r="V195" s="27">
        <v>-0.96898079763663225</v>
      </c>
      <c r="W195" s="27">
        <v>-0.97184986595174261</v>
      </c>
    </row>
    <row r="196" spans="1:23" x14ac:dyDescent="0.25">
      <c r="A196" s="117" t="s">
        <v>319</v>
      </c>
      <c r="B196" s="117" t="s">
        <v>320</v>
      </c>
      <c r="C196" s="117" t="s">
        <v>722</v>
      </c>
      <c r="D196" s="117" t="s">
        <v>1148</v>
      </c>
      <c r="E196" s="117" t="s">
        <v>739</v>
      </c>
      <c r="F196" s="117" t="s">
        <v>1301</v>
      </c>
      <c r="G196" s="119">
        <v>0.66666666666666663</v>
      </c>
      <c r="H196" s="119">
        <v>0.33333333333333331</v>
      </c>
      <c r="I196" s="27">
        <v>0</v>
      </c>
      <c r="J196" s="27">
        <v>-0.96915167095115684</v>
      </c>
      <c r="K196" s="27">
        <v>-0.97169811320754718</v>
      </c>
      <c r="M196" s="117" t="s">
        <v>319</v>
      </c>
      <c r="N196" s="117" t="s">
        <v>320</v>
      </c>
      <c r="O196" s="117" t="s">
        <v>722</v>
      </c>
      <c r="P196" s="117" t="s">
        <v>1148</v>
      </c>
      <c r="Q196" s="117" t="s">
        <v>739</v>
      </c>
      <c r="R196" s="117" t="s">
        <v>1301</v>
      </c>
      <c r="S196" s="119">
        <v>0.66666666666666663</v>
      </c>
      <c r="T196" s="119">
        <v>0.33333333333333331</v>
      </c>
      <c r="U196" s="27">
        <v>0</v>
      </c>
      <c r="V196" s="27">
        <v>-0.96915167095115684</v>
      </c>
      <c r="W196" s="27">
        <v>-0.97169811320754718</v>
      </c>
    </row>
    <row r="197" spans="1:23" x14ac:dyDescent="0.25">
      <c r="A197" s="117" t="s">
        <v>319</v>
      </c>
      <c r="B197" s="117" t="s">
        <v>320</v>
      </c>
      <c r="C197" s="117" t="s">
        <v>802</v>
      </c>
      <c r="D197" s="117" t="s">
        <v>1146</v>
      </c>
      <c r="E197" s="117" t="s">
        <v>807</v>
      </c>
      <c r="F197" s="117" t="s">
        <v>1302</v>
      </c>
      <c r="G197" s="119">
        <v>0.52083333333333337</v>
      </c>
      <c r="H197" s="119">
        <v>0.45833333333333331</v>
      </c>
      <c r="I197" s="27">
        <v>2.0833333333333332E-2</v>
      </c>
      <c r="J197" s="27">
        <v>-0.97110174593618304</v>
      </c>
      <c r="K197" s="27">
        <v>-0.97231833910034604</v>
      </c>
      <c r="M197" s="117" t="s">
        <v>319</v>
      </c>
      <c r="N197" s="117" t="s">
        <v>320</v>
      </c>
      <c r="O197" s="117" t="s">
        <v>802</v>
      </c>
      <c r="P197" s="117" t="s">
        <v>1146</v>
      </c>
      <c r="Q197" s="117" t="s">
        <v>807</v>
      </c>
      <c r="R197" s="117" t="s">
        <v>1302</v>
      </c>
      <c r="S197" s="119">
        <v>0.52083333333333337</v>
      </c>
      <c r="T197" s="119">
        <v>0.45833333333333331</v>
      </c>
      <c r="U197" s="27">
        <v>2.0833333333333332E-2</v>
      </c>
      <c r="V197" s="27">
        <v>-0.97110174593618304</v>
      </c>
      <c r="W197" s="27">
        <v>-0.97231833910034604</v>
      </c>
    </row>
    <row r="198" spans="1:23" x14ac:dyDescent="0.25">
      <c r="A198" s="117" t="s">
        <v>319</v>
      </c>
      <c r="B198" s="117" t="s">
        <v>320</v>
      </c>
      <c r="C198" s="117" t="s">
        <v>722</v>
      </c>
      <c r="D198" s="117" t="s">
        <v>1148</v>
      </c>
      <c r="E198" s="117" t="s">
        <v>745</v>
      </c>
      <c r="F198" s="117" t="s">
        <v>1303</v>
      </c>
      <c r="G198" s="119">
        <v>0.7142857142857143</v>
      </c>
      <c r="H198" s="119">
        <v>0.2857142857142857</v>
      </c>
      <c r="I198" s="27">
        <v>0</v>
      </c>
      <c r="J198" s="27">
        <v>-0.97276264591439687</v>
      </c>
      <c r="K198" s="27">
        <v>-0.97508896797153022</v>
      </c>
      <c r="M198" s="117" t="s">
        <v>319</v>
      </c>
      <c r="N198" s="117" t="s">
        <v>320</v>
      </c>
      <c r="O198" s="117" t="s">
        <v>722</v>
      </c>
      <c r="P198" s="117" t="s">
        <v>1148</v>
      </c>
      <c r="Q198" s="117" t="s">
        <v>745</v>
      </c>
      <c r="R198" s="117" t="s">
        <v>1303</v>
      </c>
      <c r="S198" s="119">
        <v>0.7142857142857143</v>
      </c>
      <c r="T198" s="119">
        <v>0.2857142857142857</v>
      </c>
      <c r="U198" s="27">
        <v>0</v>
      </c>
      <c r="V198" s="27">
        <v>-0.97276264591439687</v>
      </c>
      <c r="W198" s="27">
        <v>-0.97508896797153022</v>
      </c>
    </row>
    <row r="199" spans="1:23" x14ac:dyDescent="0.25">
      <c r="A199" s="117" t="s">
        <v>319</v>
      </c>
      <c r="B199" s="117" t="s">
        <v>320</v>
      </c>
      <c r="C199" s="117" t="s">
        <v>630</v>
      </c>
      <c r="D199" s="117" t="s">
        <v>1136</v>
      </c>
      <c r="E199" s="117" t="s">
        <v>641</v>
      </c>
      <c r="F199" s="117" t="s">
        <v>441</v>
      </c>
      <c r="G199" s="119">
        <v>0.97560975609756095</v>
      </c>
      <c r="H199" s="119">
        <v>2.4390243902439025E-2</v>
      </c>
      <c r="I199" s="27">
        <v>0</v>
      </c>
      <c r="J199" s="27">
        <v>-0.97549312612074113</v>
      </c>
      <c r="K199" s="27">
        <v>-0.97678369195922987</v>
      </c>
      <c r="M199" s="117" t="s">
        <v>319</v>
      </c>
      <c r="N199" s="117" t="s">
        <v>320</v>
      </c>
      <c r="O199" s="117" t="s">
        <v>630</v>
      </c>
      <c r="P199" s="117" t="s">
        <v>1136</v>
      </c>
      <c r="Q199" s="117" t="s">
        <v>641</v>
      </c>
      <c r="R199" s="117" t="s">
        <v>441</v>
      </c>
      <c r="S199" s="119">
        <v>0.97560975609756095</v>
      </c>
      <c r="T199" s="119">
        <v>2.4390243902439025E-2</v>
      </c>
      <c r="U199" s="27">
        <v>0</v>
      </c>
      <c r="V199" s="27">
        <v>-0.97549312612074113</v>
      </c>
      <c r="W199" s="27">
        <v>-0.97678369195922987</v>
      </c>
    </row>
    <row r="200" spans="1:23" x14ac:dyDescent="0.25">
      <c r="A200" s="117" t="s">
        <v>319</v>
      </c>
      <c r="B200" s="117" t="s">
        <v>320</v>
      </c>
      <c r="C200" s="117" t="s">
        <v>722</v>
      </c>
      <c r="D200" s="117" t="s">
        <v>1148</v>
      </c>
      <c r="E200" s="117" t="s">
        <v>742</v>
      </c>
      <c r="F200" s="117" t="s">
        <v>1304</v>
      </c>
      <c r="G200" s="119">
        <v>0.2857142857142857</v>
      </c>
      <c r="H200" s="119">
        <v>0.7142857142857143</v>
      </c>
      <c r="I200" s="27">
        <v>0</v>
      </c>
      <c r="J200" s="27">
        <v>-0.97741935483870968</v>
      </c>
      <c r="K200" s="27">
        <v>-0.9779874213836478</v>
      </c>
      <c r="M200" s="117" t="s">
        <v>319</v>
      </c>
      <c r="N200" s="117" t="s">
        <v>320</v>
      </c>
      <c r="O200" s="117" t="s">
        <v>722</v>
      </c>
      <c r="P200" s="117" t="s">
        <v>1148</v>
      </c>
      <c r="Q200" s="117" t="s">
        <v>742</v>
      </c>
      <c r="R200" s="117" t="s">
        <v>1304</v>
      </c>
      <c r="S200" s="119">
        <v>0.2857142857142857</v>
      </c>
      <c r="T200" s="119">
        <v>0.7142857142857143</v>
      </c>
      <c r="U200" s="27">
        <v>0</v>
      </c>
      <c r="V200" s="27">
        <v>-0.97741935483870968</v>
      </c>
      <c r="W200" s="27">
        <v>-0.9779874213836478</v>
      </c>
    </row>
    <row r="201" spans="1:23" x14ac:dyDescent="0.25">
      <c r="A201" s="117" t="s">
        <v>319</v>
      </c>
      <c r="B201" s="117" t="s">
        <v>320</v>
      </c>
      <c r="C201" s="117" t="s">
        <v>646</v>
      </c>
      <c r="D201" s="117" t="s">
        <v>647</v>
      </c>
      <c r="E201" s="117" t="s">
        <v>655</v>
      </c>
      <c r="F201" s="117" t="s">
        <v>1305</v>
      </c>
      <c r="G201" s="119">
        <v>0.83333333333333337</v>
      </c>
      <c r="H201" s="119">
        <v>0.16666666666666666</v>
      </c>
      <c r="I201" s="27">
        <v>0</v>
      </c>
      <c r="J201" s="27">
        <v>-0.98122065727699526</v>
      </c>
      <c r="K201" s="27">
        <v>-0.98402130492676432</v>
      </c>
      <c r="M201" s="117" t="s">
        <v>319</v>
      </c>
      <c r="N201" s="117" t="s">
        <v>320</v>
      </c>
      <c r="O201" s="117" t="s">
        <v>646</v>
      </c>
      <c r="P201" s="117" t="s">
        <v>647</v>
      </c>
      <c r="Q201" s="117" t="s">
        <v>655</v>
      </c>
      <c r="R201" s="117" t="s">
        <v>1305</v>
      </c>
      <c r="S201" s="119">
        <v>0.83333333333333337</v>
      </c>
      <c r="T201" s="119">
        <v>0.16666666666666666</v>
      </c>
      <c r="U201" s="27">
        <v>0</v>
      </c>
      <c r="V201" s="27">
        <v>-0.98122065727699526</v>
      </c>
      <c r="W201" s="27">
        <v>-0.98402130492676432</v>
      </c>
    </row>
    <row r="202" spans="1:23" x14ac:dyDescent="0.25">
      <c r="A202" s="117" t="s">
        <v>319</v>
      </c>
      <c r="B202" s="117" t="s">
        <v>320</v>
      </c>
      <c r="C202" s="117" t="s">
        <v>846</v>
      </c>
      <c r="D202" s="117" t="s">
        <v>1151</v>
      </c>
      <c r="E202" s="117" t="s">
        <v>851</v>
      </c>
      <c r="F202" s="117" t="s">
        <v>1306</v>
      </c>
      <c r="G202" s="119">
        <v>0.66666666666666663</v>
      </c>
      <c r="H202" s="119">
        <v>0.33333333333333331</v>
      </c>
      <c r="I202" s="27">
        <v>0</v>
      </c>
      <c r="J202" s="27">
        <v>-0.98185483870967738</v>
      </c>
      <c r="K202" s="27">
        <v>-0.98429319371727753</v>
      </c>
      <c r="M202" s="117" t="s">
        <v>319</v>
      </c>
      <c r="N202" s="117" t="s">
        <v>320</v>
      </c>
      <c r="O202" s="117" t="s">
        <v>846</v>
      </c>
      <c r="P202" s="117" t="s">
        <v>1151</v>
      </c>
      <c r="Q202" s="117" t="s">
        <v>851</v>
      </c>
      <c r="R202" s="117" t="s">
        <v>1306</v>
      </c>
      <c r="S202" s="119">
        <v>0.66666666666666663</v>
      </c>
      <c r="T202" s="119">
        <v>0.33333333333333331</v>
      </c>
      <c r="U202" s="27">
        <v>0</v>
      </c>
      <c r="V202" s="27">
        <v>-0.98185483870967738</v>
      </c>
      <c r="W202" s="27">
        <v>-0.98429319371727753</v>
      </c>
    </row>
    <row r="203" spans="1:23" x14ac:dyDescent="0.25">
      <c r="A203" s="117" t="s">
        <v>319</v>
      </c>
      <c r="B203" s="117" t="s">
        <v>320</v>
      </c>
      <c r="C203" s="117" t="s">
        <v>534</v>
      </c>
      <c r="D203" s="117" t="s">
        <v>535</v>
      </c>
      <c r="E203" s="117" t="s">
        <v>537</v>
      </c>
      <c r="F203" s="117" t="s">
        <v>416</v>
      </c>
      <c r="G203" s="119">
        <v>0.2857142857142857</v>
      </c>
      <c r="H203" s="119">
        <v>0.7142857142857143</v>
      </c>
      <c r="I203" s="27">
        <v>0</v>
      </c>
      <c r="J203" s="27">
        <v>-0.98275862068965514</v>
      </c>
      <c r="K203" s="27">
        <v>-0.98491379310344829</v>
      </c>
      <c r="M203" s="117" t="s">
        <v>319</v>
      </c>
      <c r="N203" s="117" t="s">
        <v>320</v>
      </c>
      <c r="O203" s="117" t="s">
        <v>534</v>
      </c>
      <c r="P203" s="117" t="s">
        <v>535</v>
      </c>
      <c r="Q203" s="117" t="s">
        <v>537</v>
      </c>
      <c r="R203" s="117" t="s">
        <v>416</v>
      </c>
      <c r="S203" s="119">
        <v>0.2857142857142857</v>
      </c>
      <c r="T203" s="119">
        <v>0.7142857142857143</v>
      </c>
      <c r="U203" s="27">
        <v>0</v>
      </c>
      <c r="V203" s="27">
        <v>-0.98275862068965514</v>
      </c>
      <c r="W203" s="27">
        <v>-0.98491379310344829</v>
      </c>
    </row>
    <row r="204" spans="1:23" x14ac:dyDescent="0.25">
      <c r="A204" s="117" t="s">
        <v>319</v>
      </c>
      <c r="B204" s="117" t="s">
        <v>320</v>
      </c>
      <c r="C204" s="117" t="s">
        <v>605</v>
      </c>
      <c r="D204" s="117" t="s">
        <v>1158</v>
      </c>
      <c r="E204" s="117" t="s">
        <v>619</v>
      </c>
      <c r="F204" s="117" t="s">
        <v>1307</v>
      </c>
      <c r="G204" s="119">
        <v>0.7142857142857143</v>
      </c>
      <c r="H204" s="119">
        <v>0.2857142857142857</v>
      </c>
      <c r="I204" s="27">
        <v>0</v>
      </c>
      <c r="J204" s="27">
        <v>-0.98510638297872344</v>
      </c>
      <c r="K204" s="27">
        <v>-0.98605577689243029</v>
      </c>
      <c r="M204" s="117" t="s">
        <v>319</v>
      </c>
      <c r="N204" s="117" t="s">
        <v>320</v>
      </c>
      <c r="O204" s="117" t="s">
        <v>605</v>
      </c>
      <c r="P204" s="117" t="s">
        <v>1158</v>
      </c>
      <c r="Q204" s="117" t="s">
        <v>619</v>
      </c>
      <c r="R204" s="117" t="s">
        <v>1307</v>
      </c>
      <c r="S204" s="119">
        <v>0.7142857142857143</v>
      </c>
      <c r="T204" s="119">
        <v>0.2857142857142857</v>
      </c>
      <c r="U204" s="27">
        <v>0</v>
      </c>
      <c r="V204" s="27">
        <v>-0.98510638297872344</v>
      </c>
      <c r="W204" s="27">
        <v>-0.98605577689243029</v>
      </c>
    </row>
    <row r="205" spans="1:23" x14ac:dyDescent="0.25">
      <c r="A205" s="117" t="s">
        <v>319</v>
      </c>
      <c r="B205" s="117" t="s">
        <v>320</v>
      </c>
      <c r="C205" s="117" t="s">
        <v>846</v>
      </c>
      <c r="D205" s="117" t="s">
        <v>1151</v>
      </c>
      <c r="E205" s="117" t="s">
        <v>863</v>
      </c>
      <c r="F205" s="117" t="s">
        <v>1308</v>
      </c>
      <c r="G205" s="119">
        <v>0.9</v>
      </c>
      <c r="H205" s="119">
        <v>0.1</v>
      </c>
      <c r="I205" s="27">
        <v>0</v>
      </c>
      <c r="J205" s="27">
        <v>-0.98867497168742924</v>
      </c>
      <c r="K205" s="27">
        <v>-0.98980632008154945</v>
      </c>
      <c r="M205" s="117" t="s">
        <v>319</v>
      </c>
      <c r="N205" s="117" t="s">
        <v>320</v>
      </c>
      <c r="O205" s="117" t="s">
        <v>846</v>
      </c>
      <c r="P205" s="117" t="s">
        <v>1151</v>
      </c>
      <c r="Q205" s="117" t="s">
        <v>863</v>
      </c>
      <c r="R205" s="117" t="s">
        <v>1308</v>
      </c>
      <c r="S205" s="119">
        <v>0.9</v>
      </c>
      <c r="T205" s="119">
        <v>0.1</v>
      </c>
      <c r="U205" s="27">
        <v>0</v>
      </c>
      <c r="V205" s="27">
        <v>-0.98867497168742924</v>
      </c>
      <c r="W205" s="27">
        <v>-0.98980632008154945</v>
      </c>
    </row>
    <row r="206" spans="1:23" x14ac:dyDescent="0.25">
      <c r="A206" s="117" t="s">
        <v>319</v>
      </c>
      <c r="B206" s="117" t="s">
        <v>320</v>
      </c>
      <c r="C206" s="117" t="s">
        <v>580</v>
      </c>
      <c r="D206" s="117" t="s">
        <v>1163</v>
      </c>
      <c r="E206" s="117" t="s">
        <v>588</v>
      </c>
      <c r="F206" s="117" t="s">
        <v>1309</v>
      </c>
      <c r="G206" s="119">
        <v>0.8</v>
      </c>
      <c r="H206" s="119">
        <v>0.2</v>
      </c>
      <c r="I206" s="27">
        <v>0</v>
      </c>
      <c r="J206" s="27">
        <v>-0.98931623931623935</v>
      </c>
      <c r="K206" s="27">
        <v>-0.9908088235294118</v>
      </c>
      <c r="M206" s="117" t="s">
        <v>319</v>
      </c>
      <c r="N206" s="117" t="s">
        <v>320</v>
      </c>
      <c r="O206" s="117" t="s">
        <v>580</v>
      </c>
      <c r="P206" s="117" t="s">
        <v>1163</v>
      </c>
      <c r="Q206" s="117" t="s">
        <v>588</v>
      </c>
      <c r="R206" s="117" t="s">
        <v>1309</v>
      </c>
      <c r="S206" s="119">
        <v>0.8</v>
      </c>
      <c r="T206" s="119">
        <v>0.2</v>
      </c>
      <c r="U206" s="27">
        <v>0</v>
      </c>
      <c r="V206" s="27">
        <v>-0.98931623931623935</v>
      </c>
      <c r="W206" s="27">
        <v>-0.9908088235294118</v>
      </c>
    </row>
    <row r="207" spans="1:23" x14ac:dyDescent="0.25">
      <c r="A207" s="117" t="s">
        <v>319</v>
      </c>
      <c r="B207" s="117" t="s">
        <v>320</v>
      </c>
      <c r="C207" s="117" t="s">
        <v>846</v>
      </c>
      <c r="D207" s="117" t="s">
        <v>1151</v>
      </c>
      <c r="E207" s="117" t="s">
        <v>866</v>
      </c>
      <c r="F207" s="117" t="s">
        <v>1310</v>
      </c>
      <c r="G207" s="119">
        <v>0.4</v>
      </c>
      <c r="H207" s="119">
        <v>0.6</v>
      </c>
      <c r="I207" s="27">
        <v>0</v>
      </c>
      <c r="J207" s="27">
        <v>-0.99029126213592233</v>
      </c>
      <c r="K207" s="27">
        <v>-0.99131944444444442</v>
      </c>
      <c r="M207" s="117" t="s">
        <v>319</v>
      </c>
      <c r="N207" s="117" t="s">
        <v>320</v>
      </c>
      <c r="O207" s="117" t="s">
        <v>846</v>
      </c>
      <c r="P207" s="117" t="s">
        <v>1151</v>
      </c>
      <c r="Q207" s="117" t="s">
        <v>866</v>
      </c>
      <c r="R207" s="117" t="s">
        <v>1310</v>
      </c>
      <c r="S207" s="119">
        <v>0.4</v>
      </c>
      <c r="T207" s="119">
        <v>0.6</v>
      </c>
      <c r="U207" s="27">
        <v>0</v>
      </c>
      <c r="V207" s="27">
        <v>-0.99029126213592233</v>
      </c>
      <c r="W207" s="27">
        <v>-0.99131944444444442</v>
      </c>
    </row>
    <row r="208" spans="1:23" x14ac:dyDescent="0.25">
      <c r="A208" s="117" t="s">
        <v>319</v>
      </c>
      <c r="B208" s="117" t="s">
        <v>320</v>
      </c>
      <c r="C208" s="117" t="s">
        <v>580</v>
      </c>
      <c r="D208" s="117" t="s">
        <v>1163</v>
      </c>
      <c r="E208" s="117" t="s">
        <v>585</v>
      </c>
      <c r="F208" s="117" t="s">
        <v>1311</v>
      </c>
      <c r="G208" s="119">
        <v>0.66666666666666663</v>
      </c>
      <c r="H208" s="119">
        <v>0.33333333333333331</v>
      </c>
      <c r="I208" s="27">
        <v>0</v>
      </c>
      <c r="J208" s="27">
        <v>-0.99082568807339455</v>
      </c>
      <c r="K208" s="27">
        <v>-0.99199999999999999</v>
      </c>
      <c r="M208" s="117" t="s">
        <v>319</v>
      </c>
      <c r="N208" s="117" t="s">
        <v>320</v>
      </c>
      <c r="O208" s="117" t="s">
        <v>580</v>
      </c>
      <c r="P208" s="117" t="s">
        <v>1163</v>
      </c>
      <c r="Q208" s="117" t="s">
        <v>585</v>
      </c>
      <c r="R208" s="117" t="s">
        <v>1311</v>
      </c>
      <c r="S208" s="119">
        <v>0.66666666666666663</v>
      </c>
      <c r="T208" s="119">
        <v>0.33333333333333331</v>
      </c>
      <c r="U208" s="27">
        <v>0</v>
      </c>
      <c r="V208" s="27">
        <v>-0.99082568807339455</v>
      </c>
      <c r="W208" s="27">
        <v>-0.99199999999999999</v>
      </c>
    </row>
    <row r="209" spans="1:23" x14ac:dyDescent="0.25">
      <c r="A209" s="117" t="s">
        <v>319</v>
      </c>
      <c r="B209" s="117" t="s">
        <v>320</v>
      </c>
      <c r="C209" s="117" t="s">
        <v>630</v>
      </c>
      <c r="D209" s="117" t="s">
        <v>1136</v>
      </c>
      <c r="E209" s="117" t="s">
        <v>635</v>
      </c>
      <c r="F209" s="117" t="s">
        <v>1312</v>
      </c>
      <c r="G209" s="119">
        <v>0.5714285714285714</v>
      </c>
      <c r="H209" s="119">
        <v>0.42857142857142855</v>
      </c>
      <c r="I209" s="27">
        <v>0</v>
      </c>
      <c r="J209" s="27">
        <v>-0.99217877094972062</v>
      </c>
      <c r="K209" s="27">
        <v>-0.99276111685625645</v>
      </c>
      <c r="M209" s="117" t="s">
        <v>319</v>
      </c>
      <c r="N209" s="117" t="s">
        <v>320</v>
      </c>
      <c r="O209" s="117" t="s">
        <v>630</v>
      </c>
      <c r="P209" s="117" t="s">
        <v>1136</v>
      </c>
      <c r="Q209" s="117" t="s">
        <v>635</v>
      </c>
      <c r="R209" s="117" t="s">
        <v>1312</v>
      </c>
      <c r="S209" s="119">
        <v>0.5714285714285714</v>
      </c>
      <c r="T209" s="119">
        <v>0.42857142857142855</v>
      </c>
      <c r="U209" s="27">
        <v>0</v>
      </c>
      <c r="V209" s="27">
        <v>-0.99217877094972062</v>
      </c>
      <c r="W209" s="27">
        <v>-0.99276111685625645</v>
      </c>
    </row>
    <row r="210" spans="1:23" x14ac:dyDescent="0.25">
      <c r="A210" s="117" t="s">
        <v>319</v>
      </c>
      <c r="B210" s="117" t="s">
        <v>320</v>
      </c>
      <c r="C210" s="117" t="s">
        <v>630</v>
      </c>
      <c r="D210" s="117" t="s">
        <v>1136</v>
      </c>
      <c r="E210" s="117" t="s">
        <v>632</v>
      </c>
      <c r="F210" s="117" t="s">
        <v>1313</v>
      </c>
      <c r="G210" s="119">
        <v>0</v>
      </c>
      <c r="H210" s="119">
        <v>1</v>
      </c>
      <c r="I210" s="27">
        <v>0</v>
      </c>
      <c r="J210" s="27">
        <v>-0.99665551839464883</v>
      </c>
      <c r="K210" s="27">
        <v>-0.99679487179487181</v>
      </c>
      <c r="M210" s="117" t="s">
        <v>319</v>
      </c>
      <c r="N210" s="117" t="s">
        <v>320</v>
      </c>
      <c r="O210" s="117" t="s">
        <v>630</v>
      </c>
      <c r="P210" s="117" t="s">
        <v>1136</v>
      </c>
      <c r="Q210" s="117" t="s">
        <v>632</v>
      </c>
      <c r="R210" s="117" t="s">
        <v>1313</v>
      </c>
      <c r="S210" s="119">
        <v>0</v>
      </c>
      <c r="T210" s="119">
        <v>1</v>
      </c>
      <c r="U210" s="27">
        <v>0</v>
      </c>
      <c r="V210" s="27">
        <v>-0.99665551839464883</v>
      </c>
      <c r="W210" s="27">
        <v>-0.99679487179487181</v>
      </c>
    </row>
    <row r="211" spans="1:23" x14ac:dyDescent="0.25">
      <c r="A211" s="117" t="s">
        <v>319</v>
      </c>
      <c r="B211" s="117" t="s">
        <v>320</v>
      </c>
      <c r="C211" s="117" t="s">
        <v>605</v>
      </c>
      <c r="D211" s="117" t="s">
        <v>1158</v>
      </c>
      <c r="E211" s="117" t="s">
        <v>616</v>
      </c>
      <c r="F211" s="117" t="s">
        <v>1314</v>
      </c>
      <c r="G211" s="119">
        <v>1</v>
      </c>
      <c r="H211" s="119">
        <v>0</v>
      </c>
      <c r="I211" s="27">
        <v>0</v>
      </c>
      <c r="J211" s="27">
        <v>-0.99784946236559136</v>
      </c>
      <c r="K211" s="27">
        <v>-0.99813432835820892</v>
      </c>
      <c r="M211" s="117" t="s">
        <v>319</v>
      </c>
      <c r="N211" s="117" t="s">
        <v>320</v>
      </c>
      <c r="O211" s="117" t="s">
        <v>605</v>
      </c>
      <c r="P211" s="117" t="s">
        <v>1158</v>
      </c>
      <c r="Q211" s="117" t="s">
        <v>616</v>
      </c>
      <c r="R211" s="117" t="s">
        <v>1314</v>
      </c>
      <c r="S211" s="119">
        <v>1</v>
      </c>
      <c r="T211" s="119">
        <v>0</v>
      </c>
      <c r="U211" s="27">
        <v>0</v>
      </c>
      <c r="V211" s="27">
        <v>-0.99784946236559136</v>
      </c>
      <c r="W211" s="27">
        <v>-0.99813432835820892</v>
      </c>
    </row>
    <row r="212" spans="1:23" x14ac:dyDescent="0.25">
      <c r="A212" s="117" t="s">
        <v>319</v>
      </c>
      <c r="B212" s="117" t="s">
        <v>320</v>
      </c>
      <c r="C212" s="117" t="s">
        <v>605</v>
      </c>
      <c r="D212" s="117" t="s">
        <v>1158</v>
      </c>
      <c r="E212" s="117" t="s">
        <v>613</v>
      </c>
      <c r="F212" s="117" t="s">
        <v>1315</v>
      </c>
      <c r="G212" s="119" t="e">
        <v>#DIV/0!</v>
      </c>
      <c r="H212" s="119" t="e">
        <v>#DIV/0!</v>
      </c>
      <c r="I212" s="27" t="e">
        <v>#DIV/0!</v>
      </c>
      <c r="J212" s="27">
        <v>-1</v>
      </c>
      <c r="K212" s="27">
        <v>-1</v>
      </c>
      <c r="M212" s="117" t="s">
        <v>319</v>
      </c>
      <c r="N212" s="117" t="s">
        <v>320</v>
      </c>
      <c r="O212" s="117" t="s">
        <v>605</v>
      </c>
      <c r="P212" s="117" t="s">
        <v>1158</v>
      </c>
      <c r="Q212" s="117" t="s">
        <v>613</v>
      </c>
      <c r="R212" s="117" t="s">
        <v>1315</v>
      </c>
      <c r="S212" s="119" t="e">
        <v>#DIV/0!</v>
      </c>
      <c r="T212" s="119" t="e">
        <v>#DIV/0!</v>
      </c>
      <c r="U212" s="27" t="e">
        <v>#DIV/0!</v>
      </c>
      <c r="V212" s="27">
        <v>-1</v>
      </c>
      <c r="W212" s="27">
        <v>-1</v>
      </c>
    </row>
  </sheetData>
  <conditionalFormatting sqref="I75 I79 I77 I81:I82 I84:I212">
    <cfRule type="cellIs" dxfId="113" priority="16" stopIfTrue="1" operator="greaterThan">
      <formula>0.05</formula>
    </cfRule>
  </conditionalFormatting>
  <conditionalFormatting sqref="I75 I79 I77 I81:I82 I84:I212">
    <cfRule type="cellIs" dxfId="112" priority="15" stopIfTrue="1" operator="lessThan">
      <formula>0</formula>
    </cfRule>
  </conditionalFormatting>
  <conditionalFormatting sqref="J75 J79 J77 J81:J82 J84:J212">
    <cfRule type="cellIs" dxfId="111" priority="14" stopIfTrue="1" operator="lessThan">
      <formula>-0.1</formula>
    </cfRule>
  </conditionalFormatting>
  <conditionalFormatting sqref="K75 K79 K77 K81:K82 K84:K212">
    <cfRule type="cellIs" dxfId="110" priority="13" stopIfTrue="1" operator="greaterThan">
      <formula>0.2</formula>
    </cfRule>
  </conditionalFormatting>
  <conditionalFormatting sqref="I2:I74 I83 I76 I80 I78">
    <cfRule type="cellIs" dxfId="109" priority="12" stopIfTrue="1" operator="greaterThan">
      <formula>0.05</formula>
    </cfRule>
  </conditionalFormatting>
  <conditionalFormatting sqref="I2:I74 I83 I76 I80 I78">
    <cfRule type="cellIs" dxfId="108" priority="11" stopIfTrue="1" operator="lessThan">
      <formula>0</formula>
    </cfRule>
  </conditionalFormatting>
  <conditionalFormatting sqref="J2:J74 J83 J76 J80 J78">
    <cfRule type="cellIs" dxfId="107" priority="10" stopIfTrue="1" operator="lessThan">
      <formula>-0.1</formula>
    </cfRule>
  </conditionalFormatting>
  <conditionalFormatting sqref="K2:K74 K83 K76 K80 K78">
    <cfRule type="cellIs" dxfId="106" priority="9" stopIfTrue="1" operator="greaterThan">
      <formula>0.2</formula>
    </cfRule>
  </conditionalFormatting>
  <conditionalFormatting sqref="U75 U79 U77 U81:U82 U84:U212">
    <cfRule type="cellIs" dxfId="105" priority="8" stopIfTrue="1" operator="greaterThan">
      <formula>0.05</formula>
    </cfRule>
  </conditionalFormatting>
  <conditionalFormatting sqref="U75 U79 U77 U81:U82 U84:U212">
    <cfRule type="cellIs" dxfId="104" priority="7" stopIfTrue="1" operator="lessThan">
      <formula>0</formula>
    </cfRule>
  </conditionalFormatting>
  <conditionalFormatting sqref="V75 V79 V77 V81:V82 V84:V212">
    <cfRule type="cellIs" dxfId="103" priority="6" stopIfTrue="1" operator="lessThan">
      <formula>-0.1</formula>
    </cfRule>
  </conditionalFormatting>
  <conditionalFormatting sqref="W75 W79 W77 W81:W82 W84:W212">
    <cfRule type="cellIs" dxfId="102" priority="5" stopIfTrue="1" operator="greaterThan">
      <formula>0.2</formula>
    </cfRule>
  </conditionalFormatting>
  <conditionalFormatting sqref="U2:U74 U83 U76 U80 U78">
    <cfRule type="cellIs" dxfId="101" priority="4" stopIfTrue="1" operator="greaterThan">
      <formula>0.05</formula>
    </cfRule>
  </conditionalFormatting>
  <conditionalFormatting sqref="U2:U74 U83 U76 U80 U78">
    <cfRule type="cellIs" dxfId="100" priority="3" stopIfTrue="1" operator="lessThan">
      <formula>0</formula>
    </cfRule>
  </conditionalFormatting>
  <conditionalFormatting sqref="V2:V74 V83 V76 V80 V78">
    <cfRule type="cellIs" dxfId="99" priority="2" stopIfTrue="1" operator="lessThan">
      <formula>-0.1</formula>
    </cfRule>
  </conditionalFormatting>
  <conditionalFormatting sqref="W2:W74 W83 W76 W80 W78">
    <cfRule type="cellIs" dxfId="98" priority="1" stopIfTrue="1" operator="greaterThan">
      <formula>0.2</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I256"/>
  <sheetViews>
    <sheetView showGridLines="0" zoomScale="90" zoomScaleNormal="90" zoomScaleSheetLayoutView="80" workbookViewId="0">
      <pane xSplit="4" ySplit="8" topLeftCell="E9" activePane="bottomRight" state="frozen"/>
      <selection pane="topRight" activeCell="E1" sqref="E1"/>
      <selection pane="bottomLeft" activeCell="A9" sqref="A9"/>
      <selection pane="bottomRight"/>
    </sheetView>
  </sheetViews>
  <sheetFormatPr defaultRowHeight="12.75" x14ac:dyDescent="0.2"/>
  <cols>
    <col min="1" max="1" width="5.28515625" style="251" bestFit="1" customWidth="1"/>
    <col min="2" max="2" width="64.42578125" style="251" bestFit="1" customWidth="1"/>
    <col min="3" max="3" width="5.28515625" style="251" customWidth="1"/>
    <col min="4" max="4" width="24.28515625" style="251" bestFit="1" customWidth="1"/>
    <col min="5" max="7" width="10.28515625" style="251" customWidth="1"/>
    <col min="8" max="8" width="12.28515625" style="251" customWidth="1"/>
    <col min="9" max="10" width="25.7109375" style="251" customWidth="1"/>
    <col min="11" max="11" width="10.28515625" style="252" customWidth="1"/>
    <col min="12" max="12" width="10.7109375" style="252" customWidth="1"/>
    <col min="13" max="14" width="9.140625" style="255" hidden="1" customWidth="1"/>
    <col min="15" max="16384" width="9.140625" style="251"/>
  </cols>
  <sheetData>
    <row r="1" spans="1:15" ht="18" x14ac:dyDescent="0.25">
      <c r="A1" s="250" t="s">
        <v>2260</v>
      </c>
    </row>
    <row r="3" spans="1:15" x14ac:dyDescent="0.2">
      <c r="A3" s="253" t="s">
        <v>1386</v>
      </c>
      <c r="G3" s="254"/>
    </row>
    <row r="4" spans="1:15" x14ac:dyDescent="0.2">
      <c r="A4" s="255" t="s">
        <v>63</v>
      </c>
    </row>
    <row r="5" spans="1:15" x14ac:dyDescent="0.2">
      <c r="A5" s="278"/>
      <c r="B5" s="278"/>
      <c r="C5" s="278"/>
    </row>
    <row r="6" spans="1:15" x14ac:dyDescent="0.2">
      <c r="D6" s="256" t="s">
        <v>64</v>
      </c>
      <c r="E6" s="387" t="s">
        <v>65</v>
      </c>
      <c r="F6" s="388"/>
      <c r="G6" s="388"/>
      <c r="H6" s="388"/>
      <c r="I6" s="387" t="s">
        <v>66</v>
      </c>
      <c r="J6" s="389"/>
      <c r="K6" s="353"/>
    </row>
    <row r="7" spans="1:15" x14ac:dyDescent="0.2">
      <c r="D7" s="258" t="s">
        <v>1385</v>
      </c>
      <c r="E7" s="390" t="s">
        <v>1385</v>
      </c>
      <c r="F7" s="391"/>
      <c r="G7" s="391"/>
      <c r="H7" s="391"/>
      <c r="I7" s="390" t="s">
        <v>1385</v>
      </c>
      <c r="J7" s="392"/>
      <c r="K7" s="353"/>
    </row>
    <row r="8" spans="1:15" ht="38.25" x14ac:dyDescent="0.2">
      <c r="A8" s="278" t="s">
        <v>71</v>
      </c>
      <c r="B8" s="278" t="s">
        <v>72</v>
      </c>
      <c r="C8" s="362" t="s">
        <v>71</v>
      </c>
      <c r="D8" s="310" t="s">
        <v>33</v>
      </c>
      <c r="E8" s="363" t="s">
        <v>73</v>
      </c>
      <c r="F8" s="364" t="s">
        <v>74</v>
      </c>
      <c r="G8" s="311" t="s">
        <v>36</v>
      </c>
      <c r="H8" s="312" t="s">
        <v>58</v>
      </c>
      <c r="I8" s="365" t="s">
        <v>33</v>
      </c>
      <c r="J8" s="366" t="s">
        <v>36</v>
      </c>
      <c r="K8" s="353"/>
      <c r="L8" s="252" t="s">
        <v>1385</v>
      </c>
    </row>
    <row r="9" spans="1:15" x14ac:dyDescent="0.2">
      <c r="A9" s="251" t="s">
        <v>1388</v>
      </c>
      <c r="B9" s="251" t="s">
        <v>1389</v>
      </c>
      <c r="C9" s="255"/>
      <c r="D9" s="93">
        <f>VLOOKUP(A9,T6_CCGBFI_201314!$A:$AE,4,FALSE)+VLOOKUP(A9,T6_CCGBFI_201314!$A:$AE,5,FALSE)+VLOOKUP(A9,T6_CCGBFI_201314!$A:$AE,6,FALSE)+VLOOKUP(A9,T6_CCGBFI_201314!$A:$AE,7,FALSE)</f>
        <v>614346</v>
      </c>
      <c r="E9" s="271">
        <f>VLOOKUP($A9,T6_CCGBFI_201314!$A:$AE,8,FALSE)+VLOOKUP($A9,T6_CCGBFI_201314!$A:$AE,12,FALSE)+VLOOKUP($A9,T6_CCGBFI_201314!$A:$AE,16,FALSE)+VLOOKUP($A9,T6_CCGBFI_201314!$A:$AE,20,FALSE)</f>
        <v>147266.42000000001</v>
      </c>
      <c r="F9" s="272">
        <f>VLOOKUP($A9,T6_CCGBFI_201314!$A:$AE,9,FALSE)+VLOOKUP($A9,T6_CCGBFI_201314!$A:$AE,13,FALSE)+VLOOKUP($A9,T6_CCGBFI_201314!$A:$AE,17,FALSE)+VLOOKUP($A9,T6_CCGBFI_201314!$A:$AE,21,FALSE)</f>
        <v>454316.58</v>
      </c>
      <c r="G9" s="97"/>
      <c r="H9" s="98" t="str">
        <f>IF(ISNUMBER(G9),TEXT(((2*F9)+(1.96^2)-(1.96*((1.96^2)+(4*F9*(100%-G9)))^0.5))/(2*(D9+(1.96^2))),"0.0%")&amp;" - "&amp;TEXT(((2*F9)+(1.96^2)+(1.96*((1.96^2)+(4*F9*(100%-G9)))^0.5))/(2*(D9+(1.96^2))),"0.0%"),"")</f>
        <v/>
      </c>
      <c r="I9" s="100">
        <f>VLOOKUP($A9,T6_CCGBFI_201314!$A:$AE,24,FALSE)+VLOOKUP($A9,T6_CCGBFI_201314!$A:$AE,26,FALSE)+VLOOKUP($A9,T6_CCGBFI_201314!$A:$AE,28,FALSE)+VLOOKUP($A9,T6_CCGBFI_201314!$A:$AE,30,FALSE)</f>
        <v>12763</v>
      </c>
      <c r="J9" s="101">
        <f>I9/D9</f>
        <v>2.077493790144316E-2</v>
      </c>
      <c r="K9" s="353"/>
      <c r="L9" s="151">
        <f>IF(M9&lt;-10%,1,IF(N9&gt;20%,1,0))</f>
        <v>1</v>
      </c>
      <c r="M9" s="27">
        <v>-0.10202238125306951</v>
      </c>
      <c r="N9" s="27">
        <v>-0.10202238125306951</v>
      </c>
      <c r="O9" s="251">
        <f>IF(J9&gt;5%,1,0)</f>
        <v>0</v>
      </c>
    </row>
    <row r="10" spans="1:15" x14ac:dyDescent="0.2">
      <c r="C10" s="255"/>
      <c r="D10" s="270"/>
      <c r="E10" s="271"/>
      <c r="F10" s="272"/>
      <c r="G10" s="273"/>
      <c r="H10" s="98" t="str">
        <f>IF(ISNUMBER(G10),TEXT(((2*F10)+(1.96^2)-(1.96*((1.96^2)+(4*F10*(100%-G10)))^0.5))/(2*(D10+(1.96^2))),"0.0%")&amp;" - "&amp;TEXT(((2*F10)+(1.96^2)+(1.96*((1.96^2)+(4*F10*(100%-G10)))^0.5))/(2*(D10+(1.96^2))),"0.0%"),"")</f>
        <v/>
      </c>
      <c r="I10" s="274"/>
      <c r="J10" s="101"/>
      <c r="K10" s="353"/>
      <c r="L10" s="151" t="e">
        <f t="shared" ref="L10:L73" si="0">IF(M10&lt;-10%,1,IF(N10&gt;20%,1,0))</f>
        <v>#N/A</v>
      </c>
      <c r="M10" s="27" t="e">
        <v>#N/A</v>
      </c>
      <c r="N10" s="27" t="e">
        <v>#N/A</v>
      </c>
      <c r="O10" s="251">
        <f t="shared" ref="O10:O73" si="1">IF(J10&gt;5%,1,0)</f>
        <v>0</v>
      </c>
    </row>
    <row r="11" spans="1:15" x14ac:dyDescent="0.2">
      <c r="A11" s="251" t="s">
        <v>461</v>
      </c>
      <c r="B11" s="251" t="s">
        <v>1131</v>
      </c>
      <c r="C11" s="255"/>
      <c r="D11" s="270">
        <f>VLOOKUP(A11,T6_CCGBFI_201314!$A:$AE,4,FALSE)+VLOOKUP(A11,T6_CCGBFI_201314!$A:$AE,5,FALSE)+VLOOKUP(A11,T6_CCGBFI_201314!$A:$AE,6,FALSE)+VLOOKUP(A11,T6_CCGBFI_201314!$A:$AE,7,FALSE)</f>
        <v>12763</v>
      </c>
      <c r="E11" s="271">
        <f>VLOOKUP($A11,T6_CCGBFI_201314!$A:$AE,8,FALSE)+VLOOKUP($A11,T6_CCGBFI_201314!$A:$AE,12,FALSE)+VLOOKUP($A11,T6_CCGBFI_201314!$A:$AE,16,FALSE)+VLOOKUP($A11,T6_CCGBFI_201314!$A:$AE,20,FALSE)</f>
        <v>4325</v>
      </c>
      <c r="F11" s="272">
        <f>VLOOKUP($A11,T6_CCGBFI_201314!$A:$AE,9,FALSE)+VLOOKUP($A11,T6_CCGBFI_201314!$A:$AE,13,FALSE)+VLOOKUP($A11,T6_CCGBFI_201314!$A:$AE,17,FALSE)+VLOOKUP($A11,T6_CCGBFI_201314!$A:$AE,21,FALSE)</f>
        <v>8278</v>
      </c>
      <c r="G11" s="273">
        <f t="shared" ref="G11:G34" si="2">F11/D11</f>
        <v>0.64859359084854662</v>
      </c>
      <c r="H11" s="98" t="str">
        <f t="shared" ref="H11:H72" si="3">IF(ISNUMBER(G11),TEXT(((2*F11)+(1.96^2)-(1.96*((1.96^2)+(4*F11*(100%-G11)))^0.5))/(2*(D11+(1.96^2))),"0.0%")&amp;" - "&amp;TEXT(((2*F11)+(1.96^2)+(1.96*((1.96^2)+(4*F11*(100%-G11)))^0.5))/(2*(D11+(1.96^2))),"0.0%"),"")</f>
        <v>64.0% - 65.7%</v>
      </c>
      <c r="I11" s="274">
        <f>VLOOKUP($A11,T6_CCGBFI_201314!$A:$AE,24,FALSE)+VLOOKUP($A11,T6_CCGBFI_201314!$A:$AE,26,FALSE)+VLOOKUP($A11,T6_CCGBFI_201314!$A:$AE,28,FALSE)+VLOOKUP($A11,T6_CCGBFI_201314!$A:$AE,30,FALSE)</f>
        <v>160</v>
      </c>
      <c r="J11" s="101">
        <v>1.2537219871493496E-2</v>
      </c>
      <c r="K11" s="353"/>
      <c r="L11" s="151">
        <f t="shared" si="0"/>
        <v>0</v>
      </c>
      <c r="M11" s="27">
        <v>-8.4630280427454685E-2</v>
      </c>
      <c r="N11" s="27">
        <v>-8.4630280427454685E-2</v>
      </c>
      <c r="O11" s="251">
        <f t="shared" si="1"/>
        <v>0</v>
      </c>
    </row>
    <row r="12" spans="1:15" x14ac:dyDescent="0.2">
      <c r="A12" s="251" t="s">
        <v>480</v>
      </c>
      <c r="B12" s="251" t="s">
        <v>1129</v>
      </c>
      <c r="C12" s="255"/>
      <c r="D12" s="270">
        <f>VLOOKUP(A12,T6_CCGBFI_201314!$A:$AE,4,FALSE)+VLOOKUP(A12,T6_CCGBFI_201314!$A:$AE,5,FALSE)+VLOOKUP(A12,T6_CCGBFI_201314!$A:$AE,6,FALSE)+VLOOKUP(A12,T6_CCGBFI_201314!$A:$AE,7,FALSE)</f>
        <v>13356</v>
      </c>
      <c r="E12" s="271">
        <f>VLOOKUP($A12,T6_CCGBFI_201314!$A:$AE,8,FALSE)+VLOOKUP($A12,T6_CCGBFI_201314!$A:$AE,12,FALSE)+VLOOKUP($A12,T6_CCGBFI_201314!$A:$AE,16,FALSE)+VLOOKUP($A12,T6_CCGBFI_201314!$A:$AE,20,FALSE)</f>
        <v>5873</v>
      </c>
      <c r="F12" s="272">
        <f>VLOOKUP($A12,T6_CCGBFI_201314!$A:$AE,9,FALSE)+VLOOKUP($A12,T6_CCGBFI_201314!$A:$AE,13,FALSE)+VLOOKUP($A12,T6_CCGBFI_201314!$A:$AE,17,FALSE)+VLOOKUP($A12,T6_CCGBFI_201314!$A:$AE,21,FALSE)</f>
        <v>7443</v>
      </c>
      <c r="G12" s="273">
        <f t="shared" si="2"/>
        <v>0.55727762803234504</v>
      </c>
      <c r="H12" s="98" t="str">
        <f t="shared" si="3"/>
        <v>54.9% - 56.6%</v>
      </c>
      <c r="I12" s="274">
        <f>VLOOKUP($A12,T6_CCGBFI_201314!$A:$AE,24,FALSE)+VLOOKUP($A12,T6_CCGBFI_201314!$A:$AE,26,FALSE)+VLOOKUP($A12,T6_CCGBFI_201314!$A:$AE,28,FALSE)+VLOOKUP($A12,T6_CCGBFI_201314!$A:$AE,30,FALSE)</f>
        <v>40</v>
      </c>
      <c r="J12" s="101">
        <v>2.9949086552860139E-3</v>
      </c>
      <c r="K12" s="353"/>
      <c r="L12" s="151">
        <f t="shared" si="0"/>
        <v>0</v>
      </c>
      <c r="M12" s="27">
        <v>-5.6113074204947044E-2</v>
      </c>
      <c r="N12" s="27">
        <v>-5.6113074204947044E-2</v>
      </c>
      <c r="O12" s="251">
        <f t="shared" si="1"/>
        <v>0</v>
      </c>
    </row>
    <row r="13" spans="1:15" x14ac:dyDescent="0.2">
      <c r="A13" s="251" t="s">
        <v>496</v>
      </c>
      <c r="B13" s="251" t="s">
        <v>497</v>
      </c>
      <c r="C13" s="255"/>
      <c r="D13" s="270">
        <f>VLOOKUP(A13,T6_CCGBFI_201314!$A:$AE,4,FALSE)+VLOOKUP(A13,T6_CCGBFI_201314!$A:$AE,5,FALSE)+VLOOKUP(A13,T6_CCGBFI_201314!$A:$AE,6,FALSE)+VLOOKUP(A13,T6_CCGBFI_201314!$A:$AE,7,FALSE)</f>
        <v>37083</v>
      </c>
      <c r="E13" s="271">
        <f>VLOOKUP($A13,T6_CCGBFI_201314!$A:$AE,8,FALSE)+VLOOKUP($A13,T6_CCGBFI_201314!$A:$AE,12,FALSE)+VLOOKUP($A13,T6_CCGBFI_201314!$A:$AE,16,FALSE)+VLOOKUP($A13,T6_CCGBFI_201314!$A:$AE,20,FALSE)</f>
        <v>12316</v>
      </c>
      <c r="F13" s="272">
        <f>VLOOKUP($A13,T6_CCGBFI_201314!$A:$AE,9,FALSE)+VLOOKUP($A13,T6_CCGBFI_201314!$A:$AE,13,FALSE)+VLOOKUP($A13,T6_CCGBFI_201314!$A:$AE,17,FALSE)+VLOOKUP($A13,T6_CCGBFI_201314!$A:$AE,21,FALSE)</f>
        <v>24592</v>
      </c>
      <c r="G13" s="273">
        <f t="shared" si="2"/>
        <v>0.6631610171776825</v>
      </c>
      <c r="H13" s="98" t="str">
        <f t="shared" si="3"/>
        <v>65.8% - 66.8%</v>
      </c>
      <c r="I13" s="274">
        <f>VLOOKUP($A13,T6_CCGBFI_201314!$A:$AE,24,FALSE)+VLOOKUP($A13,T6_CCGBFI_201314!$A:$AE,26,FALSE)+VLOOKUP($A13,T6_CCGBFI_201314!$A:$AE,28,FALSE)+VLOOKUP($A13,T6_CCGBFI_201314!$A:$AE,30,FALSE)</f>
        <v>175</v>
      </c>
      <c r="J13" s="101">
        <v>4.7195253505933118E-3</v>
      </c>
      <c r="K13" s="353"/>
      <c r="L13" s="151">
        <f t="shared" si="0"/>
        <v>0</v>
      </c>
      <c r="M13" s="27">
        <v>-2.1608358397973704E-2</v>
      </c>
      <c r="N13" s="27">
        <v>-2.1608358397973704E-2</v>
      </c>
      <c r="O13" s="251">
        <f t="shared" si="1"/>
        <v>0</v>
      </c>
    </row>
    <row r="14" spans="1:15" x14ac:dyDescent="0.2">
      <c r="A14" s="251" t="s">
        <v>534</v>
      </c>
      <c r="B14" s="251" t="s">
        <v>535</v>
      </c>
      <c r="C14" s="255"/>
      <c r="D14" s="270">
        <f>VLOOKUP(A14,T6_CCGBFI_201314!$A:$AE,4,FALSE)+VLOOKUP(A14,T6_CCGBFI_201314!$A:$AE,5,FALSE)+VLOOKUP(A14,T6_CCGBFI_201314!$A:$AE,6,FALSE)+VLOOKUP(A14,T6_CCGBFI_201314!$A:$AE,7,FALSE)</f>
        <v>16389</v>
      </c>
      <c r="E14" s="271">
        <f>VLOOKUP($A14,T6_CCGBFI_201314!$A:$AE,8,FALSE)+VLOOKUP($A14,T6_CCGBFI_201314!$A:$AE,12,FALSE)+VLOOKUP($A14,T6_CCGBFI_201314!$A:$AE,16,FALSE)+VLOOKUP($A14,T6_CCGBFI_201314!$A:$AE,20,FALSE)</f>
        <v>5068</v>
      </c>
      <c r="F14" s="272">
        <f>VLOOKUP($A14,T6_CCGBFI_201314!$A:$AE,9,FALSE)+VLOOKUP($A14,T6_CCGBFI_201314!$A:$AE,13,FALSE)+VLOOKUP($A14,T6_CCGBFI_201314!$A:$AE,17,FALSE)+VLOOKUP($A14,T6_CCGBFI_201314!$A:$AE,21,FALSE)</f>
        <v>11261</v>
      </c>
      <c r="G14" s="273">
        <f t="shared" si="2"/>
        <v>0.68710720605284037</v>
      </c>
      <c r="H14" s="98" t="str">
        <f t="shared" si="3"/>
        <v>68.0% - 69.4%</v>
      </c>
      <c r="I14" s="274">
        <f>VLOOKUP($A14,T6_CCGBFI_201314!$A:$AE,24,FALSE)+VLOOKUP($A14,T6_CCGBFI_201314!$A:$AE,26,FALSE)+VLOOKUP($A14,T6_CCGBFI_201314!$A:$AE,28,FALSE)+VLOOKUP($A14,T6_CCGBFI_201314!$A:$AE,30,FALSE)</f>
        <v>60</v>
      </c>
      <c r="J14" s="101">
        <v>3.6004149630804905E-3</v>
      </c>
      <c r="K14" s="353"/>
      <c r="L14" s="151">
        <f t="shared" si="0"/>
        <v>0</v>
      </c>
      <c r="M14" s="27">
        <v>-6.838335607094137E-2</v>
      </c>
      <c r="N14" s="27">
        <v>-6.838335607094137E-2</v>
      </c>
      <c r="O14" s="251">
        <f t="shared" si="1"/>
        <v>0</v>
      </c>
    </row>
    <row r="15" spans="1:15" x14ac:dyDescent="0.2">
      <c r="A15" s="251" t="s">
        <v>560</v>
      </c>
      <c r="B15" s="251" t="s">
        <v>561</v>
      </c>
      <c r="C15" s="255"/>
      <c r="D15" s="270">
        <f>VLOOKUP(A15,T6_CCGBFI_201314!$A:$AE,4,FALSE)+VLOOKUP(A15,T6_CCGBFI_201314!$A:$AE,5,FALSE)+VLOOKUP(A15,T6_CCGBFI_201314!$A:$AE,6,FALSE)+VLOOKUP(A15,T6_CCGBFI_201314!$A:$AE,7,FALSE)</f>
        <v>13669</v>
      </c>
      <c r="E15" s="271">
        <f>VLOOKUP($A15,T6_CCGBFI_201314!$A:$AE,8,FALSE)+VLOOKUP($A15,T6_CCGBFI_201314!$A:$AE,12,FALSE)+VLOOKUP($A15,T6_CCGBFI_201314!$A:$AE,16,FALSE)+VLOOKUP($A15,T6_CCGBFI_201314!$A:$AE,20,FALSE)</f>
        <v>6349</v>
      </c>
      <c r="F15" s="272">
        <f>VLOOKUP($A15,T6_CCGBFI_201314!$A:$AE,9,FALSE)+VLOOKUP($A15,T6_CCGBFI_201314!$A:$AE,13,FALSE)+VLOOKUP($A15,T6_CCGBFI_201314!$A:$AE,17,FALSE)+VLOOKUP($A15,T6_CCGBFI_201314!$A:$AE,21,FALSE)</f>
        <v>7295</v>
      </c>
      <c r="G15" s="273">
        <f t="shared" si="2"/>
        <v>0.53368937010754258</v>
      </c>
      <c r="H15" s="98" t="str">
        <f t="shared" si="3"/>
        <v>52.5% - 54.2%</v>
      </c>
      <c r="I15" s="274">
        <f>VLOOKUP($A15,T6_CCGBFI_201314!$A:$AE,24,FALSE)+VLOOKUP($A15,T6_CCGBFI_201314!$A:$AE,26,FALSE)+VLOOKUP($A15,T6_CCGBFI_201314!$A:$AE,28,FALSE)+VLOOKUP($A15,T6_CCGBFI_201314!$A:$AE,30,FALSE)</f>
        <v>25</v>
      </c>
      <c r="J15" s="101">
        <v>1.8289560318969931E-3</v>
      </c>
      <c r="K15" s="354"/>
      <c r="L15" s="151">
        <f t="shared" si="0"/>
        <v>0</v>
      </c>
      <c r="M15" s="27">
        <v>-4.8053485618775649E-2</v>
      </c>
      <c r="N15" s="27">
        <v>-4.8053485618775649E-2</v>
      </c>
      <c r="O15" s="251">
        <f t="shared" si="1"/>
        <v>0</v>
      </c>
    </row>
    <row r="16" spans="1:15" x14ac:dyDescent="0.2">
      <c r="A16" s="251" t="s">
        <v>580</v>
      </c>
      <c r="B16" s="251" t="s">
        <v>1163</v>
      </c>
      <c r="C16" s="255"/>
      <c r="D16" s="270">
        <f>VLOOKUP(A16,T6_CCGBFI_201314!$A:$AE,4,FALSE)+VLOOKUP(A16,T6_CCGBFI_201314!$A:$AE,5,FALSE)+VLOOKUP(A16,T6_CCGBFI_201314!$A:$AE,6,FALSE)+VLOOKUP(A16,T6_CCGBFI_201314!$A:$AE,7,FALSE)</f>
        <v>19661</v>
      </c>
      <c r="E16" s="271">
        <f>VLOOKUP($A16,T6_CCGBFI_201314!$A:$AE,8,FALSE)+VLOOKUP($A16,T6_CCGBFI_201314!$A:$AE,12,FALSE)+VLOOKUP($A16,T6_CCGBFI_201314!$A:$AE,16,FALSE)+VLOOKUP($A16,T6_CCGBFI_201314!$A:$AE,20,FALSE)</f>
        <v>6812.1900000000005</v>
      </c>
      <c r="F16" s="272">
        <f>VLOOKUP($A16,T6_CCGBFI_201314!$A:$AE,9,FALSE)+VLOOKUP($A16,T6_CCGBFI_201314!$A:$AE,13,FALSE)+VLOOKUP($A16,T6_CCGBFI_201314!$A:$AE,17,FALSE)+VLOOKUP($A16,T6_CCGBFI_201314!$A:$AE,21,FALSE)</f>
        <v>12800.81</v>
      </c>
      <c r="G16" s="273">
        <f t="shared" si="2"/>
        <v>0.65107624230710537</v>
      </c>
      <c r="H16" s="98" t="str">
        <f t="shared" si="3"/>
        <v>64.4% - 65.8%</v>
      </c>
      <c r="I16" s="274">
        <f>VLOOKUP($A16,T6_CCGBFI_201314!$A:$AE,24,FALSE)+VLOOKUP($A16,T6_CCGBFI_201314!$A:$AE,26,FALSE)+VLOOKUP($A16,T6_CCGBFI_201314!$A:$AE,28,FALSE)+VLOOKUP($A16,T6_CCGBFI_201314!$A:$AE,30,FALSE)</f>
        <v>48</v>
      </c>
      <c r="J16" s="101">
        <v>2.4413814149839785E-3</v>
      </c>
      <c r="K16" s="354"/>
      <c r="L16" s="151">
        <f t="shared" si="0"/>
        <v>0</v>
      </c>
      <c r="M16" s="27">
        <v>-5.3667693492491342E-2</v>
      </c>
      <c r="N16" s="27">
        <v>-5.3667693492491342E-2</v>
      </c>
      <c r="O16" s="251">
        <f t="shared" si="1"/>
        <v>0</v>
      </c>
    </row>
    <row r="17" spans="1:15" x14ac:dyDescent="0.2">
      <c r="A17" s="251" t="s">
        <v>605</v>
      </c>
      <c r="B17" s="251" t="s">
        <v>1158</v>
      </c>
      <c r="C17" s="255"/>
      <c r="D17" s="270">
        <f>VLOOKUP(A17,T6_CCGBFI_201314!$A:$AE,4,FALSE)+VLOOKUP(A17,T6_CCGBFI_201314!$A:$AE,5,FALSE)+VLOOKUP(A17,T6_CCGBFI_201314!$A:$AE,6,FALSE)+VLOOKUP(A17,T6_CCGBFI_201314!$A:$AE,7,FALSE)</f>
        <v>17036</v>
      </c>
      <c r="E17" s="271">
        <f>VLOOKUP($A17,T6_CCGBFI_201314!$A:$AE,8,FALSE)+VLOOKUP($A17,T6_CCGBFI_201314!$A:$AE,12,FALSE)+VLOOKUP($A17,T6_CCGBFI_201314!$A:$AE,16,FALSE)+VLOOKUP($A17,T6_CCGBFI_201314!$A:$AE,20,FALSE)</f>
        <v>5046</v>
      </c>
      <c r="F17" s="272">
        <f>VLOOKUP($A17,T6_CCGBFI_201314!$A:$AE,9,FALSE)+VLOOKUP($A17,T6_CCGBFI_201314!$A:$AE,13,FALSE)+VLOOKUP($A17,T6_CCGBFI_201314!$A:$AE,17,FALSE)+VLOOKUP($A17,T6_CCGBFI_201314!$A:$AE,21,FALSE)</f>
        <v>11763</v>
      </c>
      <c r="G17" s="273">
        <f t="shared" si="2"/>
        <v>0.69047898567738908</v>
      </c>
      <c r="H17" s="98" t="str">
        <f t="shared" si="3"/>
        <v>68.3% - 69.7%</v>
      </c>
      <c r="I17" s="274">
        <f>VLOOKUP($A17,T6_CCGBFI_201314!$A:$AE,24,FALSE)+VLOOKUP($A17,T6_CCGBFI_201314!$A:$AE,26,FALSE)+VLOOKUP($A17,T6_CCGBFI_201314!$A:$AE,28,FALSE)+VLOOKUP($A17,T6_CCGBFI_201314!$A:$AE,30,FALSE)</f>
        <v>227</v>
      </c>
      <c r="J17" s="101">
        <v>1.332550631053713E-2</v>
      </c>
      <c r="K17" s="354"/>
      <c r="L17" s="151">
        <f t="shared" si="0"/>
        <v>0</v>
      </c>
      <c r="M17" s="27">
        <v>-7.206274851571437E-2</v>
      </c>
      <c r="N17" s="27">
        <v>-7.206274851571437E-2</v>
      </c>
      <c r="O17" s="251">
        <f t="shared" si="1"/>
        <v>0</v>
      </c>
    </row>
    <row r="18" spans="1:15" x14ac:dyDescent="0.2">
      <c r="A18" s="251" t="s">
        <v>630</v>
      </c>
      <c r="B18" s="251" t="s">
        <v>1136</v>
      </c>
      <c r="C18" s="255"/>
      <c r="D18" s="270">
        <f>VLOOKUP(A18,T6_CCGBFI_201314!$A:$AE,4,FALSE)+VLOOKUP(A18,T6_CCGBFI_201314!$A:$AE,5,FALSE)+VLOOKUP(A18,T6_CCGBFI_201314!$A:$AE,6,FALSE)+VLOOKUP(A18,T6_CCGBFI_201314!$A:$AE,7,FALSE)</f>
        <v>16912</v>
      </c>
      <c r="E18" s="271">
        <f>VLOOKUP($A18,T6_CCGBFI_201314!$A:$AE,8,FALSE)+VLOOKUP($A18,T6_CCGBFI_201314!$A:$AE,12,FALSE)+VLOOKUP($A18,T6_CCGBFI_201314!$A:$AE,16,FALSE)+VLOOKUP($A18,T6_CCGBFI_201314!$A:$AE,20,FALSE)</f>
        <v>3560</v>
      </c>
      <c r="F18" s="272">
        <f>VLOOKUP($A18,T6_CCGBFI_201314!$A:$AE,9,FALSE)+VLOOKUP($A18,T6_CCGBFI_201314!$A:$AE,13,FALSE)+VLOOKUP($A18,T6_CCGBFI_201314!$A:$AE,17,FALSE)+VLOOKUP($A18,T6_CCGBFI_201314!$A:$AE,21,FALSE)</f>
        <v>12002</v>
      </c>
      <c r="G18" s="273"/>
      <c r="H18" s="98" t="str">
        <f t="shared" si="3"/>
        <v/>
      </c>
      <c r="I18" s="274">
        <f>VLOOKUP($A18,T6_CCGBFI_201314!$A:$AE,24,FALSE)+VLOOKUP($A18,T6_CCGBFI_201314!$A:$AE,26,FALSE)+VLOOKUP($A18,T6_CCGBFI_201314!$A:$AE,28,FALSE)+VLOOKUP($A18,T6_CCGBFI_201314!$A:$AE,30,FALSE)</f>
        <v>1350</v>
      </c>
      <c r="J18" s="101">
        <v>7.9824976348155149E-2</v>
      </c>
      <c r="K18" s="354"/>
      <c r="L18" s="151">
        <f t="shared" si="0"/>
        <v>0</v>
      </c>
      <c r="M18" s="27">
        <v>-5.6250000000000022E-2</v>
      </c>
      <c r="N18" s="27">
        <v>-5.6250000000000022E-2</v>
      </c>
      <c r="O18" s="251">
        <f t="shared" si="1"/>
        <v>1</v>
      </c>
    </row>
    <row r="19" spans="1:15" x14ac:dyDescent="0.2">
      <c r="A19" s="251" t="s">
        <v>646</v>
      </c>
      <c r="B19" s="251" t="s">
        <v>647</v>
      </c>
      <c r="C19" s="255"/>
      <c r="D19" s="270">
        <f>VLOOKUP(A19,T6_CCGBFI_201314!$A:$AE,4,FALSE)+VLOOKUP(A19,T6_CCGBFI_201314!$A:$AE,5,FALSE)+VLOOKUP(A19,T6_CCGBFI_201314!$A:$AE,6,FALSE)+VLOOKUP(A19,T6_CCGBFI_201314!$A:$AE,7,FALSE)</f>
        <v>29831</v>
      </c>
      <c r="E19" s="271">
        <f>VLOOKUP($A19,T6_CCGBFI_201314!$A:$AE,8,FALSE)+VLOOKUP($A19,T6_CCGBFI_201314!$A:$AE,12,FALSE)+VLOOKUP($A19,T6_CCGBFI_201314!$A:$AE,16,FALSE)+VLOOKUP($A19,T6_CCGBFI_201314!$A:$AE,20,FALSE)</f>
        <v>8395</v>
      </c>
      <c r="F19" s="272">
        <f>VLOOKUP($A19,T6_CCGBFI_201314!$A:$AE,9,FALSE)+VLOOKUP($A19,T6_CCGBFI_201314!$A:$AE,13,FALSE)+VLOOKUP($A19,T6_CCGBFI_201314!$A:$AE,17,FALSE)+VLOOKUP($A19,T6_CCGBFI_201314!$A:$AE,21,FALSE)</f>
        <v>21325</v>
      </c>
      <c r="G19" s="273">
        <f t="shared" si="2"/>
        <v>0.71486038014146358</v>
      </c>
      <c r="H19" s="98" t="str">
        <f t="shared" si="3"/>
        <v>71.0% - 72.0%</v>
      </c>
      <c r="I19" s="274">
        <f>VLOOKUP($A19,T6_CCGBFI_201314!$A:$AE,24,FALSE)+VLOOKUP($A19,T6_CCGBFI_201314!$A:$AE,26,FALSE)+VLOOKUP($A19,T6_CCGBFI_201314!$A:$AE,28,FALSE)+VLOOKUP($A19,T6_CCGBFI_201314!$A:$AE,30,FALSE)</f>
        <v>111</v>
      </c>
      <c r="J19" s="101">
        <v>3.7213356577712217E-3</v>
      </c>
      <c r="K19" s="354"/>
      <c r="L19" s="151">
        <f t="shared" si="0"/>
        <v>0</v>
      </c>
      <c r="M19" s="27">
        <v>-5.9730189749732099E-2</v>
      </c>
      <c r="N19" s="27">
        <v>-5.9730189749732099E-2</v>
      </c>
      <c r="O19" s="251">
        <f t="shared" si="1"/>
        <v>0</v>
      </c>
    </row>
    <row r="20" spans="1:15" x14ac:dyDescent="0.2">
      <c r="A20" s="251" t="s">
        <v>678</v>
      </c>
      <c r="B20" s="251" t="s">
        <v>1133</v>
      </c>
      <c r="C20" s="255"/>
      <c r="D20" s="270">
        <f>VLOOKUP(A20,T6_CCGBFI_201314!$A:$AE,4,FALSE)+VLOOKUP(A20,T6_CCGBFI_201314!$A:$AE,5,FALSE)+VLOOKUP(A20,T6_CCGBFI_201314!$A:$AE,6,FALSE)+VLOOKUP(A20,T6_CCGBFI_201314!$A:$AE,7,FALSE)</f>
        <v>17860</v>
      </c>
      <c r="E20" s="271">
        <f>VLOOKUP($A20,T6_CCGBFI_201314!$A:$AE,8,FALSE)+VLOOKUP($A20,T6_CCGBFI_201314!$A:$AE,12,FALSE)+VLOOKUP($A20,T6_CCGBFI_201314!$A:$AE,16,FALSE)+VLOOKUP($A20,T6_CCGBFI_201314!$A:$AE,20,FALSE)</f>
        <v>4862</v>
      </c>
      <c r="F20" s="272">
        <f>VLOOKUP($A20,T6_CCGBFI_201314!$A:$AE,9,FALSE)+VLOOKUP($A20,T6_CCGBFI_201314!$A:$AE,13,FALSE)+VLOOKUP($A20,T6_CCGBFI_201314!$A:$AE,17,FALSE)+VLOOKUP($A20,T6_CCGBFI_201314!$A:$AE,21,FALSE)</f>
        <v>12731</v>
      </c>
      <c r="G20" s="273">
        <f t="shared" si="2"/>
        <v>0.71282194848824187</v>
      </c>
      <c r="H20" s="98" t="str">
        <f t="shared" si="3"/>
        <v>70.6% - 71.9%</v>
      </c>
      <c r="I20" s="274">
        <f>VLOOKUP($A20,T6_CCGBFI_201314!$A:$AE,24,FALSE)+VLOOKUP($A20,T6_CCGBFI_201314!$A:$AE,26,FALSE)+VLOOKUP($A20,T6_CCGBFI_201314!$A:$AE,28,FALSE)+VLOOKUP($A20,T6_CCGBFI_201314!$A:$AE,30,FALSE)</f>
        <v>267</v>
      </c>
      <c r="J20" s="101">
        <v>1.4935429533969679E-2</v>
      </c>
      <c r="K20" s="354"/>
      <c r="L20" s="151">
        <f t="shared" si="0"/>
        <v>0</v>
      </c>
      <c r="M20" s="27">
        <v>-7.0033845352772683E-2</v>
      </c>
      <c r="N20" s="27">
        <v>-7.0033845352772683E-2</v>
      </c>
      <c r="O20" s="251">
        <f t="shared" si="1"/>
        <v>0</v>
      </c>
    </row>
    <row r="21" spans="1:15" x14ac:dyDescent="0.2">
      <c r="A21" s="251" t="s">
        <v>700</v>
      </c>
      <c r="B21" s="251" t="s">
        <v>1139</v>
      </c>
      <c r="C21" s="255"/>
      <c r="D21" s="270">
        <f>VLOOKUP(A21,T6_CCGBFI_201314!$A:$AE,4,FALSE)+VLOOKUP(A21,T6_CCGBFI_201314!$A:$AE,5,FALSE)+VLOOKUP(A21,T6_CCGBFI_201314!$A:$AE,6,FALSE)+VLOOKUP(A21,T6_CCGBFI_201314!$A:$AE,7,FALSE)</f>
        <v>29657</v>
      </c>
      <c r="E21" s="271">
        <f>VLOOKUP($A21,T6_CCGBFI_201314!$A:$AE,8,FALSE)+VLOOKUP($A21,T6_CCGBFI_201314!$A:$AE,12,FALSE)+VLOOKUP($A21,T6_CCGBFI_201314!$A:$AE,16,FALSE)+VLOOKUP($A21,T6_CCGBFI_201314!$A:$AE,20,FALSE)</f>
        <v>9347</v>
      </c>
      <c r="F21" s="272">
        <f>VLOOKUP($A21,T6_CCGBFI_201314!$A:$AE,9,FALSE)+VLOOKUP($A21,T6_CCGBFI_201314!$A:$AE,13,FALSE)+VLOOKUP($A21,T6_CCGBFI_201314!$A:$AE,17,FALSE)+VLOOKUP($A21,T6_CCGBFI_201314!$A:$AE,21,FALSE)</f>
        <v>20019</v>
      </c>
      <c r="G21" s="273"/>
      <c r="H21" s="98" t="str">
        <f t="shared" si="3"/>
        <v/>
      </c>
      <c r="I21" s="274">
        <f>VLOOKUP($A21,T6_CCGBFI_201314!$A:$AE,24,FALSE)+VLOOKUP($A21,T6_CCGBFI_201314!$A:$AE,26,FALSE)+VLOOKUP($A21,T6_CCGBFI_201314!$A:$AE,28,FALSE)+VLOOKUP($A21,T6_CCGBFI_201314!$A:$AE,30,FALSE)</f>
        <v>291</v>
      </c>
      <c r="J21" s="101">
        <v>9.8128477491148201E-3</v>
      </c>
      <c r="K21" s="354"/>
      <c r="L21" s="151">
        <f t="shared" si="0"/>
        <v>1</v>
      </c>
      <c r="M21" s="27">
        <v>-0.18011168859891624</v>
      </c>
      <c r="N21" s="27">
        <v>-0.18011168859891624</v>
      </c>
      <c r="O21" s="251">
        <f t="shared" si="1"/>
        <v>0</v>
      </c>
    </row>
    <row r="22" spans="1:15" x14ac:dyDescent="0.2">
      <c r="A22" s="251" t="s">
        <v>722</v>
      </c>
      <c r="B22" s="251" t="s">
        <v>1148</v>
      </c>
      <c r="C22" s="255"/>
      <c r="D22" s="270">
        <f>VLOOKUP(A22,T6_CCGBFI_201314!$A:$AE,4,FALSE)+VLOOKUP(A22,T6_CCGBFI_201314!$A:$AE,5,FALSE)+VLOOKUP(A22,T6_CCGBFI_201314!$A:$AE,6,FALSE)+VLOOKUP(A22,T6_CCGBFI_201314!$A:$AE,7,FALSE)</f>
        <v>21978</v>
      </c>
      <c r="E22" s="271">
        <f>VLOOKUP($A22,T6_CCGBFI_201314!$A:$AE,8,FALSE)+VLOOKUP($A22,T6_CCGBFI_201314!$A:$AE,12,FALSE)+VLOOKUP($A22,T6_CCGBFI_201314!$A:$AE,16,FALSE)+VLOOKUP($A22,T6_CCGBFI_201314!$A:$AE,20,FALSE)</f>
        <v>5334</v>
      </c>
      <c r="F22" s="272">
        <f>VLOOKUP($A22,T6_CCGBFI_201314!$A:$AE,9,FALSE)+VLOOKUP($A22,T6_CCGBFI_201314!$A:$AE,13,FALSE)+VLOOKUP($A22,T6_CCGBFI_201314!$A:$AE,17,FALSE)+VLOOKUP($A22,T6_CCGBFI_201314!$A:$AE,21,FALSE)</f>
        <v>15701</v>
      </c>
      <c r="G22" s="273">
        <f t="shared" si="2"/>
        <v>0.71439621439621437</v>
      </c>
      <c r="H22" s="98" t="str">
        <f t="shared" si="3"/>
        <v>70.8% - 72.0%</v>
      </c>
      <c r="I22" s="274">
        <f>VLOOKUP($A22,T6_CCGBFI_201314!$A:$AE,24,FALSE)+VLOOKUP($A22,T6_CCGBFI_201314!$A:$AE,26,FALSE)+VLOOKUP($A22,T6_CCGBFI_201314!$A:$AE,28,FALSE)+VLOOKUP($A22,T6_CCGBFI_201314!$A:$AE,30,FALSE)</f>
        <v>943</v>
      </c>
      <c r="J22" s="101">
        <v>4.2908495245028891E-2</v>
      </c>
      <c r="K22" s="354"/>
      <c r="L22" s="151">
        <f t="shared" si="0"/>
        <v>0</v>
      </c>
      <c r="M22" s="27">
        <v>-7.3127530364372473E-2</v>
      </c>
      <c r="N22" s="27">
        <v>-7.3127530364372473E-2</v>
      </c>
      <c r="O22" s="251">
        <f t="shared" si="1"/>
        <v>0</v>
      </c>
    </row>
    <row r="23" spans="1:15" x14ac:dyDescent="0.2">
      <c r="A23" s="251" t="s">
        <v>753</v>
      </c>
      <c r="B23" s="251" t="s">
        <v>754</v>
      </c>
      <c r="C23" s="255"/>
      <c r="D23" s="270">
        <f>VLOOKUP(A23,T6_CCGBFI_201314!$A:$AE,4,FALSE)+VLOOKUP(A23,T6_CCGBFI_201314!$A:$AE,5,FALSE)+VLOOKUP(A23,T6_CCGBFI_201314!$A:$AE,6,FALSE)+VLOOKUP(A23,T6_CCGBFI_201314!$A:$AE,7,FALSE)</f>
        <v>26479</v>
      </c>
      <c r="E23" s="271">
        <f>VLOOKUP($A23,T6_CCGBFI_201314!$A:$AE,8,FALSE)+VLOOKUP($A23,T6_CCGBFI_201314!$A:$AE,12,FALSE)+VLOOKUP($A23,T6_CCGBFI_201314!$A:$AE,16,FALSE)+VLOOKUP($A23,T6_CCGBFI_201314!$A:$AE,20,FALSE)</f>
        <v>5397.1900000000005</v>
      </c>
      <c r="F23" s="272">
        <f>VLOOKUP($A23,T6_CCGBFI_201314!$A:$AE,9,FALSE)+VLOOKUP($A23,T6_CCGBFI_201314!$A:$AE,13,FALSE)+VLOOKUP($A23,T6_CCGBFI_201314!$A:$AE,17,FALSE)+VLOOKUP($A23,T6_CCGBFI_201314!$A:$AE,21,FALSE)</f>
        <v>20906.809999999998</v>
      </c>
      <c r="G23" s="273">
        <f t="shared" si="2"/>
        <v>0.78956191699082279</v>
      </c>
      <c r="H23" s="98" t="str">
        <f t="shared" si="3"/>
        <v>78.5% - 79.4%</v>
      </c>
      <c r="I23" s="274">
        <f>VLOOKUP($A23,T6_CCGBFI_201314!$A:$AE,24,FALSE)+VLOOKUP($A23,T6_CCGBFI_201314!$A:$AE,26,FALSE)+VLOOKUP($A23,T6_CCGBFI_201314!$A:$AE,28,FALSE)+VLOOKUP($A23,T6_CCGBFI_201314!$A:$AE,30,FALSE)</f>
        <v>175</v>
      </c>
      <c r="J23" s="101">
        <v>6.6192601558362962E-3</v>
      </c>
      <c r="K23" s="354"/>
      <c r="L23" s="151">
        <f t="shared" si="0"/>
        <v>0</v>
      </c>
      <c r="M23" s="27">
        <v>-7.2604370972261134E-2</v>
      </c>
      <c r="N23" s="27">
        <v>-7.2604370972261134E-2</v>
      </c>
      <c r="O23" s="251">
        <f t="shared" si="1"/>
        <v>0</v>
      </c>
    </row>
    <row r="24" spans="1:15" x14ac:dyDescent="0.2">
      <c r="A24" s="251" t="s">
        <v>779</v>
      </c>
      <c r="B24" s="251" t="s">
        <v>780</v>
      </c>
      <c r="C24" s="255"/>
      <c r="D24" s="270">
        <f>VLOOKUP(A24,T6_CCGBFI_201314!$A:$AE,4,FALSE)+VLOOKUP(A24,T6_CCGBFI_201314!$A:$AE,5,FALSE)+VLOOKUP(A24,T6_CCGBFI_201314!$A:$AE,6,FALSE)+VLOOKUP(A24,T6_CCGBFI_201314!$A:$AE,7,FALSE)</f>
        <v>17110</v>
      </c>
      <c r="E24" s="271">
        <f>VLOOKUP($A24,T6_CCGBFI_201314!$A:$AE,8,FALSE)+VLOOKUP($A24,T6_CCGBFI_201314!$A:$AE,12,FALSE)+VLOOKUP($A24,T6_CCGBFI_201314!$A:$AE,16,FALSE)+VLOOKUP($A24,T6_CCGBFI_201314!$A:$AE,20,FALSE)</f>
        <v>4113</v>
      </c>
      <c r="F24" s="272">
        <f>VLOOKUP($A24,T6_CCGBFI_201314!$A:$AE,9,FALSE)+VLOOKUP($A24,T6_CCGBFI_201314!$A:$AE,13,FALSE)+VLOOKUP($A24,T6_CCGBFI_201314!$A:$AE,17,FALSE)+VLOOKUP($A24,T6_CCGBFI_201314!$A:$AE,21,FALSE)</f>
        <v>12523</v>
      </c>
      <c r="G24" s="273"/>
      <c r="H24" s="98" t="str">
        <f t="shared" si="3"/>
        <v/>
      </c>
      <c r="I24" s="274">
        <f>VLOOKUP($A24,T6_CCGBFI_201314!$A:$AE,24,FALSE)+VLOOKUP($A24,T6_CCGBFI_201314!$A:$AE,26,FALSE)+VLOOKUP($A24,T6_CCGBFI_201314!$A:$AE,28,FALSE)+VLOOKUP($A24,T6_CCGBFI_201314!$A:$AE,30,FALSE)</f>
        <v>474</v>
      </c>
      <c r="J24" s="101">
        <v>2.0627741228070175E-2</v>
      </c>
      <c r="K24" s="354"/>
      <c r="L24" s="151">
        <f t="shared" si="0"/>
        <v>1</v>
      </c>
      <c r="M24" s="27">
        <v>-0.19848222232632218</v>
      </c>
      <c r="N24" s="27">
        <v>-0.19848222232632218</v>
      </c>
      <c r="O24" s="251">
        <f t="shared" si="1"/>
        <v>0</v>
      </c>
    </row>
    <row r="25" spans="1:15" x14ac:dyDescent="0.2">
      <c r="A25" s="251" t="s">
        <v>802</v>
      </c>
      <c r="B25" s="251" t="s">
        <v>1146</v>
      </c>
      <c r="C25" s="255"/>
      <c r="D25" s="270">
        <f>VLOOKUP(A25,T6_CCGBFI_201314!$A:$AE,4,FALSE)+VLOOKUP(A25,T6_CCGBFI_201314!$A:$AE,5,FALSE)+VLOOKUP(A25,T6_CCGBFI_201314!$A:$AE,6,FALSE)+VLOOKUP(A25,T6_CCGBFI_201314!$A:$AE,7,FALSE)</f>
        <v>34969</v>
      </c>
      <c r="E25" s="271">
        <f>VLOOKUP($A25,T6_CCGBFI_201314!$A:$AE,8,FALSE)+VLOOKUP($A25,T6_CCGBFI_201314!$A:$AE,12,FALSE)+VLOOKUP($A25,T6_CCGBFI_201314!$A:$AE,16,FALSE)+VLOOKUP($A25,T6_CCGBFI_201314!$A:$AE,20,FALSE)</f>
        <v>7360.59</v>
      </c>
      <c r="F25" s="272">
        <f>VLOOKUP($A25,T6_CCGBFI_201314!$A:$AE,9,FALSE)+VLOOKUP($A25,T6_CCGBFI_201314!$A:$AE,13,FALSE)+VLOOKUP($A25,T6_CCGBFI_201314!$A:$AE,17,FALSE)+VLOOKUP($A25,T6_CCGBFI_201314!$A:$AE,21,FALSE)</f>
        <v>25873.41</v>
      </c>
      <c r="G25" s="273"/>
      <c r="H25" s="98" t="str">
        <f t="shared" si="3"/>
        <v/>
      </c>
      <c r="I25" s="274">
        <f>VLOOKUP($A25,T6_CCGBFI_201314!$A:$AE,24,FALSE)+VLOOKUP($A25,T6_CCGBFI_201314!$A:$AE,26,FALSE)+VLOOKUP($A25,T6_CCGBFI_201314!$A:$AE,28,FALSE)+VLOOKUP($A25,T6_CCGBFI_201314!$A:$AE,30,FALSE)</f>
        <v>1735.0000000000002</v>
      </c>
      <c r="J25" s="101">
        <v>5.6157635467980298E-2</v>
      </c>
      <c r="K25" s="354"/>
      <c r="L25" s="151">
        <f t="shared" si="0"/>
        <v>0</v>
      </c>
      <c r="M25" s="27">
        <v>-3.6401212455221876E-2</v>
      </c>
      <c r="N25" s="27">
        <v>-3.6401212455221876E-2</v>
      </c>
      <c r="O25" s="251">
        <f t="shared" si="1"/>
        <v>1</v>
      </c>
    </row>
    <row r="26" spans="1:15" x14ac:dyDescent="0.2">
      <c r="A26" s="251" t="s">
        <v>824</v>
      </c>
      <c r="B26" s="251" t="s">
        <v>1187</v>
      </c>
      <c r="C26" s="255"/>
      <c r="D26" s="270">
        <f>VLOOKUP(A26,T6_CCGBFI_201314!$A:$AE,4,FALSE)+VLOOKUP(A26,T6_CCGBFI_201314!$A:$AE,5,FALSE)+VLOOKUP(A26,T6_CCGBFI_201314!$A:$AE,6,FALSE)+VLOOKUP(A26,T6_CCGBFI_201314!$A:$AE,7,FALSE)</f>
        <v>19201</v>
      </c>
      <c r="E26" s="271">
        <f>VLOOKUP($A26,T6_CCGBFI_201314!$A:$AE,8,FALSE)+VLOOKUP($A26,T6_CCGBFI_201314!$A:$AE,12,FALSE)+VLOOKUP($A26,T6_CCGBFI_201314!$A:$AE,16,FALSE)+VLOOKUP($A26,T6_CCGBFI_201314!$A:$AE,20,FALSE)</f>
        <v>5205</v>
      </c>
      <c r="F26" s="272">
        <f>VLOOKUP($A26,T6_CCGBFI_201314!$A:$AE,9,FALSE)+VLOOKUP($A26,T6_CCGBFI_201314!$A:$AE,13,FALSE)+VLOOKUP($A26,T6_CCGBFI_201314!$A:$AE,17,FALSE)+VLOOKUP($A26,T6_CCGBFI_201314!$A:$AE,21,FALSE)</f>
        <v>13829</v>
      </c>
      <c r="G26" s="273">
        <f t="shared" si="2"/>
        <v>0.72022290505702824</v>
      </c>
      <c r="H26" s="98" t="str">
        <f t="shared" si="3"/>
        <v>71.4% - 72.7%</v>
      </c>
      <c r="I26" s="274">
        <f>VLOOKUP($A26,T6_CCGBFI_201314!$A:$AE,24,FALSE)+VLOOKUP($A26,T6_CCGBFI_201314!$A:$AE,26,FALSE)+VLOOKUP($A26,T6_CCGBFI_201314!$A:$AE,28,FALSE)+VLOOKUP($A26,T6_CCGBFI_201314!$A:$AE,30,FALSE)</f>
        <v>167</v>
      </c>
      <c r="J26" s="101">
        <v>8.6983697067555595E-3</v>
      </c>
      <c r="K26" s="354"/>
      <c r="L26" s="151">
        <f t="shared" si="0"/>
        <v>0</v>
      </c>
      <c r="M26" s="27">
        <v>-6.7459932005828116E-2</v>
      </c>
      <c r="N26" s="27">
        <v>-6.7459932005828116E-2</v>
      </c>
      <c r="O26" s="251">
        <f t="shared" si="1"/>
        <v>0</v>
      </c>
    </row>
    <row r="27" spans="1:15" x14ac:dyDescent="0.2">
      <c r="A27" s="251" t="s">
        <v>846</v>
      </c>
      <c r="B27" s="251" t="s">
        <v>1151</v>
      </c>
      <c r="C27" s="255"/>
      <c r="D27" s="270">
        <f>VLOOKUP(A27,T6_CCGBFI_201314!$A:$AE,4,FALSE)+VLOOKUP(A27,T6_CCGBFI_201314!$A:$AE,5,FALSE)+VLOOKUP(A27,T6_CCGBFI_201314!$A:$AE,6,FALSE)+VLOOKUP(A27,T6_CCGBFI_201314!$A:$AE,7,FALSE)</f>
        <v>16646</v>
      </c>
      <c r="E27" s="271">
        <f>VLOOKUP($A27,T6_CCGBFI_201314!$A:$AE,8,FALSE)+VLOOKUP($A27,T6_CCGBFI_201314!$A:$AE,12,FALSE)+VLOOKUP($A27,T6_CCGBFI_201314!$A:$AE,16,FALSE)+VLOOKUP($A27,T6_CCGBFI_201314!$A:$AE,20,FALSE)</f>
        <v>6479</v>
      </c>
      <c r="F27" s="272">
        <f>VLOOKUP($A27,T6_CCGBFI_201314!$A:$AE,9,FALSE)+VLOOKUP($A27,T6_CCGBFI_201314!$A:$AE,13,FALSE)+VLOOKUP($A27,T6_CCGBFI_201314!$A:$AE,17,FALSE)+VLOOKUP($A27,T6_CCGBFI_201314!$A:$AE,21,FALSE)</f>
        <v>10099</v>
      </c>
      <c r="G27" s="273">
        <f t="shared" si="2"/>
        <v>0.6066922984500781</v>
      </c>
      <c r="H27" s="98" t="str">
        <f t="shared" si="3"/>
        <v>59.9% - 61.4%</v>
      </c>
      <c r="I27" s="274">
        <f>VLOOKUP($A27,T6_CCGBFI_201314!$A:$AE,24,FALSE)+VLOOKUP($A27,T6_CCGBFI_201314!$A:$AE,26,FALSE)+VLOOKUP($A27,T6_CCGBFI_201314!$A:$AE,28,FALSE)+VLOOKUP($A27,T6_CCGBFI_201314!$A:$AE,30,FALSE)</f>
        <v>68</v>
      </c>
      <c r="J27" s="101">
        <v>4.0853109041754281E-3</v>
      </c>
      <c r="K27" s="354"/>
      <c r="L27" s="151">
        <f t="shared" si="0"/>
        <v>0</v>
      </c>
      <c r="M27" s="27">
        <v>-6.1774320820651596E-2</v>
      </c>
      <c r="N27" s="27">
        <v>-6.1774320820651596E-2</v>
      </c>
      <c r="O27" s="251">
        <f t="shared" si="1"/>
        <v>0</v>
      </c>
    </row>
    <row r="28" spans="1:15" x14ac:dyDescent="0.2">
      <c r="A28" s="251" t="s">
        <v>871</v>
      </c>
      <c r="B28" s="251" t="s">
        <v>1165</v>
      </c>
      <c r="C28" s="255"/>
      <c r="D28" s="270">
        <f>VLOOKUP(A28,T6_CCGBFI_201314!$A:$AE,4,FALSE)+VLOOKUP(A28,T6_CCGBFI_201314!$A:$AE,5,FALSE)+VLOOKUP(A28,T6_CCGBFI_201314!$A:$AE,6,FALSE)+VLOOKUP(A28,T6_CCGBFI_201314!$A:$AE,7,FALSE)</f>
        <v>15832</v>
      </c>
      <c r="E28" s="271">
        <f>VLOOKUP($A28,T6_CCGBFI_201314!$A:$AE,8,FALSE)+VLOOKUP($A28,T6_CCGBFI_201314!$A:$AE,12,FALSE)+VLOOKUP($A28,T6_CCGBFI_201314!$A:$AE,16,FALSE)+VLOOKUP($A28,T6_CCGBFI_201314!$A:$AE,20,FALSE)</f>
        <v>3066</v>
      </c>
      <c r="F28" s="272">
        <f>VLOOKUP($A28,T6_CCGBFI_201314!$A:$AE,9,FALSE)+VLOOKUP($A28,T6_CCGBFI_201314!$A:$AE,13,FALSE)+VLOOKUP($A28,T6_CCGBFI_201314!$A:$AE,17,FALSE)+VLOOKUP($A28,T6_CCGBFI_201314!$A:$AE,21,FALSE)</f>
        <v>12705</v>
      </c>
      <c r="G28" s="273">
        <f t="shared" si="2"/>
        <v>0.80248863062152598</v>
      </c>
      <c r="H28" s="98" t="str">
        <f t="shared" si="3"/>
        <v>79.6% - 80.9%</v>
      </c>
      <c r="I28" s="274">
        <f>VLOOKUP($A28,T6_CCGBFI_201314!$A:$AE,24,FALSE)+VLOOKUP($A28,T6_CCGBFI_201314!$A:$AE,26,FALSE)+VLOOKUP($A28,T6_CCGBFI_201314!$A:$AE,28,FALSE)+VLOOKUP($A28,T6_CCGBFI_201314!$A:$AE,30,FALSE)</f>
        <v>61</v>
      </c>
      <c r="J28" s="101">
        <v>4.11522633744856E-3</v>
      </c>
      <c r="K28" s="354"/>
      <c r="L28" s="151">
        <f t="shared" si="0"/>
        <v>0</v>
      </c>
      <c r="M28" s="27">
        <v>-7.0837490463055319E-2</v>
      </c>
      <c r="N28" s="27">
        <v>-7.0837490463055319E-2</v>
      </c>
      <c r="O28" s="251">
        <f t="shared" si="1"/>
        <v>0</v>
      </c>
    </row>
    <row r="29" spans="1:15" x14ac:dyDescent="0.2">
      <c r="A29" s="251" t="s">
        <v>884</v>
      </c>
      <c r="B29" s="251" t="s">
        <v>1200</v>
      </c>
      <c r="C29" s="255"/>
      <c r="D29" s="270">
        <f>VLOOKUP(A29,T6_CCGBFI_201314!$A:$AE,4,FALSE)+VLOOKUP(A29,T6_CCGBFI_201314!$A:$AE,5,FALSE)+VLOOKUP(A29,T6_CCGBFI_201314!$A:$AE,6,FALSE)+VLOOKUP(A29,T6_CCGBFI_201314!$A:$AE,7,FALSE)</f>
        <v>16808</v>
      </c>
      <c r="E29" s="271">
        <f>VLOOKUP($A29,T6_CCGBFI_201314!$A:$AE,8,FALSE)+VLOOKUP($A29,T6_CCGBFI_201314!$A:$AE,12,FALSE)+VLOOKUP($A29,T6_CCGBFI_201314!$A:$AE,16,FALSE)+VLOOKUP($A29,T6_CCGBFI_201314!$A:$AE,20,FALSE)</f>
        <v>2673</v>
      </c>
      <c r="F29" s="272">
        <f>VLOOKUP($A29,T6_CCGBFI_201314!$A:$AE,9,FALSE)+VLOOKUP($A29,T6_CCGBFI_201314!$A:$AE,13,FALSE)+VLOOKUP($A29,T6_CCGBFI_201314!$A:$AE,17,FALSE)+VLOOKUP($A29,T6_CCGBFI_201314!$A:$AE,21,FALSE)</f>
        <v>13667</v>
      </c>
      <c r="G29" s="273">
        <f t="shared" si="2"/>
        <v>0.81312470252260827</v>
      </c>
      <c r="H29" s="98" t="str">
        <f t="shared" si="3"/>
        <v>80.7% - 81.9%</v>
      </c>
      <c r="I29" s="274">
        <f>VLOOKUP($A29,T6_CCGBFI_201314!$A:$AE,24,FALSE)+VLOOKUP($A29,T6_CCGBFI_201314!$A:$AE,26,FALSE)+VLOOKUP($A29,T6_CCGBFI_201314!$A:$AE,28,FALSE)+VLOOKUP($A29,T6_CCGBFI_201314!$A:$AE,30,FALSE)</f>
        <v>468</v>
      </c>
      <c r="J29" s="101">
        <v>2.6385910183921491E-2</v>
      </c>
      <c r="K29" s="354"/>
      <c r="L29" s="151">
        <f t="shared" si="0"/>
        <v>0</v>
      </c>
      <c r="M29" s="27">
        <v>-5.8164294519780335E-2</v>
      </c>
      <c r="N29" s="27">
        <v>-5.8164294519780335E-2</v>
      </c>
      <c r="O29" s="251">
        <f t="shared" si="1"/>
        <v>0</v>
      </c>
    </row>
    <row r="30" spans="1:15" x14ac:dyDescent="0.2">
      <c r="A30" s="251" t="s">
        <v>897</v>
      </c>
      <c r="B30" s="251" t="s">
        <v>1210</v>
      </c>
      <c r="C30" s="255"/>
      <c r="D30" s="270">
        <f>VLOOKUP(A30,T6_CCGBFI_201314!$A:$AE,4,FALSE)+VLOOKUP(A30,T6_CCGBFI_201314!$A:$AE,5,FALSE)+VLOOKUP(A30,T6_CCGBFI_201314!$A:$AE,6,FALSE)+VLOOKUP(A30,T6_CCGBFI_201314!$A:$AE,7,FALSE)</f>
        <v>17033</v>
      </c>
      <c r="E30" s="271">
        <f>VLOOKUP($A30,T6_CCGBFI_201314!$A:$AE,8,FALSE)+VLOOKUP($A30,T6_CCGBFI_201314!$A:$AE,12,FALSE)+VLOOKUP($A30,T6_CCGBFI_201314!$A:$AE,16,FALSE)+VLOOKUP($A30,T6_CCGBFI_201314!$A:$AE,20,FALSE)</f>
        <v>3706.5</v>
      </c>
      <c r="F30" s="272">
        <f>VLOOKUP($A30,T6_CCGBFI_201314!$A:$AE,9,FALSE)+VLOOKUP($A30,T6_CCGBFI_201314!$A:$AE,13,FALSE)+VLOOKUP($A30,T6_CCGBFI_201314!$A:$AE,17,FALSE)+VLOOKUP($A30,T6_CCGBFI_201314!$A:$AE,21,FALSE)</f>
        <v>12619.5</v>
      </c>
      <c r="G30" s="273">
        <f t="shared" si="2"/>
        <v>0.74088534022192221</v>
      </c>
      <c r="H30" s="98" t="str">
        <f t="shared" si="3"/>
        <v>73.4% - 74.7%</v>
      </c>
      <c r="I30" s="274">
        <f>VLOOKUP($A30,T6_CCGBFI_201314!$A:$AE,24,FALSE)+VLOOKUP($A30,T6_CCGBFI_201314!$A:$AE,26,FALSE)+VLOOKUP($A30,T6_CCGBFI_201314!$A:$AE,28,FALSE)+VLOOKUP($A30,T6_CCGBFI_201314!$A:$AE,30,FALSE)</f>
        <v>707</v>
      </c>
      <c r="J30" s="101">
        <v>3.3714837286265856E-2</v>
      </c>
      <c r="K30" s="354"/>
      <c r="L30" s="151">
        <f t="shared" si="0"/>
        <v>0</v>
      </c>
      <c r="M30" s="27">
        <v>-5.3248846645544967E-2</v>
      </c>
      <c r="N30" s="27">
        <v>-5.3248846645544967E-2</v>
      </c>
      <c r="O30" s="251">
        <f t="shared" si="1"/>
        <v>0</v>
      </c>
    </row>
    <row r="31" spans="1:15" x14ac:dyDescent="0.2">
      <c r="A31" s="251" t="s">
        <v>907</v>
      </c>
      <c r="B31" s="251" t="s">
        <v>1208</v>
      </c>
      <c r="C31" s="255"/>
      <c r="D31" s="270">
        <f>VLOOKUP(A31,T6_CCGBFI_201314!$A:$AE,4,FALSE)+VLOOKUP(A31,T6_CCGBFI_201314!$A:$AE,5,FALSE)+VLOOKUP(A31,T6_CCGBFI_201314!$A:$AE,6,FALSE)+VLOOKUP(A31,T6_CCGBFI_201314!$A:$AE,7,FALSE)</f>
        <v>20032</v>
      </c>
      <c r="E31" s="271">
        <f>VLOOKUP($A31,T6_CCGBFI_201314!$A:$AE,8,FALSE)+VLOOKUP($A31,T6_CCGBFI_201314!$A:$AE,12,FALSE)+VLOOKUP($A31,T6_CCGBFI_201314!$A:$AE,16,FALSE)+VLOOKUP($A31,T6_CCGBFI_201314!$A:$AE,20,FALSE)</f>
        <v>5367</v>
      </c>
      <c r="F31" s="272">
        <f>VLOOKUP($A31,T6_CCGBFI_201314!$A:$AE,9,FALSE)+VLOOKUP($A31,T6_CCGBFI_201314!$A:$AE,13,FALSE)+VLOOKUP($A31,T6_CCGBFI_201314!$A:$AE,17,FALSE)+VLOOKUP($A31,T6_CCGBFI_201314!$A:$AE,21,FALSE)</f>
        <v>14195</v>
      </c>
      <c r="G31" s="273">
        <f t="shared" si="2"/>
        <v>0.70861621405750796</v>
      </c>
      <c r="H31" s="98" t="str">
        <f t="shared" si="3"/>
        <v>70.2% - 71.5%</v>
      </c>
      <c r="I31" s="274">
        <f>VLOOKUP($A31,T6_CCGBFI_201314!$A:$AE,24,FALSE)+VLOOKUP($A31,T6_CCGBFI_201314!$A:$AE,26,FALSE)+VLOOKUP($A31,T6_CCGBFI_201314!$A:$AE,28,FALSE)+VLOOKUP($A31,T6_CCGBFI_201314!$A:$AE,30,FALSE)</f>
        <v>470</v>
      </c>
      <c r="J31" s="101">
        <v>2.3489429756609524E-2</v>
      </c>
      <c r="K31" s="354"/>
      <c r="L31" s="151">
        <f t="shared" si="0"/>
        <v>0</v>
      </c>
      <c r="M31" s="27">
        <v>-7.0268263250719443E-2</v>
      </c>
      <c r="N31" s="27">
        <v>-7.0268263250719443E-2</v>
      </c>
      <c r="O31" s="251">
        <f t="shared" si="1"/>
        <v>0</v>
      </c>
    </row>
    <row r="32" spans="1:15" x14ac:dyDescent="0.2">
      <c r="A32" s="251" t="s">
        <v>932</v>
      </c>
      <c r="B32" s="251" t="s">
        <v>1170</v>
      </c>
      <c r="C32" s="255"/>
      <c r="D32" s="270">
        <f>VLOOKUP(A32,T6_CCGBFI_201314!$A:$AE,4,FALSE)+VLOOKUP(A32,T6_CCGBFI_201314!$A:$AE,5,FALSE)+VLOOKUP(A32,T6_CCGBFI_201314!$A:$AE,6,FALSE)+VLOOKUP(A32,T6_CCGBFI_201314!$A:$AE,7,FALSE)</f>
        <v>24881</v>
      </c>
      <c r="E32" s="271">
        <f>VLOOKUP($A32,T6_CCGBFI_201314!$A:$AE,8,FALSE)+VLOOKUP($A32,T6_CCGBFI_201314!$A:$AE,12,FALSE)+VLOOKUP($A32,T6_CCGBFI_201314!$A:$AE,16,FALSE)+VLOOKUP($A32,T6_CCGBFI_201314!$A:$AE,20,FALSE)</f>
        <v>3955</v>
      </c>
      <c r="F32" s="272">
        <f>VLOOKUP($A32,T6_CCGBFI_201314!$A:$AE,9,FALSE)+VLOOKUP($A32,T6_CCGBFI_201314!$A:$AE,13,FALSE)+VLOOKUP($A32,T6_CCGBFI_201314!$A:$AE,17,FALSE)+VLOOKUP($A32,T6_CCGBFI_201314!$A:$AE,21,FALSE)</f>
        <v>20660</v>
      </c>
      <c r="G32" s="273"/>
      <c r="H32" s="98" t="str">
        <f t="shared" si="3"/>
        <v/>
      </c>
      <c r="I32" s="274">
        <f>VLOOKUP($A32,T6_CCGBFI_201314!$A:$AE,24,FALSE)+VLOOKUP($A32,T6_CCGBFI_201314!$A:$AE,26,FALSE)+VLOOKUP($A32,T6_CCGBFI_201314!$A:$AE,28,FALSE)+VLOOKUP($A32,T6_CCGBFI_201314!$A:$AE,30,FALSE)</f>
        <v>266</v>
      </c>
      <c r="J32" s="101">
        <v>1.248298840865362E-2</v>
      </c>
      <c r="K32" s="354"/>
      <c r="L32" s="151">
        <f t="shared" si="0"/>
        <v>1</v>
      </c>
      <c r="M32" s="27">
        <v>-0.19723172226882624</v>
      </c>
      <c r="N32" s="27">
        <v>-0.19723172226882624</v>
      </c>
      <c r="O32" s="251">
        <f t="shared" si="1"/>
        <v>0</v>
      </c>
    </row>
    <row r="33" spans="1:15" x14ac:dyDescent="0.2">
      <c r="A33" s="251" t="s">
        <v>969</v>
      </c>
      <c r="B33" s="251" t="s">
        <v>970</v>
      </c>
      <c r="C33" s="255"/>
      <c r="D33" s="270">
        <f>VLOOKUP(A33,T6_CCGBFI_201314!$A:$AE,4,FALSE)+VLOOKUP(A33,T6_CCGBFI_201314!$A:$AE,5,FALSE)+VLOOKUP(A33,T6_CCGBFI_201314!$A:$AE,6,FALSE)+VLOOKUP(A33,T6_CCGBFI_201314!$A:$AE,7,FALSE)</f>
        <v>24660</v>
      </c>
      <c r="E33" s="271">
        <f>VLOOKUP($A33,T6_CCGBFI_201314!$A:$AE,8,FALSE)+VLOOKUP($A33,T6_CCGBFI_201314!$A:$AE,12,FALSE)+VLOOKUP($A33,T6_CCGBFI_201314!$A:$AE,16,FALSE)+VLOOKUP($A33,T6_CCGBFI_201314!$A:$AE,20,FALSE)</f>
        <v>4598.1900000000005</v>
      </c>
      <c r="F33" s="272">
        <f>VLOOKUP($A33,T6_CCGBFI_201314!$A:$AE,9,FALSE)+VLOOKUP($A33,T6_CCGBFI_201314!$A:$AE,13,FALSE)+VLOOKUP($A33,T6_CCGBFI_201314!$A:$AE,17,FALSE)+VLOOKUP($A33,T6_CCGBFI_201314!$A:$AE,21,FALSE)</f>
        <v>19580.809999999998</v>
      </c>
      <c r="G33" s="273">
        <f t="shared" si="2"/>
        <v>0.79403122465531217</v>
      </c>
      <c r="H33" s="98" t="str">
        <f t="shared" si="3"/>
        <v>78.9% - 79.9%</v>
      </c>
      <c r="I33" s="274">
        <f>VLOOKUP($A33,T6_CCGBFI_201314!$A:$AE,24,FALSE)+VLOOKUP($A33,T6_CCGBFI_201314!$A:$AE,26,FALSE)+VLOOKUP($A33,T6_CCGBFI_201314!$A:$AE,28,FALSE)+VLOOKUP($A33,T6_CCGBFI_201314!$A:$AE,30,FALSE)</f>
        <v>481</v>
      </c>
      <c r="J33" s="101">
        <v>1.3275375939849624E-2</v>
      </c>
      <c r="K33" s="354"/>
      <c r="L33" s="151">
        <f t="shared" si="0"/>
        <v>0</v>
      </c>
      <c r="M33" s="27">
        <v>-7.6023830042339591E-2</v>
      </c>
      <c r="N33" s="27">
        <v>-7.6023830042339591E-2</v>
      </c>
      <c r="O33" s="251">
        <f t="shared" si="1"/>
        <v>0</v>
      </c>
    </row>
    <row r="34" spans="1:15" x14ac:dyDescent="0.2">
      <c r="A34" s="251" t="s">
        <v>1001</v>
      </c>
      <c r="B34" s="251" t="s">
        <v>1002</v>
      </c>
      <c r="C34" s="255"/>
      <c r="D34" s="270">
        <f>VLOOKUP(A34,T6_CCGBFI_201314!$A:$AE,4,FALSE)+VLOOKUP(A34,T6_CCGBFI_201314!$A:$AE,5,FALSE)+VLOOKUP(A34,T6_CCGBFI_201314!$A:$AE,6,FALSE)+VLOOKUP(A34,T6_CCGBFI_201314!$A:$AE,7,FALSE)</f>
        <v>28484</v>
      </c>
      <c r="E34" s="271">
        <f>VLOOKUP($A34,T6_CCGBFI_201314!$A:$AE,8,FALSE)+VLOOKUP($A34,T6_CCGBFI_201314!$A:$AE,12,FALSE)+VLOOKUP($A34,T6_CCGBFI_201314!$A:$AE,16,FALSE)+VLOOKUP($A34,T6_CCGBFI_201314!$A:$AE,20,FALSE)</f>
        <v>5859</v>
      </c>
      <c r="F34" s="272">
        <f>VLOOKUP($A34,T6_CCGBFI_201314!$A:$AE,9,FALSE)+VLOOKUP($A34,T6_CCGBFI_201314!$A:$AE,13,FALSE)+VLOOKUP($A34,T6_CCGBFI_201314!$A:$AE,17,FALSE)+VLOOKUP($A34,T6_CCGBFI_201314!$A:$AE,21,FALSE)</f>
        <v>21822</v>
      </c>
      <c r="G34" s="273">
        <f t="shared" si="2"/>
        <v>0.76611430978795114</v>
      </c>
      <c r="H34" s="98" t="str">
        <f t="shared" si="3"/>
        <v>76.1% - 77.1%</v>
      </c>
      <c r="I34" s="274">
        <f>VLOOKUP($A34,T6_CCGBFI_201314!$A:$AE,24,FALSE)+VLOOKUP($A34,T6_CCGBFI_201314!$A:$AE,26,FALSE)+VLOOKUP($A34,T6_CCGBFI_201314!$A:$AE,28,FALSE)+VLOOKUP($A34,T6_CCGBFI_201314!$A:$AE,30,FALSE)</f>
        <v>803</v>
      </c>
      <c r="J34" s="101">
        <v>2.8195224719101124E-2</v>
      </c>
      <c r="K34" s="354"/>
      <c r="L34" s="151">
        <f t="shared" si="0"/>
        <v>0</v>
      </c>
      <c r="M34" s="27">
        <v>-7.2273067778393041E-2</v>
      </c>
      <c r="N34" s="27">
        <v>-7.2273067778393041E-2</v>
      </c>
      <c r="O34" s="251">
        <f t="shared" si="1"/>
        <v>0</v>
      </c>
    </row>
    <row r="35" spans="1:15" x14ac:dyDescent="0.2">
      <c r="A35" s="251" t="s">
        <v>1030</v>
      </c>
      <c r="B35" s="251" t="s">
        <v>1031</v>
      </c>
      <c r="C35" s="255"/>
      <c r="D35" s="270">
        <f>VLOOKUP(A35,T6_CCGBFI_201314!$A:$AE,4,FALSE)+VLOOKUP(A35,T6_CCGBFI_201314!$A:$AE,5,FALSE)+VLOOKUP(A35,T6_CCGBFI_201314!$A:$AE,6,FALSE)+VLOOKUP(A35,T6_CCGBFI_201314!$A:$AE,7,FALSE)</f>
        <v>105156</v>
      </c>
      <c r="E35" s="271">
        <f>VLOOKUP($A35,T6_CCGBFI_201314!$A:$AE,8,FALSE)+VLOOKUP($A35,T6_CCGBFI_201314!$A:$AE,12,FALSE)+VLOOKUP($A35,T6_CCGBFI_201314!$A:$AE,16,FALSE)+VLOOKUP($A35,T6_CCGBFI_201314!$A:$AE,20,FALSE)</f>
        <v>12060</v>
      </c>
      <c r="F35" s="272">
        <f>VLOOKUP($A35,T6_CCGBFI_201314!$A:$AE,9,FALSE)+VLOOKUP($A35,T6_CCGBFI_201314!$A:$AE,13,FALSE)+VLOOKUP($A35,T6_CCGBFI_201314!$A:$AE,17,FALSE)+VLOOKUP($A35,T6_CCGBFI_201314!$A:$AE,21,FALSE)</f>
        <v>89918</v>
      </c>
      <c r="G35" s="273"/>
      <c r="H35" s="98" t="str">
        <f t="shared" si="3"/>
        <v/>
      </c>
      <c r="I35" s="274">
        <f>VLOOKUP($A35,T6_CCGBFI_201314!$A:$AE,24,FALSE)+VLOOKUP($A35,T6_CCGBFI_201314!$A:$AE,26,FALSE)+VLOOKUP($A35,T6_CCGBFI_201314!$A:$AE,28,FALSE)+VLOOKUP($A35,T6_CCGBFI_201314!$A:$AE,30,FALSE)</f>
        <v>3178</v>
      </c>
      <c r="J35" s="101">
        <v>3.0203770710340888E-2</v>
      </c>
      <c r="K35" s="354"/>
      <c r="L35" s="151">
        <f t="shared" si="0"/>
        <v>1</v>
      </c>
      <c r="M35" s="27">
        <v>-0.19727631508637467</v>
      </c>
      <c r="N35" s="27">
        <v>-0.19727631508637467</v>
      </c>
      <c r="O35" s="251">
        <f t="shared" si="1"/>
        <v>0</v>
      </c>
    </row>
    <row r="36" spans="1:15" x14ac:dyDescent="0.2">
      <c r="C36" s="255"/>
      <c r="D36" s="270"/>
      <c r="E36" s="271"/>
      <c r="F36" s="272"/>
      <c r="G36" s="273"/>
      <c r="H36" s="98"/>
      <c r="I36" s="274"/>
      <c r="J36" s="101"/>
      <c r="K36" s="354"/>
      <c r="L36" s="151">
        <f t="shared" si="0"/>
        <v>0</v>
      </c>
      <c r="M36" s="27"/>
      <c r="O36" s="251">
        <f t="shared" si="1"/>
        <v>0</v>
      </c>
    </row>
    <row r="37" spans="1:15" s="277" customFormat="1" x14ac:dyDescent="0.2">
      <c r="A37" s="251" t="s">
        <v>459</v>
      </c>
      <c r="B37" s="251" t="s">
        <v>460</v>
      </c>
      <c r="C37" s="251" t="s">
        <v>461</v>
      </c>
      <c r="D37" s="270">
        <f>VLOOKUP(A37,T6_CCGBFI_201314!$A:$AE,4,FALSE)+VLOOKUP(A37,T6_CCGBFI_201314!$A:$AE,5,FALSE)+VLOOKUP(A37,T6_CCGBFI_201314!$A:$AE,6,FALSE)+VLOOKUP(A37,T6_CCGBFI_201314!$A:$AE,7,FALSE)</f>
        <v>1952</v>
      </c>
      <c r="E37" s="270">
        <f>VLOOKUP($A37,T6_CCGBFI_201314!$A:$AE,8,FALSE)+VLOOKUP($A37,T6_CCGBFI_201314!$A:$AE,12,FALSE)+VLOOKUP($A37,T6_CCGBFI_201314!$A:$AE,16,FALSE)+VLOOKUP($A37,T6_CCGBFI_201314!$A:$AE,20,FALSE)</f>
        <v>440</v>
      </c>
      <c r="F37" s="275">
        <f>VLOOKUP($A37,T6_CCGBFI_201314!$A:$AE,9,FALSE)+VLOOKUP($A37,T6_CCGBFI_201314!$A:$AE,13,FALSE)+VLOOKUP($A37,T6_CCGBFI_201314!$A:$AE,17,FALSE)+VLOOKUP($A37,T6_CCGBFI_201314!$A:$AE,21,FALSE)</f>
        <v>1423</v>
      </c>
      <c r="G37" s="97">
        <f t="shared" ref="G37:G100" si="4">F37/D37</f>
        <v>0.72899590163934425</v>
      </c>
      <c r="H37" s="98" t="str">
        <f t="shared" si="3"/>
        <v>70.9% - 74.8%</v>
      </c>
      <c r="I37" s="276">
        <f>VLOOKUP($A37,T6_CCGBFI_201314!$A:$AE,24,FALSE)+VLOOKUP($A37,T6_CCGBFI_201314!$A:$AE,26,FALSE)+VLOOKUP($A37,T6_CCGBFI_201314!$A:$AE,28,FALSE)+VLOOKUP($A37,T6_CCGBFI_201314!$A:$AE,30,FALSE)</f>
        <v>89</v>
      </c>
      <c r="J37" s="101">
        <v>4.5594262295081969E-2</v>
      </c>
      <c r="K37" s="355" t="s">
        <v>462</v>
      </c>
      <c r="L37" s="151">
        <f t="shared" si="0"/>
        <v>0</v>
      </c>
      <c r="M37" s="27">
        <v>-6.5134099616858232E-2</v>
      </c>
      <c r="N37" s="27">
        <v>-6.5134099616858232E-2</v>
      </c>
      <c r="O37" s="251">
        <f t="shared" si="1"/>
        <v>0</v>
      </c>
    </row>
    <row r="38" spans="1:15" s="277" customFormat="1" x14ac:dyDescent="0.2">
      <c r="A38" s="251" t="s">
        <v>463</v>
      </c>
      <c r="B38" s="251" t="s">
        <v>464</v>
      </c>
      <c r="C38" s="251" t="s">
        <v>461</v>
      </c>
      <c r="D38" s="270">
        <f>VLOOKUP(A38,T6_CCGBFI_201314!$A:$AE,4,FALSE)+VLOOKUP(A38,T6_CCGBFI_201314!$A:$AE,5,FALSE)+VLOOKUP(A38,T6_CCGBFI_201314!$A:$AE,6,FALSE)+VLOOKUP(A38,T6_CCGBFI_201314!$A:$AE,7,FALSE)</f>
        <v>1754</v>
      </c>
      <c r="E38" s="270">
        <f>VLOOKUP($A38,T6_CCGBFI_201314!$A:$AE,8,FALSE)+VLOOKUP($A38,T6_CCGBFI_201314!$A:$AE,12,FALSE)+VLOOKUP($A38,T6_CCGBFI_201314!$A:$AE,16,FALSE)+VLOOKUP($A38,T6_CCGBFI_201314!$A:$AE,20,FALSE)</f>
        <v>585</v>
      </c>
      <c r="F38" s="275">
        <f>VLOOKUP($A38,T6_CCGBFI_201314!$A:$AE,9,FALSE)+VLOOKUP($A38,T6_CCGBFI_201314!$A:$AE,13,FALSE)+VLOOKUP($A38,T6_CCGBFI_201314!$A:$AE,17,FALSE)+VLOOKUP($A38,T6_CCGBFI_201314!$A:$AE,21,FALSE)</f>
        <v>1166</v>
      </c>
      <c r="G38" s="97"/>
      <c r="H38" s="98" t="str">
        <f t="shared" si="3"/>
        <v/>
      </c>
      <c r="I38" s="276">
        <f>VLOOKUP($A38,T6_CCGBFI_201314!$A:$AE,24,FALSE)+VLOOKUP($A38,T6_CCGBFI_201314!$A:$AE,26,FALSE)+VLOOKUP($A38,T6_CCGBFI_201314!$A:$AE,28,FALSE)+VLOOKUP($A38,T6_CCGBFI_201314!$A:$AE,30,FALSE)</f>
        <v>3</v>
      </c>
      <c r="J38" s="101">
        <v>1.7103762827822121E-3</v>
      </c>
      <c r="K38" s="355" t="s">
        <v>465</v>
      </c>
      <c r="L38" s="151">
        <f t="shared" si="0"/>
        <v>1</v>
      </c>
      <c r="M38" s="27">
        <v>-0.10601427115188589</v>
      </c>
      <c r="N38" s="27">
        <v>-0.10601427115188589</v>
      </c>
      <c r="O38" s="251">
        <f t="shared" si="1"/>
        <v>0</v>
      </c>
    </row>
    <row r="39" spans="1:15" s="277" customFormat="1" x14ac:dyDescent="0.2">
      <c r="A39" s="251" t="s">
        <v>466</v>
      </c>
      <c r="B39" s="251" t="s">
        <v>467</v>
      </c>
      <c r="C39" s="251" t="s">
        <v>461</v>
      </c>
      <c r="D39" s="270">
        <f>VLOOKUP(A39,T6_CCGBFI_201314!$A:$AE,4,FALSE)+VLOOKUP(A39,T6_CCGBFI_201314!$A:$AE,5,FALSE)+VLOOKUP(A39,T6_CCGBFI_201314!$A:$AE,6,FALSE)+VLOOKUP(A39,T6_CCGBFI_201314!$A:$AE,7,FALSE)</f>
        <v>1126</v>
      </c>
      <c r="E39" s="270">
        <f>VLOOKUP($A39,T6_CCGBFI_201314!$A:$AE,8,FALSE)+VLOOKUP($A39,T6_CCGBFI_201314!$A:$AE,12,FALSE)+VLOOKUP($A39,T6_CCGBFI_201314!$A:$AE,16,FALSE)+VLOOKUP($A39,T6_CCGBFI_201314!$A:$AE,20,FALSE)</f>
        <v>444</v>
      </c>
      <c r="F39" s="275">
        <f>VLOOKUP($A39,T6_CCGBFI_201314!$A:$AE,9,FALSE)+VLOOKUP($A39,T6_CCGBFI_201314!$A:$AE,13,FALSE)+VLOOKUP($A39,T6_CCGBFI_201314!$A:$AE,17,FALSE)+VLOOKUP($A39,T6_CCGBFI_201314!$A:$AE,21,FALSE)</f>
        <v>682</v>
      </c>
      <c r="G39" s="97">
        <f t="shared" si="4"/>
        <v>0.60568383658969804</v>
      </c>
      <c r="H39" s="98" t="str">
        <f t="shared" si="3"/>
        <v>57.7% - 63.4%</v>
      </c>
      <c r="I39" s="276">
        <f>VLOOKUP($A39,T6_CCGBFI_201314!$A:$AE,24,FALSE)+VLOOKUP($A39,T6_CCGBFI_201314!$A:$AE,26,FALSE)+VLOOKUP($A39,T6_CCGBFI_201314!$A:$AE,28,FALSE)+VLOOKUP($A39,T6_CCGBFI_201314!$A:$AE,30,FALSE)</f>
        <v>0</v>
      </c>
      <c r="J39" s="101">
        <v>0</v>
      </c>
      <c r="K39" s="355" t="s">
        <v>468</v>
      </c>
      <c r="L39" s="151">
        <f t="shared" si="0"/>
        <v>0</v>
      </c>
      <c r="M39" s="27">
        <v>-7.7049180327868894E-2</v>
      </c>
      <c r="N39" s="27">
        <v>-7.7049180327868894E-2</v>
      </c>
      <c r="O39" s="251">
        <f t="shared" si="1"/>
        <v>0</v>
      </c>
    </row>
    <row r="40" spans="1:15" s="277" customFormat="1" x14ac:dyDescent="0.2">
      <c r="A40" s="251" t="s">
        <v>469</v>
      </c>
      <c r="B40" s="251" t="s">
        <v>470</v>
      </c>
      <c r="C40" s="251" t="s">
        <v>461</v>
      </c>
      <c r="D40" s="270">
        <f>VLOOKUP(A40,T6_CCGBFI_201314!$A:$AE,4,FALSE)+VLOOKUP(A40,T6_CCGBFI_201314!$A:$AE,5,FALSE)+VLOOKUP(A40,T6_CCGBFI_201314!$A:$AE,6,FALSE)+VLOOKUP(A40,T6_CCGBFI_201314!$A:$AE,7,FALSE)</f>
        <v>2347</v>
      </c>
      <c r="E40" s="270">
        <f>VLOOKUP($A40,T6_CCGBFI_201314!$A:$AE,8,FALSE)+VLOOKUP($A40,T6_CCGBFI_201314!$A:$AE,12,FALSE)+VLOOKUP($A40,T6_CCGBFI_201314!$A:$AE,16,FALSE)+VLOOKUP($A40,T6_CCGBFI_201314!$A:$AE,20,FALSE)</f>
        <v>765</v>
      </c>
      <c r="F40" s="275">
        <f>VLOOKUP($A40,T6_CCGBFI_201314!$A:$AE,9,FALSE)+VLOOKUP($A40,T6_CCGBFI_201314!$A:$AE,13,FALSE)+VLOOKUP($A40,T6_CCGBFI_201314!$A:$AE,17,FALSE)+VLOOKUP($A40,T6_CCGBFI_201314!$A:$AE,21,FALSE)</f>
        <v>1567</v>
      </c>
      <c r="G40" s="97">
        <f t="shared" si="4"/>
        <v>0.6676608436301662</v>
      </c>
      <c r="H40" s="98" t="str">
        <f t="shared" si="3"/>
        <v>64.8% - 68.6%</v>
      </c>
      <c r="I40" s="276">
        <f>VLOOKUP($A40,T6_CCGBFI_201314!$A:$AE,24,FALSE)+VLOOKUP($A40,T6_CCGBFI_201314!$A:$AE,26,FALSE)+VLOOKUP($A40,T6_CCGBFI_201314!$A:$AE,28,FALSE)+VLOOKUP($A40,T6_CCGBFI_201314!$A:$AE,30,FALSE)</f>
        <v>15</v>
      </c>
      <c r="J40" s="101">
        <v>6.3938618925831201E-3</v>
      </c>
      <c r="K40" s="355" t="s">
        <v>471</v>
      </c>
      <c r="L40" s="151">
        <f t="shared" si="0"/>
        <v>0</v>
      </c>
      <c r="M40" s="27">
        <v>-4.3991853360488831E-2</v>
      </c>
      <c r="N40" s="27">
        <v>-4.3991853360488831E-2</v>
      </c>
      <c r="O40" s="251">
        <f t="shared" si="1"/>
        <v>0</v>
      </c>
    </row>
    <row r="41" spans="1:15" s="277" customFormat="1" x14ac:dyDescent="0.2">
      <c r="A41" s="251" t="s">
        <v>472</v>
      </c>
      <c r="B41" s="251" t="s">
        <v>473</v>
      </c>
      <c r="C41" s="251" t="s">
        <v>461</v>
      </c>
      <c r="D41" s="270">
        <f>VLOOKUP(A41,T6_CCGBFI_201314!$A:$AE,4,FALSE)+VLOOKUP(A41,T6_CCGBFI_201314!$A:$AE,5,FALSE)+VLOOKUP(A41,T6_CCGBFI_201314!$A:$AE,6,FALSE)+VLOOKUP(A41,T6_CCGBFI_201314!$A:$AE,7,FALSE)</f>
        <v>2482</v>
      </c>
      <c r="E41" s="270">
        <f>VLOOKUP($A41,T6_CCGBFI_201314!$A:$AE,8,FALSE)+VLOOKUP($A41,T6_CCGBFI_201314!$A:$AE,12,FALSE)+VLOOKUP($A41,T6_CCGBFI_201314!$A:$AE,16,FALSE)+VLOOKUP($A41,T6_CCGBFI_201314!$A:$AE,20,FALSE)</f>
        <v>800</v>
      </c>
      <c r="F41" s="275">
        <f>VLOOKUP($A41,T6_CCGBFI_201314!$A:$AE,9,FALSE)+VLOOKUP($A41,T6_CCGBFI_201314!$A:$AE,13,FALSE)+VLOOKUP($A41,T6_CCGBFI_201314!$A:$AE,17,FALSE)+VLOOKUP($A41,T6_CCGBFI_201314!$A:$AE,21,FALSE)</f>
        <v>1681</v>
      </c>
      <c r="G41" s="97">
        <f t="shared" si="4"/>
        <v>0.67727639000805806</v>
      </c>
      <c r="H41" s="98" t="str">
        <f t="shared" si="3"/>
        <v>65.9% - 69.5%</v>
      </c>
      <c r="I41" s="276">
        <f>VLOOKUP($A41,T6_CCGBFI_201314!$A:$AE,24,FALSE)+VLOOKUP($A41,T6_CCGBFI_201314!$A:$AE,26,FALSE)+VLOOKUP($A41,T6_CCGBFI_201314!$A:$AE,28,FALSE)+VLOOKUP($A41,T6_CCGBFI_201314!$A:$AE,30,FALSE)</f>
        <v>1</v>
      </c>
      <c r="J41" s="101">
        <v>4.0290088638195002E-4</v>
      </c>
      <c r="K41" s="355" t="s">
        <v>474</v>
      </c>
      <c r="L41" s="151">
        <f t="shared" si="0"/>
        <v>0</v>
      </c>
      <c r="M41" s="27">
        <v>1.8465326220763245E-2</v>
      </c>
      <c r="N41" s="27">
        <v>1.8465326220763245E-2</v>
      </c>
      <c r="O41" s="251">
        <f t="shared" si="1"/>
        <v>0</v>
      </c>
    </row>
    <row r="42" spans="1:15" s="277" customFormat="1" x14ac:dyDescent="0.2">
      <c r="A42" s="251" t="s">
        <v>475</v>
      </c>
      <c r="B42" s="251" t="s">
        <v>476</v>
      </c>
      <c r="C42" s="251" t="s">
        <v>461</v>
      </c>
      <c r="D42" s="270">
        <f>VLOOKUP(A42,T6_CCGBFI_201314!$A:$AE,4,FALSE)+VLOOKUP(A42,T6_CCGBFI_201314!$A:$AE,5,FALSE)+VLOOKUP(A42,T6_CCGBFI_201314!$A:$AE,6,FALSE)+VLOOKUP(A42,T6_CCGBFI_201314!$A:$AE,7,FALSE)</f>
        <v>3102</v>
      </c>
      <c r="E42" s="270">
        <f>VLOOKUP($A42,T6_CCGBFI_201314!$A:$AE,8,FALSE)+VLOOKUP($A42,T6_CCGBFI_201314!$A:$AE,12,FALSE)+VLOOKUP($A42,T6_CCGBFI_201314!$A:$AE,16,FALSE)+VLOOKUP($A42,T6_CCGBFI_201314!$A:$AE,20,FALSE)</f>
        <v>1291</v>
      </c>
      <c r="F42" s="275">
        <f>VLOOKUP($A42,T6_CCGBFI_201314!$A:$AE,9,FALSE)+VLOOKUP($A42,T6_CCGBFI_201314!$A:$AE,13,FALSE)+VLOOKUP($A42,T6_CCGBFI_201314!$A:$AE,17,FALSE)+VLOOKUP($A42,T6_CCGBFI_201314!$A:$AE,21,FALSE)</f>
        <v>1759</v>
      </c>
      <c r="G42" s="97"/>
      <c r="H42" s="98" t="str">
        <f t="shared" si="3"/>
        <v/>
      </c>
      <c r="I42" s="276">
        <f>VLOOKUP($A42,T6_CCGBFI_201314!$A:$AE,24,FALSE)+VLOOKUP($A42,T6_CCGBFI_201314!$A:$AE,26,FALSE)+VLOOKUP($A42,T6_CCGBFI_201314!$A:$AE,28,FALSE)+VLOOKUP($A42,T6_CCGBFI_201314!$A:$AE,30,FALSE)</f>
        <v>52</v>
      </c>
      <c r="J42" s="101">
        <v>1.6763378465506126E-2</v>
      </c>
      <c r="K42" s="355" t="s">
        <v>477</v>
      </c>
      <c r="L42" s="151">
        <f t="shared" si="0"/>
        <v>1</v>
      </c>
      <c r="M42" s="27">
        <v>-0.17958212113197569</v>
      </c>
      <c r="N42" s="27">
        <v>-0.17958212113197569</v>
      </c>
      <c r="O42" s="251">
        <f t="shared" si="1"/>
        <v>0</v>
      </c>
    </row>
    <row r="43" spans="1:15" s="277" customFormat="1" x14ac:dyDescent="0.2">
      <c r="A43" s="251" t="s">
        <v>478</v>
      </c>
      <c r="B43" s="251" t="s">
        <v>479</v>
      </c>
      <c r="C43" s="251" t="s">
        <v>480</v>
      </c>
      <c r="D43" s="270">
        <f>VLOOKUP(A43,T6_CCGBFI_201314!$A:$AE,4,FALSE)+VLOOKUP(A43,T6_CCGBFI_201314!$A:$AE,5,FALSE)+VLOOKUP(A43,T6_CCGBFI_201314!$A:$AE,6,FALSE)+VLOOKUP(A43,T6_CCGBFI_201314!$A:$AE,7,FALSE)</f>
        <v>1228</v>
      </c>
      <c r="E43" s="270">
        <f>VLOOKUP($A43,T6_CCGBFI_201314!$A:$AE,8,FALSE)+VLOOKUP($A43,T6_CCGBFI_201314!$A:$AE,12,FALSE)+VLOOKUP($A43,T6_CCGBFI_201314!$A:$AE,16,FALSE)+VLOOKUP($A43,T6_CCGBFI_201314!$A:$AE,20,FALSE)</f>
        <v>454</v>
      </c>
      <c r="F43" s="275">
        <f>VLOOKUP($A43,T6_CCGBFI_201314!$A:$AE,9,FALSE)+VLOOKUP($A43,T6_CCGBFI_201314!$A:$AE,13,FALSE)+VLOOKUP($A43,T6_CCGBFI_201314!$A:$AE,17,FALSE)+VLOOKUP($A43,T6_CCGBFI_201314!$A:$AE,21,FALSE)</f>
        <v>773</v>
      </c>
      <c r="G43" s="97">
        <f t="shared" si="4"/>
        <v>0.62947882736156346</v>
      </c>
      <c r="H43" s="98" t="str">
        <f t="shared" si="3"/>
        <v>60.2% - 65.6%</v>
      </c>
      <c r="I43" s="276">
        <f>VLOOKUP($A43,T6_CCGBFI_201314!$A:$AE,24,FALSE)+VLOOKUP($A43,T6_CCGBFI_201314!$A:$AE,26,FALSE)+VLOOKUP($A43,T6_CCGBFI_201314!$A:$AE,28,FALSE)+VLOOKUP($A43,T6_CCGBFI_201314!$A:$AE,30,FALSE)</f>
        <v>1</v>
      </c>
      <c r="J43" s="101">
        <v>8.1433224755700329E-4</v>
      </c>
      <c r="K43" s="355" t="s">
        <v>481</v>
      </c>
      <c r="L43" s="151">
        <f t="shared" si="0"/>
        <v>0</v>
      </c>
      <c r="M43" s="27">
        <v>-8.2897684839432384E-2</v>
      </c>
      <c r="N43" s="27">
        <v>-8.2897684839432384E-2</v>
      </c>
      <c r="O43" s="251">
        <f t="shared" si="1"/>
        <v>0</v>
      </c>
    </row>
    <row r="44" spans="1:15" s="277" customFormat="1" x14ac:dyDescent="0.2">
      <c r="A44" s="251" t="s">
        <v>482</v>
      </c>
      <c r="B44" s="251" t="s">
        <v>483</v>
      </c>
      <c r="C44" s="251" t="s">
        <v>480</v>
      </c>
      <c r="D44" s="270">
        <f>VLOOKUP(A44,T6_CCGBFI_201314!$A:$AE,4,FALSE)+VLOOKUP(A44,T6_CCGBFI_201314!$A:$AE,5,FALSE)+VLOOKUP(A44,T6_CCGBFI_201314!$A:$AE,6,FALSE)+VLOOKUP(A44,T6_CCGBFI_201314!$A:$AE,7,FALSE)</f>
        <v>2871</v>
      </c>
      <c r="E44" s="270">
        <f>VLOOKUP($A44,T6_CCGBFI_201314!$A:$AE,8,FALSE)+VLOOKUP($A44,T6_CCGBFI_201314!$A:$AE,12,FALSE)+VLOOKUP($A44,T6_CCGBFI_201314!$A:$AE,16,FALSE)+VLOOKUP($A44,T6_CCGBFI_201314!$A:$AE,20,FALSE)</f>
        <v>1286</v>
      </c>
      <c r="F44" s="275">
        <f>VLOOKUP($A44,T6_CCGBFI_201314!$A:$AE,9,FALSE)+VLOOKUP($A44,T6_CCGBFI_201314!$A:$AE,13,FALSE)+VLOOKUP($A44,T6_CCGBFI_201314!$A:$AE,17,FALSE)+VLOOKUP($A44,T6_CCGBFI_201314!$A:$AE,21,FALSE)</f>
        <v>1581</v>
      </c>
      <c r="G44" s="97">
        <f t="shared" si="4"/>
        <v>0.55067920585161967</v>
      </c>
      <c r="H44" s="98" t="str">
        <f t="shared" si="3"/>
        <v>53.2% - 56.9%</v>
      </c>
      <c r="I44" s="276">
        <f>VLOOKUP($A44,T6_CCGBFI_201314!$A:$AE,24,FALSE)+VLOOKUP($A44,T6_CCGBFI_201314!$A:$AE,26,FALSE)+VLOOKUP($A44,T6_CCGBFI_201314!$A:$AE,28,FALSE)+VLOOKUP($A44,T6_CCGBFI_201314!$A:$AE,30,FALSE)</f>
        <v>4</v>
      </c>
      <c r="J44" s="101">
        <v>1.3932427725531174E-3</v>
      </c>
      <c r="K44" s="355" t="s">
        <v>484</v>
      </c>
      <c r="L44" s="151">
        <f t="shared" si="0"/>
        <v>0</v>
      </c>
      <c r="M44" s="27">
        <v>-7.4766355140186924E-2</v>
      </c>
      <c r="N44" s="27">
        <v>-7.4766355140186924E-2</v>
      </c>
      <c r="O44" s="251">
        <f t="shared" si="1"/>
        <v>0</v>
      </c>
    </row>
    <row r="45" spans="1:15" s="277" customFormat="1" x14ac:dyDescent="0.2">
      <c r="A45" s="251" t="s">
        <v>485</v>
      </c>
      <c r="B45" s="251" t="s">
        <v>486</v>
      </c>
      <c r="C45" s="251" t="s">
        <v>480</v>
      </c>
      <c r="D45" s="270">
        <f>VLOOKUP(A45,T6_CCGBFI_201314!$A:$AE,4,FALSE)+VLOOKUP(A45,T6_CCGBFI_201314!$A:$AE,5,FALSE)+VLOOKUP(A45,T6_CCGBFI_201314!$A:$AE,6,FALSE)+VLOOKUP(A45,T6_CCGBFI_201314!$A:$AE,7,FALSE)</f>
        <v>3354</v>
      </c>
      <c r="E45" s="270">
        <f>VLOOKUP($A45,T6_CCGBFI_201314!$A:$AE,8,FALSE)+VLOOKUP($A45,T6_CCGBFI_201314!$A:$AE,12,FALSE)+VLOOKUP($A45,T6_CCGBFI_201314!$A:$AE,16,FALSE)+VLOOKUP($A45,T6_CCGBFI_201314!$A:$AE,20,FALSE)</f>
        <v>1495</v>
      </c>
      <c r="F45" s="275">
        <f>VLOOKUP($A45,T6_CCGBFI_201314!$A:$AE,9,FALSE)+VLOOKUP($A45,T6_CCGBFI_201314!$A:$AE,13,FALSE)+VLOOKUP($A45,T6_CCGBFI_201314!$A:$AE,17,FALSE)+VLOOKUP($A45,T6_CCGBFI_201314!$A:$AE,21,FALSE)</f>
        <v>1842</v>
      </c>
      <c r="G45" s="97">
        <f t="shared" si="4"/>
        <v>0.54919499105545622</v>
      </c>
      <c r="H45" s="98" t="str">
        <f t="shared" si="3"/>
        <v>53.2% - 56.6%</v>
      </c>
      <c r="I45" s="276">
        <f>VLOOKUP($A45,T6_CCGBFI_201314!$A:$AE,24,FALSE)+VLOOKUP($A45,T6_CCGBFI_201314!$A:$AE,26,FALSE)+VLOOKUP($A45,T6_CCGBFI_201314!$A:$AE,28,FALSE)+VLOOKUP($A45,T6_CCGBFI_201314!$A:$AE,30,FALSE)</f>
        <v>17</v>
      </c>
      <c r="J45" s="101">
        <v>5.0685748360166961E-3</v>
      </c>
      <c r="K45" s="355" t="s">
        <v>487</v>
      </c>
      <c r="L45" s="151">
        <f t="shared" si="0"/>
        <v>0</v>
      </c>
      <c r="M45" s="27">
        <v>-5.2006783493499187E-2</v>
      </c>
      <c r="N45" s="27">
        <v>-5.2006783493499187E-2</v>
      </c>
      <c r="O45" s="251">
        <f t="shared" si="1"/>
        <v>0</v>
      </c>
    </row>
    <row r="46" spans="1:15" s="277" customFormat="1" x14ac:dyDescent="0.2">
      <c r="A46" s="251" t="s">
        <v>488</v>
      </c>
      <c r="B46" s="251" t="s">
        <v>489</v>
      </c>
      <c r="C46" s="251" t="s">
        <v>480</v>
      </c>
      <c r="D46" s="270">
        <f>VLOOKUP(A46,T6_CCGBFI_201314!$A:$AE,4,FALSE)+VLOOKUP(A46,T6_CCGBFI_201314!$A:$AE,5,FALSE)+VLOOKUP(A46,T6_CCGBFI_201314!$A:$AE,6,FALSE)+VLOOKUP(A46,T6_CCGBFI_201314!$A:$AE,7,FALSE)</f>
        <v>2367</v>
      </c>
      <c r="E46" s="270">
        <f>VLOOKUP($A46,T6_CCGBFI_201314!$A:$AE,8,FALSE)+VLOOKUP($A46,T6_CCGBFI_201314!$A:$AE,12,FALSE)+VLOOKUP($A46,T6_CCGBFI_201314!$A:$AE,16,FALSE)+VLOOKUP($A46,T6_CCGBFI_201314!$A:$AE,20,FALSE)</f>
        <v>942</v>
      </c>
      <c r="F46" s="275">
        <f>VLOOKUP($A46,T6_CCGBFI_201314!$A:$AE,9,FALSE)+VLOOKUP($A46,T6_CCGBFI_201314!$A:$AE,13,FALSE)+VLOOKUP($A46,T6_CCGBFI_201314!$A:$AE,17,FALSE)+VLOOKUP($A46,T6_CCGBFI_201314!$A:$AE,21,FALSE)</f>
        <v>1425</v>
      </c>
      <c r="G46" s="97">
        <f t="shared" si="4"/>
        <v>0.60202788339670466</v>
      </c>
      <c r="H46" s="98" t="str">
        <f t="shared" si="3"/>
        <v>58.2% - 62.2%</v>
      </c>
      <c r="I46" s="276">
        <f>VLOOKUP($A46,T6_CCGBFI_201314!$A:$AE,24,FALSE)+VLOOKUP($A46,T6_CCGBFI_201314!$A:$AE,26,FALSE)+VLOOKUP($A46,T6_CCGBFI_201314!$A:$AE,28,FALSE)+VLOOKUP($A46,T6_CCGBFI_201314!$A:$AE,30,FALSE)</f>
        <v>0</v>
      </c>
      <c r="J46" s="101">
        <v>0</v>
      </c>
      <c r="K46" s="355" t="s">
        <v>490</v>
      </c>
      <c r="L46" s="151">
        <f t="shared" si="0"/>
        <v>0</v>
      </c>
      <c r="M46" s="27">
        <v>-6.2945368171021365E-2</v>
      </c>
      <c r="N46" s="27">
        <v>-6.2945368171021365E-2</v>
      </c>
      <c r="O46" s="251">
        <f t="shared" si="1"/>
        <v>0</v>
      </c>
    </row>
    <row r="47" spans="1:15" s="277" customFormat="1" x14ac:dyDescent="0.2">
      <c r="A47" s="251" t="s">
        <v>491</v>
      </c>
      <c r="B47" s="251" t="s">
        <v>492</v>
      </c>
      <c r="C47" s="251" t="s">
        <v>480</v>
      </c>
      <c r="D47" s="270">
        <f>VLOOKUP(A47,T6_CCGBFI_201314!$A:$AE,4,FALSE)+VLOOKUP(A47,T6_CCGBFI_201314!$A:$AE,5,FALSE)+VLOOKUP(A47,T6_CCGBFI_201314!$A:$AE,6,FALSE)+VLOOKUP(A47,T6_CCGBFI_201314!$A:$AE,7,FALSE)</f>
        <v>3536</v>
      </c>
      <c r="E47" s="270">
        <f>VLOOKUP($A47,T6_CCGBFI_201314!$A:$AE,8,FALSE)+VLOOKUP($A47,T6_CCGBFI_201314!$A:$AE,12,FALSE)+VLOOKUP($A47,T6_CCGBFI_201314!$A:$AE,16,FALSE)+VLOOKUP($A47,T6_CCGBFI_201314!$A:$AE,20,FALSE)</f>
        <v>1696</v>
      </c>
      <c r="F47" s="275">
        <f>VLOOKUP($A47,T6_CCGBFI_201314!$A:$AE,9,FALSE)+VLOOKUP($A47,T6_CCGBFI_201314!$A:$AE,13,FALSE)+VLOOKUP($A47,T6_CCGBFI_201314!$A:$AE,17,FALSE)+VLOOKUP($A47,T6_CCGBFI_201314!$A:$AE,21,FALSE)</f>
        <v>1822</v>
      </c>
      <c r="G47" s="97">
        <f t="shared" si="4"/>
        <v>0.51527149321266963</v>
      </c>
      <c r="H47" s="98" t="str">
        <f t="shared" si="3"/>
        <v>49.9% - 53.2%</v>
      </c>
      <c r="I47" s="276">
        <f>VLOOKUP($A47,T6_CCGBFI_201314!$A:$AE,24,FALSE)+VLOOKUP($A47,T6_CCGBFI_201314!$A:$AE,26,FALSE)+VLOOKUP($A47,T6_CCGBFI_201314!$A:$AE,28,FALSE)+VLOOKUP($A47,T6_CCGBFI_201314!$A:$AE,30,FALSE)</f>
        <v>18</v>
      </c>
      <c r="J47" s="101">
        <v>5.0904977375565612E-3</v>
      </c>
      <c r="K47" s="355" t="s">
        <v>493</v>
      </c>
      <c r="L47" s="151">
        <f t="shared" si="0"/>
        <v>0</v>
      </c>
      <c r="M47" s="27">
        <v>-2.9637760702524663E-2</v>
      </c>
      <c r="N47" s="27">
        <v>-2.9637760702524663E-2</v>
      </c>
      <c r="O47" s="251">
        <f t="shared" si="1"/>
        <v>0</v>
      </c>
    </row>
    <row r="48" spans="1:15" s="277" customFormat="1" x14ac:dyDescent="0.2">
      <c r="A48" s="251" t="s">
        <v>494</v>
      </c>
      <c r="B48" s="251" t="s">
        <v>495</v>
      </c>
      <c r="C48" s="251" t="s">
        <v>496</v>
      </c>
      <c r="D48" s="270">
        <f>VLOOKUP(A48,T6_CCGBFI_201314!$A:$AE,4,FALSE)+VLOOKUP(A48,T6_CCGBFI_201314!$A:$AE,5,FALSE)+VLOOKUP(A48,T6_CCGBFI_201314!$A:$AE,6,FALSE)+VLOOKUP(A48,T6_CCGBFI_201314!$A:$AE,7,FALSE)</f>
        <v>3822</v>
      </c>
      <c r="E48" s="270">
        <f>VLOOKUP($A48,T6_CCGBFI_201314!$A:$AE,8,FALSE)+VLOOKUP($A48,T6_CCGBFI_201314!$A:$AE,12,FALSE)+VLOOKUP($A48,T6_CCGBFI_201314!$A:$AE,16,FALSE)+VLOOKUP($A48,T6_CCGBFI_201314!$A:$AE,20,FALSE)</f>
        <v>1357</v>
      </c>
      <c r="F48" s="275">
        <f>VLOOKUP($A48,T6_CCGBFI_201314!$A:$AE,9,FALSE)+VLOOKUP($A48,T6_CCGBFI_201314!$A:$AE,13,FALSE)+VLOOKUP($A48,T6_CCGBFI_201314!$A:$AE,17,FALSE)+VLOOKUP($A48,T6_CCGBFI_201314!$A:$AE,21,FALSE)</f>
        <v>2463</v>
      </c>
      <c r="G48" s="97">
        <f t="shared" si="4"/>
        <v>0.64442700156985866</v>
      </c>
      <c r="H48" s="98" t="str">
        <f t="shared" si="3"/>
        <v>62.9% - 65.9%</v>
      </c>
      <c r="I48" s="276">
        <f>VLOOKUP($A48,T6_CCGBFI_201314!$A:$AE,24,FALSE)+VLOOKUP($A48,T6_CCGBFI_201314!$A:$AE,26,FALSE)+VLOOKUP($A48,T6_CCGBFI_201314!$A:$AE,28,FALSE)+VLOOKUP($A48,T6_CCGBFI_201314!$A:$AE,30,FALSE)</f>
        <v>2</v>
      </c>
      <c r="J48" s="101">
        <v>5.2328623757195189E-4</v>
      </c>
      <c r="K48" s="355" t="s">
        <v>498</v>
      </c>
      <c r="L48" s="151">
        <f t="shared" si="0"/>
        <v>0</v>
      </c>
      <c r="M48" s="27">
        <v>-3.0441400304414001E-2</v>
      </c>
      <c r="N48" s="27">
        <v>-3.0441400304414001E-2</v>
      </c>
      <c r="O48" s="251">
        <f t="shared" si="1"/>
        <v>0</v>
      </c>
    </row>
    <row r="49" spans="1:15" s="277" customFormat="1" x14ac:dyDescent="0.2">
      <c r="A49" s="251" t="s">
        <v>499</v>
      </c>
      <c r="B49" s="251" t="s">
        <v>500</v>
      </c>
      <c r="C49" s="251" t="s">
        <v>496</v>
      </c>
      <c r="D49" s="270">
        <f>VLOOKUP(A49,T6_CCGBFI_201314!$A:$AE,4,FALSE)+VLOOKUP(A49,T6_CCGBFI_201314!$A:$AE,5,FALSE)+VLOOKUP(A49,T6_CCGBFI_201314!$A:$AE,6,FALSE)+VLOOKUP(A49,T6_CCGBFI_201314!$A:$AE,7,FALSE)</f>
        <v>2401</v>
      </c>
      <c r="E49" s="270">
        <f>VLOOKUP($A49,T6_CCGBFI_201314!$A:$AE,8,FALSE)+VLOOKUP($A49,T6_CCGBFI_201314!$A:$AE,12,FALSE)+VLOOKUP($A49,T6_CCGBFI_201314!$A:$AE,16,FALSE)+VLOOKUP($A49,T6_CCGBFI_201314!$A:$AE,20,FALSE)</f>
        <v>716</v>
      </c>
      <c r="F49" s="275">
        <f>VLOOKUP($A49,T6_CCGBFI_201314!$A:$AE,9,FALSE)+VLOOKUP($A49,T6_CCGBFI_201314!$A:$AE,13,FALSE)+VLOOKUP($A49,T6_CCGBFI_201314!$A:$AE,17,FALSE)+VLOOKUP($A49,T6_CCGBFI_201314!$A:$AE,21,FALSE)</f>
        <v>1673</v>
      </c>
      <c r="G49" s="97">
        <f t="shared" si="4"/>
        <v>0.69679300291545188</v>
      </c>
      <c r="H49" s="98" t="str">
        <f t="shared" si="3"/>
        <v>67.8% - 71.5%</v>
      </c>
      <c r="I49" s="276">
        <f>VLOOKUP($A49,T6_CCGBFI_201314!$A:$AE,24,FALSE)+VLOOKUP($A49,T6_CCGBFI_201314!$A:$AE,26,FALSE)+VLOOKUP($A49,T6_CCGBFI_201314!$A:$AE,28,FALSE)+VLOOKUP($A49,T6_CCGBFI_201314!$A:$AE,30,FALSE)</f>
        <v>12</v>
      </c>
      <c r="J49" s="101">
        <v>4.9979175343606835E-3</v>
      </c>
      <c r="K49" s="355" t="s">
        <v>501</v>
      </c>
      <c r="L49" s="151">
        <f t="shared" si="0"/>
        <v>0</v>
      </c>
      <c r="M49" s="27">
        <v>-3.4579815038198625E-2</v>
      </c>
      <c r="N49" s="27">
        <v>-3.4579815038198625E-2</v>
      </c>
      <c r="O49" s="251">
        <f t="shared" si="1"/>
        <v>0</v>
      </c>
    </row>
    <row r="50" spans="1:15" s="277" customFormat="1" x14ac:dyDescent="0.2">
      <c r="A50" s="251" t="s">
        <v>502</v>
      </c>
      <c r="B50" s="251" t="s">
        <v>503</v>
      </c>
      <c r="C50" s="251" t="s">
        <v>496</v>
      </c>
      <c r="D50" s="270">
        <f>VLOOKUP(A50,T6_CCGBFI_201314!$A:$AE,4,FALSE)+VLOOKUP(A50,T6_CCGBFI_201314!$A:$AE,5,FALSE)+VLOOKUP(A50,T6_CCGBFI_201314!$A:$AE,6,FALSE)+VLOOKUP(A50,T6_CCGBFI_201314!$A:$AE,7,FALSE)</f>
        <v>3037</v>
      </c>
      <c r="E50" s="270">
        <f>VLOOKUP($A50,T6_CCGBFI_201314!$A:$AE,8,FALSE)+VLOOKUP($A50,T6_CCGBFI_201314!$A:$AE,12,FALSE)+VLOOKUP($A50,T6_CCGBFI_201314!$A:$AE,16,FALSE)+VLOOKUP($A50,T6_CCGBFI_201314!$A:$AE,20,FALSE)</f>
        <v>849</v>
      </c>
      <c r="F50" s="275">
        <f>VLOOKUP($A50,T6_CCGBFI_201314!$A:$AE,9,FALSE)+VLOOKUP($A50,T6_CCGBFI_201314!$A:$AE,13,FALSE)+VLOOKUP($A50,T6_CCGBFI_201314!$A:$AE,17,FALSE)+VLOOKUP($A50,T6_CCGBFI_201314!$A:$AE,21,FALSE)</f>
        <v>2185</v>
      </c>
      <c r="G50" s="97">
        <f t="shared" si="4"/>
        <v>0.7194599934145538</v>
      </c>
      <c r="H50" s="98" t="str">
        <f t="shared" si="3"/>
        <v>70.3% - 73.5%</v>
      </c>
      <c r="I50" s="276">
        <f>VLOOKUP($A50,T6_CCGBFI_201314!$A:$AE,24,FALSE)+VLOOKUP($A50,T6_CCGBFI_201314!$A:$AE,26,FALSE)+VLOOKUP($A50,T6_CCGBFI_201314!$A:$AE,28,FALSE)+VLOOKUP($A50,T6_CCGBFI_201314!$A:$AE,30,FALSE)</f>
        <v>3</v>
      </c>
      <c r="J50" s="101">
        <v>9.8781692459664152E-4</v>
      </c>
      <c r="K50" s="355" t="s">
        <v>504</v>
      </c>
      <c r="L50" s="151">
        <f t="shared" si="0"/>
        <v>0</v>
      </c>
      <c r="M50" s="27">
        <v>-3.9357166284027523E-3</v>
      </c>
      <c r="N50" s="27">
        <v>-3.9357166284027523E-3</v>
      </c>
      <c r="O50" s="251">
        <f t="shared" si="1"/>
        <v>0</v>
      </c>
    </row>
    <row r="51" spans="1:15" s="277" customFormat="1" x14ac:dyDescent="0.2">
      <c r="A51" s="251" t="s">
        <v>505</v>
      </c>
      <c r="B51" s="251" t="s">
        <v>506</v>
      </c>
      <c r="C51" s="251" t="s">
        <v>496</v>
      </c>
      <c r="D51" s="270">
        <f>VLOOKUP(A51,T6_CCGBFI_201314!$A:$AE,4,FALSE)+VLOOKUP(A51,T6_CCGBFI_201314!$A:$AE,5,FALSE)+VLOOKUP(A51,T6_CCGBFI_201314!$A:$AE,6,FALSE)+VLOOKUP(A51,T6_CCGBFI_201314!$A:$AE,7,FALSE)</f>
        <v>2963</v>
      </c>
      <c r="E51" s="270">
        <f>VLOOKUP($A51,T6_CCGBFI_201314!$A:$AE,8,FALSE)+VLOOKUP($A51,T6_CCGBFI_201314!$A:$AE,12,FALSE)+VLOOKUP($A51,T6_CCGBFI_201314!$A:$AE,16,FALSE)+VLOOKUP($A51,T6_CCGBFI_201314!$A:$AE,20,FALSE)</f>
        <v>1004</v>
      </c>
      <c r="F51" s="275">
        <f>VLOOKUP($A51,T6_CCGBFI_201314!$A:$AE,9,FALSE)+VLOOKUP($A51,T6_CCGBFI_201314!$A:$AE,13,FALSE)+VLOOKUP($A51,T6_CCGBFI_201314!$A:$AE,17,FALSE)+VLOOKUP($A51,T6_CCGBFI_201314!$A:$AE,21,FALSE)</f>
        <v>1930</v>
      </c>
      <c r="G51" s="97">
        <f t="shared" si="4"/>
        <v>0.65136685791427607</v>
      </c>
      <c r="H51" s="98" t="str">
        <f t="shared" si="3"/>
        <v>63.4% - 66.8%</v>
      </c>
      <c r="I51" s="276">
        <f>VLOOKUP($A51,T6_CCGBFI_201314!$A:$AE,24,FALSE)+VLOOKUP($A51,T6_CCGBFI_201314!$A:$AE,26,FALSE)+VLOOKUP($A51,T6_CCGBFI_201314!$A:$AE,28,FALSE)+VLOOKUP($A51,T6_CCGBFI_201314!$A:$AE,30,FALSE)</f>
        <v>29</v>
      </c>
      <c r="J51" s="101">
        <v>9.7873776577792771E-3</v>
      </c>
      <c r="K51" s="355" t="s">
        <v>507</v>
      </c>
      <c r="L51" s="151">
        <f t="shared" si="0"/>
        <v>0</v>
      </c>
      <c r="M51" s="27">
        <v>-1.2333333333333307E-2</v>
      </c>
      <c r="N51" s="27">
        <v>-1.2333333333333307E-2</v>
      </c>
      <c r="O51" s="251">
        <f t="shared" si="1"/>
        <v>0</v>
      </c>
    </row>
    <row r="52" spans="1:15" s="277" customFormat="1" x14ac:dyDescent="0.2">
      <c r="A52" s="251" t="s">
        <v>508</v>
      </c>
      <c r="B52" s="251" t="s">
        <v>509</v>
      </c>
      <c r="C52" s="251" t="s">
        <v>496</v>
      </c>
      <c r="D52" s="270">
        <f>VLOOKUP(A52,T6_CCGBFI_201314!$A:$AE,4,FALSE)+VLOOKUP(A52,T6_CCGBFI_201314!$A:$AE,5,FALSE)+VLOOKUP(A52,T6_CCGBFI_201314!$A:$AE,6,FALSE)+VLOOKUP(A52,T6_CCGBFI_201314!$A:$AE,7,FALSE)</f>
        <v>3016</v>
      </c>
      <c r="E52" s="270">
        <f>VLOOKUP($A52,T6_CCGBFI_201314!$A:$AE,8,FALSE)+VLOOKUP($A52,T6_CCGBFI_201314!$A:$AE,12,FALSE)+VLOOKUP($A52,T6_CCGBFI_201314!$A:$AE,16,FALSE)+VLOOKUP($A52,T6_CCGBFI_201314!$A:$AE,20,FALSE)</f>
        <v>1038</v>
      </c>
      <c r="F52" s="275">
        <f>VLOOKUP($A52,T6_CCGBFI_201314!$A:$AE,9,FALSE)+VLOOKUP($A52,T6_CCGBFI_201314!$A:$AE,13,FALSE)+VLOOKUP($A52,T6_CCGBFI_201314!$A:$AE,17,FALSE)+VLOOKUP($A52,T6_CCGBFI_201314!$A:$AE,21,FALSE)</f>
        <v>1957</v>
      </c>
      <c r="G52" s="97">
        <f t="shared" si="4"/>
        <v>0.64887267904509283</v>
      </c>
      <c r="H52" s="98" t="str">
        <f t="shared" si="3"/>
        <v>63.2% - 66.6%</v>
      </c>
      <c r="I52" s="276">
        <f>VLOOKUP($A52,T6_CCGBFI_201314!$A:$AE,24,FALSE)+VLOOKUP($A52,T6_CCGBFI_201314!$A:$AE,26,FALSE)+VLOOKUP($A52,T6_CCGBFI_201314!$A:$AE,28,FALSE)+VLOOKUP($A52,T6_CCGBFI_201314!$A:$AE,30,FALSE)</f>
        <v>21</v>
      </c>
      <c r="J52" s="101">
        <v>6.9628647214854114E-3</v>
      </c>
      <c r="K52" s="355" t="s">
        <v>510</v>
      </c>
      <c r="L52" s="151">
        <f t="shared" si="0"/>
        <v>0</v>
      </c>
      <c r="M52" s="27">
        <v>0.10882352941176476</v>
      </c>
      <c r="N52" s="27">
        <v>0.10882352941176476</v>
      </c>
      <c r="O52" s="251">
        <f t="shared" si="1"/>
        <v>0</v>
      </c>
    </row>
    <row r="53" spans="1:15" s="277" customFormat="1" x14ac:dyDescent="0.2">
      <c r="A53" s="251" t="s">
        <v>511</v>
      </c>
      <c r="B53" s="251" t="s">
        <v>512</v>
      </c>
      <c r="C53" s="251" t="s">
        <v>496</v>
      </c>
      <c r="D53" s="270">
        <f>VLOOKUP(A53,T6_CCGBFI_201314!$A:$AE,4,FALSE)+VLOOKUP(A53,T6_CCGBFI_201314!$A:$AE,5,FALSE)+VLOOKUP(A53,T6_CCGBFI_201314!$A:$AE,6,FALSE)+VLOOKUP(A53,T6_CCGBFI_201314!$A:$AE,7,FALSE)</f>
        <v>3279</v>
      </c>
      <c r="E53" s="270">
        <f>VLOOKUP($A53,T6_CCGBFI_201314!$A:$AE,8,FALSE)+VLOOKUP($A53,T6_CCGBFI_201314!$A:$AE,12,FALSE)+VLOOKUP($A53,T6_CCGBFI_201314!$A:$AE,16,FALSE)+VLOOKUP($A53,T6_CCGBFI_201314!$A:$AE,20,FALSE)</f>
        <v>1040</v>
      </c>
      <c r="F53" s="275">
        <f>VLOOKUP($A53,T6_CCGBFI_201314!$A:$AE,9,FALSE)+VLOOKUP($A53,T6_CCGBFI_201314!$A:$AE,13,FALSE)+VLOOKUP($A53,T6_CCGBFI_201314!$A:$AE,17,FALSE)+VLOOKUP($A53,T6_CCGBFI_201314!$A:$AE,21,FALSE)</f>
        <v>2193</v>
      </c>
      <c r="G53" s="97">
        <f t="shared" si="4"/>
        <v>0.6688014638609332</v>
      </c>
      <c r="H53" s="98" t="str">
        <f t="shared" si="3"/>
        <v>65.3% - 68.5%</v>
      </c>
      <c r="I53" s="276">
        <f>VLOOKUP($A53,T6_CCGBFI_201314!$A:$AE,24,FALSE)+VLOOKUP($A53,T6_CCGBFI_201314!$A:$AE,26,FALSE)+VLOOKUP($A53,T6_CCGBFI_201314!$A:$AE,28,FALSE)+VLOOKUP($A53,T6_CCGBFI_201314!$A:$AE,30,FALSE)</f>
        <v>46</v>
      </c>
      <c r="J53" s="101">
        <v>1.4028667276608722E-2</v>
      </c>
      <c r="K53" s="355" t="s">
        <v>513</v>
      </c>
      <c r="L53" s="151">
        <f t="shared" si="0"/>
        <v>0</v>
      </c>
      <c r="M53" s="27">
        <v>4.9034630707938121E-3</v>
      </c>
      <c r="N53" s="27">
        <v>4.9034630707938121E-3</v>
      </c>
      <c r="O53" s="251">
        <f t="shared" si="1"/>
        <v>0</v>
      </c>
    </row>
    <row r="54" spans="1:15" s="277" customFormat="1" x14ac:dyDescent="0.2">
      <c r="A54" s="251" t="s">
        <v>514</v>
      </c>
      <c r="B54" s="251" t="s">
        <v>515</v>
      </c>
      <c r="C54" s="251" t="s">
        <v>496</v>
      </c>
      <c r="D54" s="270">
        <f>VLOOKUP(A54,T6_CCGBFI_201314!$A:$AE,4,FALSE)+VLOOKUP(A54,T6_CCGBFI_201314!$A:$AE,5,FALSE)+VLOOKUP(A54,T6_CCGBFI_201314!$A:$AE,6,FALSE)+VLOOKUP(A54,T6_CCGBFI_201314!$A:$AE,7,FALSE)</f>
        <v>3469</v>
      </c>
      <c r="E54" s="270">
        <f>VLOOKUP($A54,T6_CCGBFI_201314!$A:$AE,8,FALSE)+VLOOKUP($A54,T6_CCGBFI_201314!$A:$AE,12,FALSE)+VLOOKUP($A54,T6_CCGBFI_201314!$A:$AE,16,FALSE)+VLOOKUP($A54,T6_CCGBFI_201314!$A:$AE,20,FALSE)</f>
        <v>1325</v>
      </c>
      <c r="F54" s="275">
        <f>VLOOKUP($A54,T6_CCGBFI_201314!$A:$AE,9,FALSE)+VLOOKUP($A54,T6_CCGBFI_201314!$A:$AE,13,FALSE)+VLOOKUP($A54,T6_CCGBFI_201314!$A:$AE,17,FALSE)+VLOOKUP($A54,T6_CCGBFI_201314!$A:$AE,21,FALSE)</f>
        <v>2140</v>
      </c>
      <c r="G54" s="97">
        <f t="shared" si="4"/>
        <v>0.6168924762179302</v>
      </c>
      <c r="H54" s="98" t="str">
        <f t="shared" si="3"/>
        <v>60.1% - 63.3%</v>
      </c>
      <c r="I54" s="276">
        <f>VLOOKUP($A54,T6_CCGBFI_201314!$A:$AE,24,FALSE)+VLOOKUP($A54,T6_CCGBFI_201314!$A:$AE,26,FALSE)+VLOOKUP($A54,T6_CCGBFI_201314!$A:$AE,28,FALSE)+VLOOKUP($A54,T6_CCGBFI_201314!$A:$AE,30,FALSE)</f>
        <v>4</v>
      </c>
      <c r="J54" s="101">
        <v>1.1537352177675222E-3</v>
      </c>
      <c r="K54" s="355" t="s">
        <v>516</v>
      </c>
      <c r="L54" s="151">
        <f t="shared" si="0"/>
        <v>0</v>
      </c>
      <c r="M54" s="27">
        <v>-2.7201346045989894E-2</v>
      </c>
      <c r="N54" s="27">
        <v>-2.7201346045989894E-2</v>
      </c>
      <c r="O54" s="251">
        <f t="shared" si="1"/>
        <v>0</v>
      </c>
    </row>
    <row r="55" spans="1:15" s="277" customFormat="1" x14ac:dyDescent="0.2">
      <c r="A55" s="251" t="s">
        <v>517</v>
      </c>
      <c r="B55" s="251" t="s">
        <v>518</v>
      </c>
      <c r="C55" s="251" t="s">
        <v>496</v>
      </c>
      <c r="D55" s="270">
        <f>VLOOKUP(A55,T6_CCGBFI_201314!$A:$AE,4,FALSE)+VLOOKUP(A55,T6_CCGBFI_201314!$A:$AE,5,FALSE)+VLOOKUP(A55,T6_CCGBFI_201314!$A:$AE,6,FALSE)+VLOOKUP(A55,T6_CCGBFI_201314!$A:$AE,7,FALSE)</f>
        <v>2143</v>
      </c>
      <c r="E55" s="270">
        <f>VLOOKUP($A55,T6_CCGBFI_201314!$A:$AE,8,FALSE)+VLOOKUP($A55,T6_CCGBFI_201314!$A:$AE,12,FALSE)+VLOOKUP($A55,T6_CCGBFI_201314!$A:$AE,16,FALSE)+VLOOKUP($A55,T6_CCGBFI_201314!$A:$AE,20,FALSE)</f>
        <v>685</v>
      </c>
      <c r="F55" s="275">
        <f>VLOOKUP($A55,T6_CCGBFI_201314!$A:$AE,9,FALSE)+VLOOKUP($A55,T6_CCGBFI_201314!$A:$AE,13,FALSE)+VLOOKUP($A55,T6_CCGBFI_201314!$A:$AE,17,FALSE)+VLOOKUP($A55,T6_CCGBFI_201314!$A:$AE,21,FALSE)</f>
        <v>1443</v>
      </c>
      <c r="G55" s="97">
        <f t="shared" si="4"/>
        <v>0.67335510965935608</v>
      </c>
      <c r="H55" s="98" t="str">
        <f t="shared" si="3"/>
        <v>65.3% - 69.3%</v>
      </c>
      <c r="I55" s="276">
        <f>VLOOKUP($A55,T6_CCGBFI_201314!$A:$AE,24,FALSE)+VLOOKUP($A55,T6_CCGBFI_201314!$A:$AE,26,FALSE)+VLOOKUP($A55,T6_CCGBFI_201314!$A:$AE,28,FALSE)+VLOOKUP($A55,T6_CCGBFI_201314!$A:$AE,30,FALSE)</f>
        <v>15</v>
      </c>
      <c r="J55" s="101">
        <v>6.9995333644423709E-3</v>
      </c>
      <c r="K55" s="355" t="s">
        <v>519</v>
      </c>
      <c r="L55" s="151">
        <f t="shared" si="0"/>
        <v>0</v>
      </c>
      <c r="M55" s="27">
        <v>-8.3012409071459126E-2</v>
      </c>
      <c r="N55" s="27">
        <v>-8.3012409071459126E-2</v>
      </c>
      <c r="O55" s="251">
        <f t="shared" si="1"/>
        <v>0</v>
      </c>
    </row>
    <row r="56" spans="1:15" s="277" customFormat="1" x14ac:dyDescent="0.2">
      <c r="A56" s="251" t="s">
        <v>520</v>
      </c>
      <c r="B56" s="251" t="s">
        <v>521</v>
      </c>
      <c r="C56" s="251" t="s">
        <v>496</v>
      </c>
      <c r="D56" s="270">
        <f>VLOOKUP(A56,T6_CCGBFI_201314!$A:$AE,4,FALSE)+VLOOKUP(A56,T6_CCGBFI_201314!$A:$AE,5,FALSE)+VLOOKUP(A56,T6_CCGBFI_201314!$A:$AE,6,FALSE)+VLOOKUP(A56,T6_CCGBFI_201314!$A:$AE,7,FALSE)</f>
        <v>3588</v>
      </c>
      <c r="E56" s="270">
        <f>VLOOKUP($A56,T6_CCGBFI_201314!$A:$AE,8,FALSE)+VLOOKUP($A56,T6_CCGBFI_201314!$A:$AE,12,FALSE)+VLOOKUP($A56,T6_CCGBFI_201314!$A:$AE,16,FALSE)+VLOOKUP($A56,T6_CCGBFI_201314!$A:$AE,20,FALSE)</f>
        <v>942</v>
      </c>
      <c r="F56" s="275">
        <f>VLOOKUP($A56,T6_CCGBFI_201314!$A:$AE,9,FALSE)+VLOOKUP($A56,T6_CCGBFI_201314!$A:$AE,13,FALSE)+VLOOKUP($A56,T6_CCGBFI_201314!$A:$AE,17,FALSE)+VLOOKUP($A56,T6_CCGBFI_201314!$A:$AE,21,FALSE)</f>
        <v>2643</v>
      </c>
      <c r="G56" s="97">
        <f t="shared" si="4"/>
        <v>0.73662207357859533</v>
      </c>
      <c r="H56" s="98" t="str">
        <f t="shared" si="3"/>
        <v>72.2% - 75.1%</v>
      </c>
      <c r="I56" s="276">
        <f>VLOOKUP($A56,T6_CCGBFI_201314!$A:$AE,24,FALSE)+VLOOKUP($A56,T6_CCGBFI_201314!$A:$AE,26,FALSE)+VLOOKUP($A56,T6_CCGBFI_201314!$A:$AE,28,FALSE)+VLOOKUP($A56,T6_CCGBFI_201314!$A:$AE,30,FALSE)</f>
        <v>3</v>
      </c>
      <c r="J56" s="101">
        <v>8.3612040133779263E-4</v>
      </c>
      <c r="K56" s="355" t="s">
        <v>522</v>
      </c>
      <c r="L56" s="151">
        <f t="shared" si="0"/>
        <v>0</v>
      </c>
      <c r="M56" s="27">
        <v>2.3972602739726012E-2</v>
      </c>
      <c r="N56" s="27">
        <v>2.3972602739726012E-2</v>
      </c>
      <c r="O56" s="251">
        <f t="shared" si="1"/>
        <v>0</v>
      </c>
    </row>
    <row r="57" spans="1:15" s="277" customFormat="1" x14ac:dyDescent="0.2">
      <c r="A57" s="251" t="s">
        <v>523</v>
      </c>
      <c r="B57" s="251" t="s">
        <v>524</v>
      </c>
      <c r="C57" s="251" t="s">
        <v>496</v>
      </c>
      <c r="D57" s="270">
        <f>VLOOKUP(A57,T6_CCGBFI_201314!$A:$AE,4,FALSE)+VLOOKUP(A57,T6_CCGBFI_201314!$A:$AE,5,FALSE)+VLOOKUP(A57,T6_CCGBFI_201314!$A:$AE,6,FALSE)+VLOOKUP(A57,T6_CCGBFI_201314!$A:$AE,7,FALSE)</f>
        <v>2919</v>
      </c>
      <c r="E57" s="270">
        <f>VLOOKUP($A57,T6_CCGBFI_201314!$A:$AE,8,FALSE)+VLOOKUP($A57,T6_CCGBFI_201314!$A:$AE,12,FALSE)+VLOOKUP($A57,T6_CCGBFI_201314!$A:$AE,16,FALSE)+VLOOKUP($A57,T6_CCGBFI_201314!$A:$AE,20,FALSE)</f>
        <v>1136</v>
      </c>
      <c r="F57" s="275">
        <f>VLOOKUP($A57,T6_CCGBFI_201314!$A:$AE,9,FALSE)+VLOOKUP($A57,T6_CCGBFI_201314!$A:$AE,13,FALSE)+VLOOKUP($A57,T6_CCGBFI_201314!$A:$AE,17,FALSE)+VLOOKUP($A57,T6_CCGBFI_201314!$A:$AE,21,FALSE)</f>
        <v>1779</v>
      </c>
      <c r="G57" s="97"/>
      <c r="H57" s="98" t="str">
        <f t="shared" si="3"/>
        <v/>
      </c>
      <c r="I57" s="276">
        <f>VLOOKUP($A57,T6_CCGBFI_201314!$A:$AE,24,FALSE)+VLOOKUP($A57,T6_CCGBFI_201314!$A:$AE,26,FALSE)+VLOOKUP($A57,T6_CCGBFI_201314!$A:$AE,28,FALSE)+VLOOKUP($A57,T6_CCGBFI_201314!$A:$AE,30,FALSE)</f>
        <v>4</v>
      </c>
      <c r="J57" s="101">
        <v>1.3708019191226869E-3</v>
      </c>
      <c r="K57" s="355" t="s">
        <v>525</v>
      </c>
      <c r="L57" s="151">
        <f t="shared" si="0"/>
        <v>1</v>
      </c>
      <c r="M57" s="27">
        <v>-0.15562626554816317</v>
      </c>
      <c r="N57" s="27">
        <v>-0.15562626554816317</v>
      </c>
      <c r="O57" s="251">
        <f t="shared" si="1"/>
        <v>0</v>
      </c>
    </row>
    <row r="58" spans="1:15" s="277" customFormat="1" x14ac:dyDescent="0.2">
      <c r="A58" s="251" t="s">
        <v>526</v>
      </c>
      <c r="B58" s="251" t="s">
        <v>527</v>
      </c>
      <c r="C58" s="251" t="s">
        <v>496</v>
      </c>
      <c r="D58" s="270">
        <f>VLOOKUP(A58,T6_CCGBFI_201314!$A:$AE,4,FALSE)+VLOOKUP(A58,T6_CCGBFI_201314!$A:$AE,5,FALSE)+VLOOKUP(A58,T6_CCGBFI_201314!$A:$AE,6,FALSE)+VLOOKUP(A58,T6_CCGBFI_201314!$A:$AE,7,FALSE)</f>
        <v>2738</v>
      </c>
      <c r="E58" s="270">
        <f>VLOOKUP($A58,T6_CCGBFI_201314!$A:$AE,8,FALSE)+VLOOKUP($A58,T6_CCGBFI_201314!$A:$AE,12,FALSE)+VLOOKUP($A58,T6_CCGBFI_201314!$A:$AE,16,FALSE)+VLOOKUP($A58,T6_CCGBFI_201314!$A:$AE,20,FALSE)</f>
        <v>604</v>
      </c>
      <c r="F58" s="275">
        <f>VLOOKUP($A58,T6_CCGBFI_201314!$A:$AE,9,FALSE)+VLOOKUP($A58,T6_CCGBFI_201314!$A:$AE,13,FALSE)+VLOOKUP($A58,T6_CCGBFI_201314!$A:$AE,17,FALSE)+VLOOKUP($A58,T6_CCGBFI_201314!$A:$AE,21,FALSE)</f>
        <v>2119</v>
      </c>
      <c r="G58" s="97">
        <f t="shared" si="4"/>
        <v>0.77392257121986852</v>
      </c>
      <c r="H58" s="98" t="str">
        <f t="shared" si="3"/>
        <v>75.8% - 78.9%</v>
      </c>
      <c r="I58" s="276">
        <f>VLOOKUP($A58,T6_CCGBFI_201314!$A:$AE,24,FALSE)+VLOOKUP($A58,T6_CCGBFI_201314!$A:$AE,26,FALSE)+VLOOKUP($A58,T6_CCGBFI_201314!$A:$AE,28,FALSE)+VLOOKUP($A58,T6_CCGBFI_201314!$A:$AE,30,FALSE)</f>
        <v>15</v>
      </c>
      <c r="J58" s="101">
        <v>5.4784514243973702E-3</v>
      </c>
      <c r="K58" s="355" t="s">
        <v>528</v>
      </c>
      <c r="L58" s="151">
        <f t="shared" si="0"/>
        <v>0</v>
      </c>
      <c r="M58" s="27">
        <v>-4.9965301873698853E-2</v>
      </c>
      <c r="N58" s="27">
        <v>-4.9965301873698853E-2</v>
      </c>
      <c r="O58" s="251">
        <f t="shared" si="1"/>
        <v>0</v>
      </c>
    </row>
    <row r="59" spans="1:15" s="277" customFormat="1" x14ac:dyDescent="0.2">
      <c r="A59" s="251" t="s">
        <v>529</v>
      </c>
      <c r="B59" s="251" t="s">
        <v>530</v>
      </c>
      <c r="C59" s="251" t="s">
        <v>496</v>
      </c>
      <c r="D59" s="270">
        <f>VLOOKUP(A59,T6_CCGBFI_201314!$A:$AE,4,FALSE)+VLOOKUP(A59,T6_CCGBFI_201314!$A:$AE,5,FALSE)+VLOOKUP(A59,T6_CCGBFI_201314!$A:$AE,6,FALSE)+VLOOKUP(A59,T6_CCGBFI_201314!$A:$AE,7,FALSE)</f>
        <v>3708</v>
      </c>
      <c r="E59" s="270">
        <f>VLOOKUP($A59,T6_CCGBFI_201314!$A:$AE,8,FALSE)+VLOOKUP($A59,T6_CCGBFI_201314!$A:$AE,12,FALSE)+VLOOKUP($A59,T6_CCGBFI_201314!$A:$AE,16,FALSE)+VLOOKUP($A59,T6_CCGBFI_201314!$A:$AE,20,FALSE)</f>
        <v>1620</v>
      </c>
      <c r="F59" s="275">
        <f>VLOOKUP($A59,T6_CCGBFI_201314!$A:$AE,9,FALSE)+VLOOKUP($A59,T6_CCGBFI_201314!$A:$AE,13,FALSE)+VLOOKUP($A59,T6_CCGBFI_201314!$A:$AE,17,FALSE)+VLOOKUP($A59,T6_CCGBFI_201314!$A:$AE,21,FALSE)</f>
        <v>2067</v>
      </c>
      <c r="G59" s="97">
        <f t="shared" si="4"/>
        <v>0.55744336569579289</v>
      </c>
      <c r="H59" s="98" t="str">
        <f t="shared" si="3"/>
        <v>54.1% - 57.3%</v>
      </c>
      <c r="I59" s="276">
        <f>VLOOKUP($A59,T6_CCGBFI_201314!$A:$AE,24,FALSE)+VLOOKUP($A59,T6_CCGBFI_201314!$A:$AE,26,FALSE)+VLOOKUP($A59,T6_CCGBFI_201314!$A:$AE,28,FALSE)+VLOOKUP($A59,T6_CCGBFI_201314!$A:$AE,30,FALSE)</f>
        <v>21</v>
      </c>
      <c r="J59" s="101">
        <v>5.6634304207119745E-3</v>
      </c>
      <c r="K59" s="355" t="s">
        <v>531</v>
      </c>
      <c r="L59" s="151">
        <f t="shared" si="0"/>
        <v>0</v>
      </c>
      <c r="M59" s="27">
        <v>3.5182679296346109E-3</v>
      </c>
      <c r="N59" s="27">
        <v>3.5182679296346109E-3</v>
      </c>
      <c r="O59" s="251">
        <f t="shared" si="1"/>
        <v>0</v>
      </c>
    </row>
    <row r="60" spans="1:15" s="277" customFormat="1" x14ac:dyDescent="0.2">
      <c r="A60" s="251" t="s">
        <v>532</v>
      </c>
      <c r="B60" s="251" t="s">
        <v>533</v>
      </c>
      <c r="C60" s="251" t="s">
        <v>534</v>
      </c>
      <c r="D60" s="270">
        <f>VLOOKUP(A60,T6_CCGBFI_201314!$A:$AE,4,FALSE)+VLOOKUP(A60,T6_CCGBFI_201314!$A:$AE,5,FALSE)+VLOOKUP(A60,T6_CCGBFI_201314!$A:$AE,6,FALSE)+VLOOKUP(A60,T6_CCGBFI_201314!$A:$AE,7,FALSE)</f>
        <v>2212</v>
      </c>
      <c r="E60" s="270">
        <f>VLOOKUP($A60,T6_CCGBFI_201314!$A:$AE,8,FALSE)+VLOOKUP($A60,T6_CCGBFI_201314!$A:$AE,12,FALSE)+VLOOKUP($A60,T6_CCGBFI_201314!$A:$AE,16,FALSE)+VLOOKUP($A60,T6_CCGBFI_201314!$A:$AE,20,FALSE)</f>
        <v>601</v>
      </c>
      <c r="F60" s="275">
        <f>VLOOKUP($A60,T6_CCGBFI_201314!$A:$AE,9,FALSE)+VLOOKUP($A60,T6_CCGBFI_201314!$A:$AE,13,FALSE)+VLOOKUP($A60,T6_CCGBFI_201314!$A:$AE,17,FALSE)+VLOOKUP($A60,T6_CCGBFI_201314!$A:$AE,21,FALSE)</f>
        <v>1609</v>
      </c>
      <c r="G60" s="97">
        <f t="shared" si="4"/>
        <v>0.72739602169981921</v>
      </c>
      <c r="H60" s="98" t="str">
        <f t="shared" si="3"/>
        <v>70.8% - 74.6%</v>
      </c>
      <c r="I60" s="276">
        <f>VLOOKUP($A60,T6_CCGBFI_201314!$A:$AE,24,FALSE)+VLOOKUP($A60,T6_CCGBFI_201314!$A:$AE,26,FALSE)+VLOOKUP($A60,T6_CCGBFI_201314!$A:$AE,28,FALSE)+VLOOKUP($A60,T6_CCGBFI_201314!$A:$AE,30,FALSE)</f>
        <v>2</v>
      </c>
      <c r="J60" s="101">
        <v>4.5228403437358661E-4</v>
      </c>
      <c r="K60" s="355" t="s">
        <v>536</v>
      </c>
      <c r="L60" s="151">
        <f t="shared" si="0"/>
        <v>0</v>
      </c>
      <c r="M60" s="27">
        <v>-3.5324901875272596E-2</v>
      </c>
      <c r="N60" s="27">
        <v>-3.5324901875272596E-2</v>
      </c>
      <c r="O60" s="251">
        <f t="shared" si="1"/>
        <v>0</v>
      </c>
    </row>
    <row r="61" spans="1:15" s="277" customFormat="1" x14ac:dyDescent="0.2">
      <c r="A61" s="251" t="s">
        <v>537</v>
      </c>
      <c r="B61" s="251" t="s">
        <v>538</v>
      </c>
      <c r="C61" s="251" t="s">
        <v>534</v>
      </c>
      <c r="D61" s="270">
        <f>VLOOKUP(A61,T6_CCGBFI_201314!$A:$AE,4,FALSE)+VLOOKUP(A61,T6_CCGBFI_201314!$A:$AE,5,FALSE)+VLOOKUP(A61,T6_CCGBFI_201314!$A:$AE,6,FALSE)+VLOOKUP(A61,T6_CCGBFI_201314!$A:$AE,7,FALSE)</f>
        <v>1749</v>
      </c>
      <c r="E61" s="270">
        <f>VLOOKUP($A61,T6_CCGBFI_201314!$A:$AE,8,FALSE)+VLOOKUP($A61,T6_CCGBFI_201314!$A:$AE,12,FALSE)+VLOOKUP($A61,T6_CCGBFI_201314!$A:$AE,16,FALSE)+VLOOKUP($A61,T6_CCGBFI_201314!$A:$AE,20,FALSE)</f>
        <v>682</v>
      </c>
      <c r="F61" s="275">
        <f>VLOOKUP($A61,T6_CCGBFI_201314!$A:$AE,9,FALSE)+VLOOKUP($A61,T6_CCGBFI_201314!$A:$AE,13,FALSE)+VLOOKUP($A61,T6_CCGBFI_201314!$A:$AE,17,FALSE)+VLOOKUP($A61,T6_CCGBFI_201314!$A:$AE,21,FALSE)</f>
        <v>1065</v>
      </c>
      <c r="G61" s="97">
        <f t="shared" si="4"/>
        <v>0.60891938250428812</v>
      </c>
      <c r="H61" s="98" t="str">
        <f t="shared" si="3"/>
        <v>58.6% - 63.2%</v>
      </c>
      <c r="I61" s="276">
        <f>VLOOKUP($A61,T6_CCGBFI_201314!$A:$AE,24,FALSE)+VLOOKUP($A61,T6_CCGBFI_201314!$A:$AE,26,FALSE)+VLOOKUP($A61,T6_CCGBFI_201314!$A:$AE,28,FALSE)+VLOOKUP($A61,T6_CCGBFI_201314!$A:$AE,30,FALSE)</f>
        <v>2</v>
      </c>
      <c r="J61" s="101">
        <v>1.1435105774728416E-3</v>
      </c>
      <c r="K61" s="355" t="s">
        <v>539</v>
      </c>
      <c r="L61" s="151">
        <f t="shared" si="0"/>
        <v>0</v>
      </c>
      <c r="M61" s="27">
        <v>-6.2499999999999778E-3</v>
      </c>
      <c r="N61" s="27">
        <v>-6.2499999999999778E-3</v>
      </c>
      <c r="O61" s="251">
        <f t="shared" si="1"/>
        <v>0</v>
      </c>
    </row>
    <row r="62" spans="1:15" s="277" customFormat="1" x14ac:dyDescent="0.2">
      <c r="A62" s="251" t="s">
        <v>540</v>
      </c>
      <c r="B62" s="251" t="s">
        <v>541</v>
      </c>
      <c r="C62" s="251" t="s">
        <v>534</v>
      </c>
      <c r="D62" s="270">
        <f>VLOOKUP(A62,T6_CCGBFI_201314!$A:$AE,4,FALSE)+VLOOKUP(A62,T6_CCGBFI_201314!$A:$AE,5,FALSE)+VLOOKUP(A62,T6_CCGBFI_201314!$A:$AE,6,FALSE)+VLOOKUP(A62,T6_CCGBFI_201314!$A:$AE,7,FALSE)</f>
        <v>1888</v>
      </c>
      <c r="E62" s="270">
        <f>VLOOKUP($A62,T6_CCGBFI_201314!$A:$AE,8,FALSE)+VLOOKUP($A62,T6_CCGBFI_201314!$A:$AE,12,FALSE)+VLOOKUP($A62,T6_CCGBFI_201314!$A:$AE,16,FALSE)+VLOOKUP($A62,T6_CCGBFI_201314!$A:$AE,20,FALSE)</f>
        <v>598</v>
      </c>
      <c r="F62" s="275">
        <f>VLOOKUP($A62,T6_CCGBFI_201314!$A:$AE,9,FALSE)+VLOOKUP($A62,T6_CCGBFI_201314!$A:$AE,13,FALSE)+VLOOKUP($A62,T6_CCGBFI_201314!$A:$AE,17,FALSE)+VLOOKUP($A62,T6_CCGBFI_201314!$A:$AE,21,FALSE)</f>
        <v>1290</v>
      </c>
      <c r="G62" s="97">
        <f t="shared" si="4"/>
        <v>0.68326271186440679</v>
      </c>
      <c r="H62" s="98" t="str">
        <f t="shared" si="3"/>
        <v>66.2% - 70.4%</v>
      </c>
      <c r="I62" s="276">
        <f>VLOOKUP($A62,T6_CCGBFI_201314!$A:$AE,24,FALSE)+VLOOKUP($A62,T6_CCGBFI_201314!$A:$AE,26,FALSE)+VLOOKUP($A62,T6_CCGBFI_201314!$A:$AE,28,FALSE)+VLOOKUP($A62,T6_CCGBFI_201314!$A:$AE,30,FALSE)</f>
        <v>0</v>
      </c>
      <c r="J62" s="101">
        <v>0</v>
      </c>
      <c r="K62" s="355" t="s">
        <v>542</v>
      </c>
      <c r="L62" s="151">
        <f t="shared" si="0"/>
        <v>0</v>
      </c>
      <c r="M62" s="27">
        <v>-2.4289405684754573E-2</v>
      </c>
      <c r="N62" s="27">
        <v>-2.4289405684754573E-2</v>
      </c>
      <c r="O62" s="251">
        <f t="shared" si="1"/>
        <v>0</v>
      </c>
    </row>
    <row r="63" spans="1:15" s="277" customFormat="1" x14ac:dyDescent="0.2">
      <c r="A63" s="251" t="s">
        <v>543</v>
      </c>
      <c r="B63" s="251" t="s">
        <v>544</v>
      </c>
      <c r="C63" s="251" t="s">
        <v>534</v>
      </c>
      <c r="D63" s="270">
        <f>VLOOKUP(A63,T6_CCGBFI_201314!$A:$AE,4,FALSE)+VLOOKUP(A63,T6_CCGBFI_201314!$A:$AE,5,FALSE)+VLOOKUP(A63,T6_CCGBFI_201314!$A:$AE,6,FALSE)+VLOOKUP(A63,T6_CCGBFI_201314!$A:$AE,7,FALSE)</f>
        <v>4335</v>
      </c>
      <c r="E63" s="270">
        <f>VLOOKUP($A63,T6_CCGBFI_201314!$A:$AE,8,FALSE)+VLOOKUP($A63,T6_CCGBFI_201314!$A:$AE,12,FALSE)+VLOOKUP($A63,T6_CCGBFI_201314!$A:$AE,16,FALSE)+VLOOKUP($A63,T6_CCGBFI_201314!$A:$AE,20,FALSE)</f>
        <v>1245</v>
      </c>
      <c r="F63" s="275">
        <f>VLOOKUP($A63,T6_CCGBFI_201314!$A:$AE,9,FALSE)+VLOOKUP($A63,T6_CCGBFI_201314!$A:$AE,13,FALSE)+VLOOKUP($A63,T6_CCGBFI_201314!$A:$AE,17,FALSE)+VLOOKUP($A63,T6_CCGBFI_201314!$A:$AE,21,FALSE)</f>
        <v>3085</v>
      </c>
      <c r="G63" s="97"/>
      <c r="H63" s="98" t="str">
        <f t="shared" si="3"/>
        <v/>
      </c>
      <c r="I63" s="276">
        <f>VLOOKUP($A63,T6_CCGBFI_201314!$A:$AE,24,FALSE)+VLOOKUP($A63,T6_CCGBFI_201314!$A:$AE,26,FALSE)+VLOOKUP($A63,T6_CCGBFI_201314!$A:$AE,28,FALSE)+VLOOKUP($A63,T6_CCGBFI_201314!$A:$AE,30,FALSE)</f>
        <v>5</v>
      </c>
      <c r="J63" s="101">
        <v>1.1534025374855825E-3</v>
      </c>
      <c r="K63" s="355" t="s">
        <v>545</v>
      </c>
      <c r="L63" s="151">
        <f t="shared" si="0"/>
        <v>1</v>
      </c>
      <c r="M63" s="27">
        <v>-0.10006227942702928</v>
      </c>
      <c r="N63" s="27">
        <v>-0.10006227942702928</v>
      </c>
      <c r="O63" s="251">
        <f t="shared" si="1"/>
        <v>0</v>
      </c>
    </row>
    <row r="64" spans="1:15" s="277" customFormat="1" x14ac:dyDescent="0.2">
      <c r="A64" s="251" t="s">
        <v>546</v>
      </c>
      <c r="B64" s="251" t="s">
        <v>547</v>
      </c>
      <c r="C64" s="251" t="s">
        <v>534</v>
      </c>
      <c r="D64" s="270">
        <f>VLOOKUP(A64,T6_CCGBFI_201314!$A:$AE,4,FALSE)+VLOOKUP(A64,T6_CCGBFI_201314!$A:$AE,5,FALSE)+VLOOKUP(A64,T6_CCGBFI_201314!$A:$AE,6,FALSE)+VLOOKUP(A64,T6_CCGBFI_201314!$A:$AE,7,FALSE)</f>
        <v>1234</v>
      </c>
      <c r="E64" s="270">
        <f>VLOOKUP($A64,T6_CCGBFI_201314!$A:$AE,8,FALSE)+VLOOKUP($A64,T6_CCGBFI_201314!$A:$AE,12,FALSE)+VLOOKUP($A64,T6_CCGBFI_201314!$A:$AE,16,FALSE)+VLOOKUP($A64,T6_CCGBFI_201314!$A:$AE,20,FALSE)</f>
        <v>373</v>
      </c>
      <c r="F64" s="275">
        <f>VLOOKUP($A64,T6_CCGBFI_201314!$A:$AE,9,FALSE)+VLOOKUP($A64,T6_CCGBFI_201314!$A:$AE,13,FALSE)+VLOOKUP($A64,T6_CCGBFI_201314!$A:$AE,17,FALSE)+VLOOKUP($A64,T6_CCGBFI_201314!$A:$AE,21,FALSE)</f>
        <v>860</v>
      </c>
      <c r="G64" s="97"/>
      <c r="H64" s="98" t="str">
        <f t="shared" si="3"/>
        <v/>
      </c>
      <c r="I64" s="276">
        <f>VLOOKUP($A64,T6_CCGBFI_201314!$A:$AE,24,FALSE)+VLOOKUP($A64,T6_CCGBFI_201314!$A:$AE,26,FALSE)+VLOOKUP($A64,T6_CCGBFI_201314!$A:$AE,28,FALSE)+VLOOKUP($A64,T6_CCGBFI_201314!$A:$AE,30,FALSE)</f>
        <v>1</v>
      </c>
      <c r="J64" s="101">
        <v>8.1037277147487841E-4</v>
      </c>
      <c r="K64" s="355" t="s">
        <v>548</v>
      </c>
      <c r="L64" s="151">
        <f t="shared" si="0"/>
        <v>1</v>
      </c>
      <c r="M64" s="27">
        <v>-0.1588275391956373</v>
      </c>
      <c r="N64" s="27">
        <v>-0.1588275391956373</v>
      </c>
      <c r="O64" s="251">
        <f t="shared" si="1"/>
        <v>0</v>
      </c>
    </row>
    <row r="65" spans="1:15" s="277" customFormat="1" x14ac:dyDescent="0.2">
      <c r="A65" s="251" t="s">
        <v>549</v>
      </c>
      <c r="B65" s="251" t="s">
        <v>550</v>
      </c>
      <c r="C65" s="251" t="s">
        <v>534</v>
      </c>
      <c r="D65" s="270">
        <f>VLOOKUP(A65,T6_CCGBFI_201314!$A:$AE,4,FALSE)+VLOOKUP(A65,T6_CCGBFI_201314!$A:$AE,5,FALSE)+VLOOKUP(A65,T6_CCGBFI_201314!$A:$AE,6,FALSE)+VLOOKUP(A65,T6_CCGBFI_201314!$A:$AE,7,FALSE)</f>
        <v>2443</v>
      </c>
      <c r="E65" s="270">
        <f>VLOOKUP($A65,T6_CCGBFI_201314!$A:$AE,8,FALSE)+VLOOKUP($A65,T6_CCGBFI_201314!$A:$AE,12,FALSE)+VLOOKUP($A65,T6_CCGBFI_201314!$A:$AE,16,FALSE)+VLOOKUP($A65,T6_CCGBFI_201314!$A:$AE,20,FALSE)</f>
        <v>749</v>
      </c>
      <c r="F65" s="275">
        <f>VLOOKUP($A65,T6_CCGBFI_201314!$A:$AE,9,FALSE)+VLOOKUP($A65,T6_CCGBFI_201314!$A:$AE,13,FALSE)+VLOOKUP($A65,T6_CCGBFI_201314!$A:$AE,17,FALSE)+VLOOKUP($A65,T6_CCGBFI_201314!$A:$AE,21,FALSE)</f>
        <v>1693</v>
      </c>
      <c r="G65" s="97">
        <f t="shared" si="4"/>
        <v>0.6930004093327875</v>
      </c>
      <c r="H65" s="98" t="str">
        <f t="shared" si="3"/>
        <v>67.4% - 71.1%</v>
      </c>
      <c r="I65" s="276">
        <f>VLOOKUP($A65,T6_CCGBFI_201314!$A:$AE,24,FALSE)+VLOOKUP($A65,T6_CCGBFI_201314!$A:$AE,26,FALSE)+VLOOKUP($A65,T6_CCGBFI_201314!$A:$AE,28,FALSE)+VLOOKUP($A65,T6_CCGBFI_201314!$A:$AE,30,FALSE)</f>
        <v>1</v>
      </c>
      <c r="J65" s="101">
        <v>4.0950040950040953E-4</v>
      </c>
      <c r="K65" s="355" t="s">
        <v>551</v>
      </c>
      <c r="L65" s="151">
        <f t="shared" si="0"/>
        <v>0</v>
      </c>
      <c r="M65" s="27">
        <v>-4.8879837067209442E-3</v>
      </c>
      <c r="N65" s="27">
        <v>-4.8879837067209442E-3</v>
      </c>
      <c r="O65" s="251">
        <f t="shared" si="1"/>
        <v>0</v>
      </c>
    </row>
    <row r="66" spans="1:15" s="277" customFormat="1" x14ac:dyDescent="0.2">
      <c r="A66" s="251" t="s">
        <v>552</v>
      </c>
      <c r="B66" s="251" t="s">
        <v>553</v>
      </c>
      <c r="C66" s="251" t="s">
        <v>534</v>
      </c>
      <c r="D66" s="270">
        <f>VLOOKUP(A66,T6_CCGBFI_201314!$A:$AE,4,FALSE)+VLOOKUP(A66,T6_CCGBFI_201314!$A:$AE,5,FALSE)+VLOOKUP(A66,T6_CCGBFI_201314!$A:$AE,6,FALSE)+VLOOKUP(A66,T6_CCGBFI_201314!$A:$AE,7,FALSE)</f>
        <v>1489</v>
      </c>
      <c r="E66" s="270">
        <f>VLOOKUP($A66,T6_CCGBFI_201314!$A:$AE,8,FALSE)+VLOOKUP($A66,T6_CCGBFI_201314!$A:$AE,12,FALSE)+VLOOKUP($A66,T6_CCGBFI_201314!$A:$AE,16,FALSE)+VLOOKUP($A66,T6_CCGBFI_201314!$A:$AE,20,FALSE)</f>
        <v>456</v>
      </c>
      <c r="F66" s="275">
        <f>VLOOKUP($A66,T6_CCGBFI_201314!$A:$AE,9,FALSE)+VLOOKUP($A66,T6_CCGBFI_201314!$A:$AE,13,FALSE)+VLOOKUP($A66,T6_CCGBFI_201314!$A:$AE,17,FALSE)+VLOOKUP($A66,T6_CCGBFI_201314!$A:$AE,21,FALSE)</f>
        <v>993</v>
      </c>
      <c r="G66" s="97"/>
      <c r="H66" s="98" t="str">
        <f t="shared" si="3"/>
        <v/>
      </c>
      <c r="I66" s="276">
        <f>VLOOKUP($A66,T6_CCGBFI_201314!$A:$AE,24,FALSE)+VLOOKUP($A66,T6_CCGBFI_201314!$A:$AE,26,FALSE)+VLOOKUP($A66,T6_CCGBFI_201314!$A:$AE,28,FALSE)+VLOOKUP($A66,T6_CCGBFI_201314!$A:$AE,30,FALSE)</f>
        <v>40</v>
      </c>
      <c r="J66" s="101">
        <v>2.6863666890530557E-2</v>
      </c>
      <c r="K66" s="355" t="s">
        <v>554</v>
      </c>
      <c r="L66" s="151">
        <f t="shared" si="0"/>
        <v>1</v>
      </c>
      <c r="M66" s="27">
        <v>-0.1287302516091281</v>
      </c>
      <c r="N66" s="27">
        <v>-0.1287302516091281</v>
      </c>
      <c r="O66" s="251">
        <f t="shared" si="1"/>
        <v>0</v>
      </c>
    </row>
    <row r="67" spans="1:15" s="277" customFormat="1" x14ac:dyDescent="0.2">
      <c r="A67" s="251" t="s">
        <v>555</v>
      </c>
      <c r="B67" s="251" t="s">
        <v>556</v>
      </c>
      <c r="C67" s="251" t="s">
        <v>534</v>
      </c>
      <c r="D67" s="270">
        <f>VLOOKUP(A67,T6_CCGBFI_201314!$A:$AE,4,FALSE)+VLOOKUP(A67,T6_CCGBFI_201314!$A:$AE,5,FALSE)+VLOOKUP(A67,T6_CCGBFI_201314!$A:$AE,6,FALSE)+VLOOKUP(A67,T6_CCGBFI_201314!$A:$AE,7,FALSE)</f>
        <v>1039</v>
      </c>
      <c r="E67" s="270">
        <f>VLOOKUP($A67,T6_CCGBFI_201314!$A:$AE,8,FALSE)+VLOOKUP($A67,T6_CCGBFI_201314!$A:$AE,12,FALSE)+VLOOKUP($A67,T6_CCGBFI_201314!$A:$AE,16,FALSE)+VLOOKUP($A67,T6_CCGBFI_201314!$A:$AE,20,FALSE)</f>
        <v>364</v>
      </c>
      <c r="F67" s="275">
        <f>VLOOKUP($A67,T6_CCGBFI_201314!$A:$AE,9,FALSE)+VLOOKUP($A67,T6_CCGBFI_201314!$A:$AE,13,FALSE)+VLOOKUP($A67,T6_CCGBFI_201314!$A:$AE,17,FALSE)+VLOOKUP($A67,T6_CCGBFI_201314!$A:$AE,21,FALSE)</f>
        <v>666</v>
      </c>
      <c r="G67" s="97"/>
      <c r="H67" s="98" t="str">
        <f t="shared" si="3"/>
        <v/>
      </c>
      <c r="I67" s="276">
        <f>VLOOKUP($A67,T6_CCGBFI_201314!$A:$AE,24,FALSE)+VLOOKUP($A67,T6_CCGBFI_201314!$A:$AE,26,FALSE)+VLOOKUP($A67,T6_CCGBFI_201314!$A:$AE,28,FALSE)+VLOOKUP($A67,T6_CCGBFI_201314!$A:$AE,30,FALSE)</f>
        <v>9</v>
      </c>
      <c r="J67" s="101">
        <v>8.6621751684311833E-3</v>
      </c>
      <c r="K67" s="355" t="s">
        <v>557</v>
      </c>
      <c r="L67" s="151">
        <f t="shared" si="0"/>
        <v>1</v>
      </c>
      <c r="M67" s="27">
        <v>-0.10121107266435991</v>
      </c>
      <c r="N67" s="27">
        <v>-0.10121107266435991</v>
      </c>
      <c r="O67" s="251">
        <f t="shared" si="1"/>
        <v>0</v>
      </c>
    </row>
    <row r="68" spans="1:15" s="277" customFormat="1" x14ac:dyDescent="0.2">
      <c r="A68" s="251" t="s">
        <v>558</v>
      </c>
      <c r="B68" s="251" t="s">
        <v>559</v>
      </c>
      <c r="C68" s="251" t="s">
        <v>560</v>
      </c>
      <c r="D68" s="270">
        <f>VLOOKUP(A68,T6_CCGBFI_201314!$A:$AE,4,FALSE)+VLOOKUP(A68,T6_CCGBFI_201314!$A:$AE,5,FALSE)+VLOOKUP(A68,T6_CCGBFI_201314!$A:$AE,6,FALSE)+VLOOKUP(A68,T6_CCGBFI_201314!$A:$AE,7,FALSE)</f>
        <v>1468</v>
      </c>
      <c r="E68" s="270">
        <f>VLOOKUP($A68,T6_CCGBFI_201314!$A:$AE,8,FALSE)+VLOOKUP($A68,T6_CCGBFI_201314!$A:$AE,12,FALSE)+VLOOKUP($A68,T6_CCGBFI_201314!$A:$AE,16,FALSE)+VLOOKUP($A68,T6_CCGBFI_201314!$A:$AE,20,FALSE)</f>
        <v>707</v>
      </c>
      <c r="F68" s="275">
        <f>VLOOKUP($A68,T6_CCGBFI_201314!$A:$AE,9,FALSE)+VLOOKUP($A68,T6_CCGBFI_201314!$A:$AE,13,FALSE)+VLOOKUP($A68,T6_CCGBFI_201314!$A:$AE,17,FALSE)+VLOOKUP($A68,T6_CCGBFI_201314!$A:$AE,21,FALSE)</f>
        <v>757</v>
      </c>
      <c r="G68" s="97"/>
      <c r="H68" s="98" t="str">
        <f t="shared" si="3"/>
        <v/>
      </c>
      <c r="I68" s="276">
        <f>VLOOKUP($A68,T6_CCGBFI_201314!$A:$AE,24,FALSE)+VLOOKUP($A68,T6_CCGBFI_201314!$A:$AE,26,FALSE)+VLOOKUP($A68,T6_CCGBFI_201314!$A:$AE,28,FALSE)+VLOOKUP($A68,T6_CCGBFI_201314!$A:$AE,30,FALSE)</f>
        <v>4</v>
      </c>
      <c r="J68" s="101">
        <v>2.7247956403269754E-3</v>
      </c>
      <c r="K68" s="355" t="s">
        <v>562</v>
      </c>
      <c r="L68" s="151">
        <f t="shared" si="0"/>
        <v>1</v>
      </c>
      <c r="M68" s="27">
        <v>-0.11084191399152032</v>
      </c>
      <c r="N68" s="27">
        <v>-0.11084191399152032</v>
      </c>
      <c r="O68" s="251">
        <f t="shared" si="1"/>
        <v>0</v>
      </c>
    </row>
    <row r="69" spans="1:15" s="277" customFormat="1" x14ac:dyDescent="0.2">
      <c r="A69" s="251" t="s">
        <v>563</v>
      </c>
      <c r="B69" s="251" t="s">
        <v>564</v>
      </c>
      <c r="C69" s="251" t="s">
        <v>560</v>
      </c>
      <c r="D69" s="270">
        <f>VLOOKUP(A69,T6_CCGBFI_201314!$A:$AE,4,FALSE)+VLOOKUP(A69,T6_CCGBFI_201314!$A:$AE,5,FALSE)+VLOOKUP(A69,T6_CCGBFI_201314!$A:$AE,6,FALSE)+VLOOKUP(A69,T6_CCGBFI_201314!$A:$AE,7,FALSE)</f>
        <v>1756</v>
      </c>
      <c r="E69" s="270">
        <f>VLOOKUP($A69,T6_CCGBFI_201314!$A:$AE,8,FALSE)+VLOOKUP($A69,T6_CCGBFI_201314!$A:$AE,12,FALSE)+VLOOKUP($A69,T6_CCGBFI_201314!$A:$AE,16,FALSE)+VLOOKUP($A69,T6_CCGBFI_201314!$A:$AE,20,FALSE)</f>
        <v>961</v>
      </c>
      <c r="F69" s="275">
        <f>VLOOKUP($A69,T6_CCGBFI_201314!$A:$AE,9,FALSE)+VLOOKUP($A69,T6_CCGBFI_201314!$A:$AE,13,FALSE)+VLOOKUP($A69,T6_CCGBFI_201314!$A:$AE,17,FALSE)+VLOOKUP($A69,T6_CCGBFI_201314!$A:$AE,21,FALSE)</f>
        <v>789</v>
      </c>
      <c r="G69" s="97"/>
      <c r="H69" s="98" t="str">
        <f t="shared" si="3"/>
        <v/>
      </c>
      <c r="I69" s="276">
        <f>VLOOKUP($A69,T6_CCGBFI_201314!$A:$AE,24,FALSE)+VLOOKUP($A69,T6_CCGBFI_201314!$A:$AE,26,FALSE)+VLOOKUP($A69,T6_CCGBFI_201314!$A:$AE,28,FALSE)+VLOOKUP($A69,T6_CCGBFI_201314!$A:$AE,30,FALSE)</f>
        <v>6</v>
      </c>
      <c r="J69" s="101">
        <v>3.4168564920273349E-3</v>
      </c>
      <c r="K69" s="355" t="s">
        <v>565</v>
      </c>
      <c r="L69" s="151">
        <f t="shared" si="0"/>
        <v>1</v>
      </c>
      <c r="M69" s="27">
        <v>-0.10224948875255624</v>
      </c>
      <c r="N69" s="27">
        <v>-0.10224948875255624</v>
      </c>
      <c r="O69" s="251">
        <f t="shared" si="1"/>
        <v>0</v>
      </c>
    </row>
    <row r="70" spans="1:15" s="277" customFormat="1" x14ac:dyDescent="0.2">
      <c r="A70" s="251" t="s">
        <v>566</v>
      </c>
      <c r="B70" s="251" t="s">
        <v>567</v>
      </c>
      <c r="C70" s="251" t="s">
        <v>560</v>
      </c>
      <c r="D70" s="270">
        <f>VLOOKUP(A70,T6_CCGBFI_201314!$A:$AE,4,FALSE)+VLOOKUP(A70,T6_CCGBFI_201314!$A:$AE,5,FALSE)+VLOOKUP(A70,T6_CCGBFI_201314!$A:$AE,6,FALSE)+VLOOKUP(A70,T6_CCGBFI_201314!$A:$AE,7,FALSE)</f>
        <v>5645</v>
      </c>
      <c r="E70" s="270">
        <f>VLOOKUP($A70,T6_CCGBFI_201314!$A:$AE,8,FALSE)+VLOOKUP($A70,T6_CCGBFI_201314!$A:$AE,12,FALSE)+VLOOKUP($A70,T6_CCGBFI_201314!$A:$AE,16,FALSE)+VLOOKUP($A70,T6_CCGBFI_201314!$A:$AE,20,FALSE)</f>
        <v>2636</v>
      </c>
      <c r="F70" s="275">
        <f>VLOOKUP($A70,T6_CCGBFI_201314!$A:$AE,9,FALSE)+VLOOKUP($A70,T6_CCGBFI_201314!$A:$AE,13,FALSE)+VLOOKUP($A70,T6_CCGBFI_201314!$A:$AE,17,FALSE)+VLOOKUP($A70,T6_CCGBFI_201314!$A:$AE,21,FALSE)</f>
        <v>3007</v>
      </c>
      <c r="G70" s="97">
        <f t="shared" si="4"/>
        <v>0.53268379096545615</v>
      </c>
      <c r="H70" s="98" t="str">
        <f t="shared" si="3"/>
        <v>52.0% - 54.6%</v>
      </c>
      <c r="I70" s="276">
        <f>VLOOKUP($A70,T6_CCGBFI_201314!$A:$AE,24,FALSE)+VLOOKUP($A70,T6_CCGBFI_201314!$A:$AE,26,FALSE)+VLOOKUP($A70,T6_CCGBFI_201314!$A:$AE,28,FALSE)+VLOOKUP($A70,T6_CCGBFI_201314!$A:$AE,30,FALSE)</f>
        <v>2</v>
      </c>
      <c r="J70" s="101">
        <v>3.5429583702391499E-4</v>
      </c>
      <c r="K70" s="355" t="s">
        <v>568</v>
      </c>
      <c r="L70" s="151">
        <f t="shared" si="0"/>
        <v>0</v>
      </c>
      <c r="M70" s="27">
        <v>-3.9475923090011911E-2</v>
      </c>
      <c r="N70" s="27">
        <v>-3.9475923090011911E-2</v>
      </c>
      <c r="O70" s="251">
        <f t="shared" si="1"/>
        <v>0</v>
      </c>
    </row>
    <row r="71" spans="1:15" s="277" customFormat="1" x14ac:dyDescent="0.2">
      <c r="A71" s="251" t="s">
        <v>569</v>
      </c>
      <c r="B71" s="251" t="s">
        <v>570</v>
      </c>
      <c r="C71" s="251" t="s">
        <v>560</v>
      </c>
      <c r="D71" s="270">
        <f>VLOOKUP(A71,T6_CCGBFI_201314!$A:$AE,4,FALSE)+VLOOKUP(A71,T6_CCGBFI_201314!$A:$AE,5,FALSE)+VLOOKUP(A71,T6_CCGBFI_201314!$A:$AE,6,FALSE)+VLOOKUP(A71,T6_CCGBFI_201314!$A:$AE,7,FALSE)</f>
        <v>1717</v>
      </c>
      <c r="E71" s="270">
        <f>VLOOKUP($A71,T6_CCGBFI_201314!$A:$AE,8,FALSE)+VLOOKUP($A71,T6_CCGBFI_201314!$A:$AE,12,FALSE)+VLOOKUP($A71,T6_CCGBFI_201314!$A:$AE,16,FALSE)+VLOOKUP($A71,T6_CCGBFI_201314!$A:$AE,20,FALSE)</f>
        <v>848</v>
      </c>
      <c r="F71" s="275">
        <f>VLOOKUP($A71,T6_CCGBFI_201314!$A:$AE,9,FALSE)+VLOOKUP($A71,T6_CCGBFI_201314!$A:$AE,13,FALSE)+VLOOKUP($A71,T6_CCGBFI_201314!$A:$AE,17,FALSE)+VLOOKUP($A71,T6_CCGBFI_201314!$A:$AE,21,FALSE)</f>
        <v>868</v>
      </c>
      <c r="G71" s="97">
        <f t="shared" si="4"/>
        <v>0.50553290623179969</v>
      </c>
      <c r="H71" s="98" t="str">
        <f t="shared" si="3"/>
        <v>48.2% - 52.9%</v>
      </c>
      <c r="I71" s="276">
        <f>VLOOKUP($A71,T6_CCGBFI_201314!$A:$AE,24,FALSE)+VLOOKUP($A71,T6_CCGBFI_201314!$A:$AE,26,FALSE)+VLOOKUP($A71,T6_CCGBFI_201314!$A:$AE,28,FALSE)+VLOOKUP($A71,T6_CCGBFI_201314!$A:$AE,30,FALSE)</f>
        <v>1</v>
      </c>
      <c r="J71" s="101">
        <v>5.8241118229470008E-4</v>
      </c>
      <c r="K71" s="355" t="s">
        <v>571</v>
      </c>
      <c r="L71" s="151">
        <f t="shared" si="0"/>
        <v>0</v>
      </c>
      <c r="M71" s="27">
        <v>-1.3785180930499741E-2</v>
      </c>
      <c r="N71" s="27">
        <v>-1.3785180930499741E-2</v>
      </c>
      <c r="O71" s="251">
        <f t="shared" si="1"/>
        <v>0</v>
      </c>
    </row>
    <row r="72" spans="1:15" s="277" customFormat="1" x14ac:dyDescent="0.2">
      <c r="A72" s="251" t="s">
        <v>572</v>
      </c>
      <c r="B72" s="251" t="s">
        <v>573</v>
      </c>
      <c r="C72" s="251" t="s">
        <v>560</v>
      </c>
      <c r="D72" s="270">
        <f>VLOOKUP(A72,T6_CCGBFI_201314!$A:$AE,4,FALSE)+VLOOKUP(A72,T6_CCGBFI_201314!$A:$AE,5,FALSE)+VLOOKUP(A72,T6_CCGBFI_201314!$A:$AE,6,FALSE)+VLOOKUP(A72,T6_CCGBFI_201314!$A:$AE,7,FALSE)</f>
        <v>1014</v>
      </c>
      <c r="E72" s="270">
        <f>VLOOKUP($A72,T6_CCGBFI_201314!$A:$AE,8,FALSE)+VLOOKUP($A72,T6_CCGBFI_201314!$A:$AE,12,FALSE)+VLOOKUP($A72,T6_CCGBFI_201314!$A:$AE,16,FALSE)+VLOOKUP($A72,T6_CCGBFI_201314!$A:$AE,20,FALSE)</f>
        <v>317</v>
      </c>
      <c r="F72" s="275">
        <f>VLOOKUP($A72,T6_CCGBFI_201314!$A:$AE,9,FALSE)+VLOOKUP($A72,T6_CCGBFI_201314!$A:$AE,13,FALSE)+VLOOKUP($A72,T6_CCGBFI_201314!$A:$AE,17,FALSE)+VLOOKUP($A72,T6_CCGBFI_201314!$A:$AE,21,FALSE)</f>
        <v>693</v>
      </c>
      <c r="G72" s="97">
        <f t="shared" si="4"/>
        <v>0.68343195266272194</v>
      </c>
      <c r="H72" s="98" t="str">
        <f t="shared" si="3"/>
        <v>65.4% - 71.1%</v>
      </c>
      <c r="I72" s="276">
        <f>VLOOKUP($A72,T6_CCGBFI_201314!$A:$AE,24,FALSE)+VLOOKUP($A72,T6_CCGBFI_201314!$A:$AE,26,FALSE)+VLOOKUP($A72,T6_CCGBFI_201314!$A:$AE,28,FALSE)+VLOOKUP($A72,T6_CCGBFI_201314!$A:$AE,30,FALSE)</f>
        <v>4</v>
      </c>
      <c r="J72" s="101">
        <v>3.9447731755424065E-3</v>
      </c>
      <c r="K72" s="355" t="s">
        <v>574</v>
      </c>
      <c r="L72" s="151">
        <f t="shared" si="0"/>
        <v>0</v>
      </c>
      <c r="M72" s="27">
        <v>-1.2658227848101222E-2</v>
      </c>
      <c r="N72" s="27">
        <v>-1.2658227848101222E-2</v>
      </c>
      <c r="O72" s="251">
        <f t="shared" si="1"/>
        <v>0</v>
      </c>
    </row>
    <row r="73" spans="1:15" s="277" customFormat="1" x14ac:dyDescent="0.2">
      <c r="A73" s="251" t="s">
        <v>575</v>
      </c>
      <c r="B73" s="251" t="s">
        <v>576</v>
      </c>
      <c r="C73" s="251" t="s">
        <v>560</v>
      </c>
      <c r="D73" s="270">
        <f>VLOOKUP(A73,T6_CCGBFI_201314!$A:$AE,4,FALSE)+VLOOKUP(A73,T6_CCGBFI_201314!$A:$AE,5,FALSE)+VLOOKUP(A73,T6_CCGBFI_201314!$A:$AE,6,FALSE)+VLOOKUP(A73,T6_CCGBFI_201314!$A:$AE,7,FALSE)</f>
        <v>2069</v>
      </c>
      <c r="E73" s="270">
        <f>VLOOKUP($A73,T6_CCGBFI_201314!$A:$AE,8,FALSE)+VLOOKUP($A73,T6_CCGBFI_201314!$A:$AE,12,FALSE)+VLOOKUP($A73,T6_CCGBFI_201314!$A:$AE,16,FALSE)+VLOOKUP($A73,T6_CCGBFI_201314!$A:$AE,20,FALSE)</f>
        <v>880</v>
      </c>
      <c r="F73" s="275">
        <f>VLOOKUP($A73,T6_CCGBFI_201314!$A:$AE,9,FALSE)+VLOOKUP($A73,T6_CCGBFI_201314!$A:$AE,13,FALSE)+VLOOKUP($A73,T6_CCGBFI_201314!$A:$AE,17,FALSE)+VLOOKUP($A73,T6_CCGBFI_201314!$A:$AE,21,FALSE)</f>
        <v>1181</v>
      </c>
      <c r="G73" s="97">
        <f t="shared" si="4"/>
        <v>0.57080715321411313</v>
      </c>
      <c r="H73" s="98" t="str">
        <f t="shared" ref="H73:H136" si="5">IF(ISNUMBER(G73),TEXT(((2*F73)+(1.96^2)-(1.96*((1.96^2)+(4*F73*(100%-G73)))^0.5))/(2*(D73+(1.96^2))),"0.0%")&amp;" - "&amp;TEXT(((2*F73)+(1.96^2)+(1.96*((1.96^2)+(4*F73*(100%-G73)))^0.5))/(2*(D73+(1.96^2))),"0.0%"),"")</f>
        <v>54.9% - 59.2%</v>
      </c>
      <c r="I73" s="276">
        <f>VLOOKUP($A73,T6_CCGBFI_201314!$A:$AE,24,FALSE)+VLOOKUP($A73,T6_CCGBFI_201314!$A:$AE,26,FALSE)+VLOOKUP($A73,T6_CCGBFI_201314!$A:$AE,28,FALSE)+VLOOKUP($A73,T6_CCGBFI_201314!$A:$AE,30,FALSE)</f>
        <v>8</v>
      </c>
      <c r="J73" s="101">
        <v>3.8666022232962784E-3</v>
      </c>
      <c r="K73" s="355" t="s">
        <v>577</v>
      </c>
      <c r="L73" s="151">
        <f t="shared" si="0"/>
        <v>0</v>
      </c>
      <c r="M73" s="27">
        <v>-1.8035121025154255E-2</v>
      </c>
      <c r="N73" s="27">
        <v>-1.8035121025154255E-2</v>
      </c>
      <c r="O73" s="251">
        <f t="shared" si="1"/>
        <v>0</v>
      </c>
    </row>
    <row r="74" spans="1:15" s="277" customFormat="1" x14ac:dyDescent="0.2">
      <c r="A74" s="251" t="s">
        <v>578</v>
      </c>
      <c r="B74" s="251" t="s">
        <v>579</v>
      </c>
      <c r="C74" s="251" t="s">
        <v>580</v>
      </c>
      <c r="D74" s="270">
        <f>VLOOKUP(A74,T6_CCGBFI_201314!$A:$AE,4,FALSE)+VLOOKUP(A74,T6_CCGBFI_201314!$A:$AE,5,FALSE)+VLOOKUP(A74,T6_CCGBFI_201314!$A:$AE,6,FALSE)+VLOOKUP(A74,T6_CCGBFI_201314!$A:$AE,7,FALSE)</f>
        <v>4927</v>
      </c>
      <c r="E74" s="270">
        <f>VLOOKUP($A74,T6_CCGBFI_201314!$A:$AE,8,FALSE)+VLOOKUP($A74,T6_CCGBFI_201314!$A:$AE,12,FALSE)+VLOOKUP($A74,T6_CCGBFI_201314!$A:$AE,16,FALSE)+VLOOKUP($A74,T6_CCGBFI_201314!$A:$AE,20,FALSE)</f>
        <v>1609</v>
      </c>
      <c r="F74" s="275">
        <f>VLOOKUP($A74,T6_CCGBFI_201314!$A:$AE,9,FALSE)+VLOOKUP($A74,T6_CCGBFI_201314!$A:$AE,13,FALSE)+VLOOKUP($A74,T6_CCGBFI_201314!$A:$AE,17,FALSE)+VLOOKUP($A74,T6_CCGBFI_201314!$A:$AE,21,FALSE)</f>
        <v>3276</v>
      </c>
      <c r="G74" s="97">
        <f t="shared" si="4"/>
        <v>0.66490765171503963</v>
      </c>
      <c r="H74" s="98" t="str">
        <f t="shared" si="5"/>
        <v>65.2% - 67.8%</v>
      </c>
      <c r="I74" s="276">
        <f>VLOOKUP($A74,T6_CCGBFI_201314!$A:$AE,24,FALSE)+VLOOKUP($A74,T6_CCGBFI_201314!$A:$AE,26,FALSE)+VLOOKUP($A74,T6_CCGBFI_201314!$A:$AE,28,FALSE)+VLOOKUP($A74,T6_CCGBFI_201314!$A:$AE,30,FALSE)</f>
        <v>42</v>
      </c>
      <c r="J74" s="101">
        <v>8.5244570732697384E-3</v>
      </c>
      <c r="K74" s="355" t="s">
        <v>581</v>
      </c>
      <c r="L74" s="151">
        <f t="shared" ref="L74:L137" si="6">IF(M74&lt;-10%,1,IF(N74&gt;20%,1,0))</f>
        <v>0</v>
      </c>
      <c r="M74" s="27">
        <v>-1.7939007374925264E-2</v>
      </c>
      <c r="N74" s="27">
        <v>-1.7939007374925264E-2</v>
      </c>
      <c r="O74" s="251">
        <f t="shared" ref="O74:O137" si="7">IF(J74&gt;5%,1,0)</f>
        <v>0</v>
      </c>
    </row>
    <row r="75" spans="1:15" s="277" customFormat="1" x14ac:dyDescent="0.2">
      <c r="A75" s="251" t="s">
        <v>582</v>
      </c>
      <c r="B75" s="251" t="s">
        <v>583</v>
      </c>
      <c r="C75" s="251" t="s">
        <v>580</v>
      </c>
      <c r="D75" s="270">
        <f>VLOOKUP(A75,T6_CCGBFI_201314!$A:$AE,4,FALSE)+VLOOKUP(A75,T6_CCGBFI_201314!$A:$AE,5,FALSE)+VLOOKUP(A75,T6_CCGBFI_201314!$A:$AE,6,FALSE)+VLOOKUP(A75,T6_CCGBFI_201314!$A:$AE,7,FALSE)</f>
        <v>2195</v>
      </c>
      <c r="E75" s="270">
        <f>VLOOKUP($A75,T6_CCGBFI_201314!$A:$AE,8,FALSE)+VLOOKUP($A75,T6_CCGBFI_201314!$A:$AE,12,FALSE)+VLOOKUP($A75,T6_CCGBFI_201314!$A:$AE,16,FALSE)+VLOOKUP($A75,T6_CCGBFI_201314!$A:$AE,20,FALSE)</f>
        <v>697</v>
      </c>
      <c r="F75" s="275">
        <f>VLOOKUP($A75,T6_CCGBFI_201314!$A:$AE,9,FALSE)+VLOOKUP($A75,T6_CCGBFI_201314!$A:$AE,13,FALSE)+VLOOKUP($A75,T6_CCGBFI_201314!$A:$AE,17,FALSE)+VLOOKUP($A75,T6_CCGBFI_201314!$A:$AE,21,FALSE)</f>
        <v>1498</v>
      </c>
      <c r="G75" s="97">
        <f t="shared" si="4"/>
        <v>0.68246013667425964</v>
      </c>
      <c r="H75" s="98" t="str">
        <f t="shared" si="5"/>
        <v>66.3% - 70.2%</v>
      </c>
      <c r="I75" s="276">
        <f>VLOOKUP($A75,T6_CCGBFI_201314!$A:$AE,24,FALSE)+VLOOKUP($A75,T6_CCGBFI_201314!$A:$AE,26,FALSE)+VLOOKUP($A75,T6_CCGBFI_201314!$A:$AE,28,FALSE)+VLOOKUP($A75,T6_CCGBFI_201314!$A:$AE,30,FALSE)</f>
        <v>0</v>
      </c>
      <c r="J75" s="101">
        <v>0</v>
      </c>
      <c r="K75" s="355" t="s">
        <v>584</v>
      </c>
      <c r="L75" s="151">
        <f t="shared" si="6"/>
        <v>0</v>
      </c>
      <c r="M75" s="27">
        <v>-4.1065967671472303E-2</v>
      </c>
      <c r="N75" s="27">
        <v>-4.1065967671472303E-2</v>
      </c>
      <c r="O75" s="251">
        <f t="shared" si="7"/>
        <v>0</v>
      </c>
    </row>
    <row r="76" spans="1:15" s="277" customFormat="1" x14ac:dyDescent="0.2">
      <c r="A76" s="251" t="s">
        <v>585</v>
      </c>
      <c r="B76" s="251" t="s">
        <v>586</v>
      </c>
      <c r="C76" s="251" t="s">
        <v>580</v>
      </c>
      <c r="D76" s="270">
        <f>VLOOKUP(A76,T6_CCGBFI_201314!$A:$AE,4,FALSE)+VLOOKUP(A76,T6_CCGBFI_201314!$A:$AE,5,FALSE)+VLOOKUP(A76,T6_CCGBFI_201314!$A:$AE,6,FALSE)+VLOOKUP(A76,T6_CCGBFI_201314!$A:$AE,7,FALSE)</f>
        <v>1434</v>
      </c>
      <c r="E76" s="270">
        <f>VLOOKUP($A76,T6_CCGBFI_201314!$A:$AE,8,FALSE)+VLOOKUP($A76,T6_CCGBFI_201314!$A:$AE,12,FALSE)+VLOOKUP($A76,T6_CCGBFI_201314!$A:$AE,16,FALSE)+VLOOKUP($A76,T6_CCGBFI_201314!$A:$AE,20,FALSE)</f>
        <v>394.19</v>
      </c>
      <c r="F76" s="275">
        <f>VLOOKUP($A76,T6_CCGBFI_201314!$A:$AE,9,FALSE)+VLOOKUP($A76,T6_CCGBFI_201314!$A:$AE,13,FALSE)+VLOOKUP($A76,T6_CCGBFI_201314!$A:$AE,17,FALSE)+VLOOKUP($A76,T6_CCGBFI_201314!$A:$AE,21,FALSE)</f>
        <v>1038.81</v>
      </c>
      <c r="G76" s="97">
        <f t="shared" si="4"/>
        <v>0.72441422594142257</v>
      </c>
      <c r="H76" s="98" t="str">
        <f t="shared" si="5"/>
        <v>70.1% - 74.7%</v>
      </c>
      <c r="I76" s="276">
        <f>VLOOKUP($A76,T6_CCGBFI_201314!$A:$AE,24,FALSE)+VLOOKUP($A76,T6_CCGBFI_201314!$A:$AE,26,FALSE)+VLOOKUP($A76,T6_CCGBFI_201314!$A:$AE,28,FALSE)+VLOOKUP($A76,T6_CCGBFI_201314!$A:$AE,30,FALSE)</f>
        <v>1</v>
      </c>
      <c r="J76" s="101">
        <v>6.9735006973500695E-4</v>
      </c>
      <c r="K76" s="355" t="s">
        <v>587</v>
      </c>
      <c r="L76" s="151">
        <f t="shared" si="6"/>
        <v>0</v>
      </c>
      <c r="M76" s="27">
        <v>3.1654676258992875E-2</v>
      </c>
      <c r="N76" s="27">
        <v>3.1654676258992875E-2</v>
      </c>
      <c r="O76" s="251">
        <f t="shared" si="7"/>
        <v>0</v>
      </c>
    </row>
    <row r="77" spans="1:15" s="277" customFormat="1" x14ac:dyDescent="0.2">
      <c r="A77" s="251" t="s">
        <v>588</v>
      </c>
      <c r="B77" s="251" t="s">
        <v>589</v>
      </c>
      <c r="C77" s="251" t="s">
        <v>580</v>
      </c>
      <c r="D77" s="270">
        <f>VLOOKUP(A77,T6_CCGBFI_201314!$A:$AE,4,FALSE)+VLOOKUP(A77,T6_CCGBFI_201314!$A:$AE,5,FALSE)+VLOOKUP(A77,T6_CCGBFI_201314!$A:$AE,6,FALSE)+VLOOKUP(A77,T6_CCGBFI_201314!$A:$AE,7,FALSE)</f>
        <v>1677</v>
      </c>
      <c r="E77" s="270">
        <f>VLOOKUP($A77,T6_CCGBFI_201314!$A:$AE,8,FALSE)+VLOOKUP($A77,T6_CCGBFI_201314!$A:$AE,12,FALSE)+VLOOKUP($A77,T6_CCGBFI_201314!$A:$AE,16,FALSE)+VLOOKUP($A77,T6_CCGBFI_201314!$A:$AE,20,FALSE)</f>
        <v>615</v>
      </c>
      <c r="F77" s="275">
        <f>VLOOKUP($A77,T6_CCGBFI_201314!$A:$AE,9,FALSE)+VLOOKUP($A77,T6_CCGBFI_201314!$A:$AE,13,FALSE)+VLOOKUP($A77,T6_CCGBFI_201314!$A:$AE,17,FALSE)+VLOOKUP($A77,T6_CCGBFI_201314!$A:$AE,21,FALSE)</f>
        <v>1062</v>
      </c>
      <c r="G77" s="97"/>
      <c r="H77" s="98" t="str">
        <f t="shared" si="5"/>
        <v/>
      </c>
      <c r="I77" s="276">
        <f>VLOOKUP($A77,T6_CCGBFI_201314!$A:$AE,24,FALSE)+VLOOKUP($A77,T6_CCGBFI_201314!$A:$AE,26,FALSE)+VLOOKUP($A77,T6_CCGBFI_201314!$A:$AE,28,FALSE)+VLOOKUP($A77,T6_CCGBFI_201314!$A:$AE,30,FALSE)</f>
        <v>0</v>
      </c>
      <c r="J77" s="101">
        <v>0</v>
      </c>
      <c r="K77" s="355" t="s">
        <v>590</v>
      </c>
      <c r="L77" s="151">
        <f t="shared" si="6"/>
        <v>1</v>
      </c>
      <c r="M77" s="27">
        <v>-0.15088607594936709</v>
      </c>
      <c r="N77" s="27">
        <v>-0.15088607594936709</v>
      </c>
      <c r="O77" s="251">
        <f t="shared" si="7"/>
        <v>0</v>
      </c>
    </row>
    <row r="78" spans="1:15" s="277" customFormat="1" x14ac:dyDescent="0.2">
      <c r="A78" s="251" t="s">
        <v>591</v>
      </c>
      <c r="B78" s="251" t="s">
        <v>592</v>
      </c>
      <c r="C78" s="251" t="s">
        <v>580</v>
      </c>
      <c r="D78" s="270">
        <f>VLOOKUP(A78,T6_CCGBFI_201314!$A:$AE,4,FALSE)+VLOOKUP(A78,T6_CCGBFI_201314!$A:$AE,5,FALSE)+VLOOKUP(A78,T6_CCGBFI_201314!$A:$AE,6,FALSE)+VLOOKUP(A78,T6_CCGBFI_201314!$A:$AE,7,FALSE)</f>
        <v>2224</v>
      </c>
      <c r="E78" s="270">
        <f>VLOOKUP($A78,T6_CCGBFI_201314!$A:$AE,8,FALSE)+VLOOKUP($A78,T6_CCGBFI_201314!$A:$AE,12,FALSE)+VLOOKUP($A78,T6_CCGBFI_201314!$A:$AE,16,FALSE)+VLOOKUP($A78,T6_CCGBFI_201314!$A:$AE,20,FALSE)</f>
        <v>742</v>
      </c>
      <c r="F78" s="275">
        <f>VLOOKUP($A78,T6_CCGBFI_201314!$A:$AE,9,FALSE)+VLOOKUP($A78,T6_CCGBFI_201314!$A:$AE,13,FALSE)+VLOOKUP($A78,T6_CCGBFI_201314!$A:$AE,17,FALSE)+VLOOKUP($A78,T6_CCGBFI_201314!$A:$AE,21,FALSE)</f>
        <v>1482</v>
      </c>
      <c r="G78" s="97">
        <f t="shared" si="4"/>
        <v>0.66636690647482011</v>
      </c>
      <c r="H78" s="98" t="str">
        <f t="shared" si="5"/>
        <v>64.6% - 68.6%</v>
      </c>
      <c r="I78" s="276">
        <f>VLOOKUP($A78,T6_CCGBFI_201314!$A:$AE,24,FALSE)+VLOOKUP($A78,T6_CCGBFI_201314!$A:$AE,26,FALSE)+VLOOKUP($A78,T6_CCGBFI_201314!$A:$AE,28,FALSE)+VLOOKUP($A78,T6_CCGBFI_201314!$A:$AE,30,FALSE)</f>
        <v>0</v>
      </c>
      <c r="J78" s="101">
        <v>0</v>
      </c>
      <c r="K78" s="355" t="s">
        <v>593</v>
      </c>
      <c r="L78" s="151">
        <f t="shared" si="6"/>
        <v>0</v>
      </c>
      <c r="M78" s="27">
        <v>-2.8396679772826561E-2</v>
      </c>
      <c r="N78" s="27">
        <v>-2.8396679772826561E-2</v>
      </c>
      <c r="O78" s="251">
        <f t="shared" si="7"/>
        <v>0</v>
      </c>
    </row>
    <row r="79" spans="1:15" s="277" customFormat="1" x14ac:dyDescent="0.2">
      <c r="A79" s="251" t="s">
        <v>594</v>
      </c>
      <c r="B79" s="251" t="s">
        <v>595</v>
      </c>
      <c r="C79" s="251" t="s">
        <v>580</v>
      </c>
      <c r="D79" s="270">
        <f>VLOOKUP(A79,T6_CCGBFI_201314!$A:$AE,4,FALSE)+VLOOKUP(A79,T6_CCGBFI_201314!$A:$AE,5,FALSE)+VLOOKUP(A79,T6_CCGBFI_201314!$A:$AE,6,FALSE)+VLOOKUP(A79,T6_CCGBFI_201314!$A:$AE,7,FALSE)</f>
        <v>2769</v>
      </c>
      <c r="E79" s="270">
        <f>VLOOKUP($A79,T6_CCGBFI_201314!$A:$AE,8,FALSE)+VLOOKUP($A79,T6_CCGBFI_201314!$A:$AE,12,FALSE)+VLOOKUP($A79,T6_CCGBFI_201314!$A:$AE,16,FALSE)+VLOOKUP($A79,T6_CCGBFI_201314!$A:$AE,20,FALSE)</f>
        <v>908</v>
      </c>
      <c r="F79" s="275">
        <f>VLOOKUP($A79,T6_CCGBFI_201314!$A:$AE,9,FALSE)+VLOOKUP($A79,T6_CCGBFI_201314!$A:$AE,13,FALSE)+VLOOKUP($A79,T6_CCGBFI_201314!$A:$AE,17,FALSE)+VLOOKUP($A79,T6_CCGBFI_201314!$A:$AE,21,FALSE)</f>
        <v>1857</v>
      </c>
      <c r="G79" s="97"/>
      <c r="H79" s="98" t="str">
        <f t="shared" si="5"/>
        <v/>
      </c>
      <c r="I79" s="276">
        <f>VLOOKUP($A79,T6_CCGBFI_201314!$A:$AE,24,FALSE)+VLOOKUP($A79,T6_CCGBFI_201314!$A:$AE,26,FALSE)+VLOOKUP($A79,T6_CCGBFI_201314!$A:$AE,28,FALSE)+VLOOKUP($A79,T6_CCGBFI_201314!$A:$AE,30,FALSE)</f>
        <v>4</v>
      </c>
      <c r="J79" s="101">
        <v>1.4445648248465151E-3</v>
      </c>
      <c r="K79" s="355" t="s">
        <v>596</v>
      </c>
      <c r="L79" s="151">
        <f t="shared" si="6"/>
        <v>1</v>
      </c>
      <c r="M79" s="27">
        <v>-0.10964630225080385</v>
      </c>
      <c r="N79" s="27">
        <v>-0.10964630225080385</v>
      </c>
      <c r="O79" s="251">
        <f t="shared" si="7"/>
        <v>0</v>
      </c>
    </row>
    <row r="80" spans="1:15" s="277" customFormat="1" x14ac:dyDescent="0.2">
      <c r="A80" s="251" t="s">
        <v>597</v>
      </c>
      <c r="B80" s="251" t="s">
        <v>598</v>
      </c>
      <c r="C80" s="251" t="s">
        <v>580</v>
      </c>
      <c r="D80" s="270">
        <f>VLOOKUP(A80,T6_CCGBFI_201314!$A:$AE,4,FALSE)+VLOOKUP(A80,T6_CCGBFI_201314!$A:$AE,5,FALSE)+VLOOKUP(A80,T6_CCGBFI_201314!$A:$AE,6,FALSE)+VLOOKUP(A80,T6_CCGBFI_201314!$A:$AE,7,FALSE)</f>
        <v>1569</v>
      </c>
      <c r="E80" s="270">
        <f>VLOOKUP($A80,T6_CCGBFI_201314!$A:$AE,8,FALSE)+VLOOKUP($A80,T6_CCGBFI_201314!$A:$AE,12,FALSE)+VLOOKUP($A80,T6_CCGBFI_201314!$A:$AE,16,FALSE)+VLOOKUP($A80,T6_CCGBFI_201314!$A:$AE,20,FALSE)</f>
        <v>671</v>
      </c>
      <c r="F80" s="275">
        <f>VLOOKUP($A80,T6_CCGBFI_201314!$A:$AE,9,FALSE)+VLOOKUP($A80,T6_CCGBFI_201314!$A:$AE,13,FALSE)+VLOOKUP($A80,T6_CCGBFI_201314!$A:$AE,17,FALSE)+VLOOKUP($A80,T6_CCGBFI_201314!$A:$AE,21,FALSE)</f>
        <v>898</v>
      </c>
      <c r="G80" s="97">
        <f t="shared" si="4"/>
        <v>0.57233906947100066</v>
      </c>
      <c r="H80" s="98" t="str">
        <f t="shared" si="5"/>
        <v>54.8% - 59.7%</v>
      </c>
      <c r="I80" s="276">
        <f>VLOOKUP($A80,T6_CCGBFI_201314!$A:$AE,24,FALSE)+VLOOKUP($A80,T6_CCGBFI_201314!$A:$AE,26,FALSE)+VLOOKUP($A80,T6_CCGBFI_201314!$A:$AE,28,FALSE)+VLOOKUP($A80,T6_CCGBFI_201314!$A:$AE,30,FALSE)</f>
        <v>0</v>
      </c>
      <c r="J80" s="101">
        <v>0</v>
      </c>
      <c r="K80" s="355" t="s">
        <v>599</v>
      </c>
      <c r="L80" s="151">
        <f t="shared" si="6"/>
        <v>0</v>
      </c>
      <c r="M80" s="27">
        <v>-5.4249547920434016E-2</v>
      </c>
      <c r="N80" s="27">
        <v>-5.4249547920434016E-2</v>
      </c>
      <c r="O80" s="251">
        <f t="shared" si="7"/>
        <v>0</v>
      </c>
    </row>
    <row r="81" spans="1:15" s="277" customFormat="1" x14ac:dyDescent="0.2">
      <c r="A81" s="251" t="s">
        <v>600</v>
      </c>
      <c r="B81" s="251" t="s">
        <v>601</v>
      </c>
      <c r="C81" s="251" t="s">
        <v>580</v>
      </c>
      <c r="D81" s="270">
        <f>VLOOKUP(A81,T6_CCGBFI_201314!$A:$AE,4,FALSE)+VLOOKUP(A81,T6_CCGBFI_201314!$A:$AE,5,FALSE)+VLOOKUP(A81,T6_CCGBFI_201314!$A:$AE,6,FALSE)+VLOOKUP(A81,T6_CCGBFI_201314!$A:$AE,7,FALSE)</f>
        <v>2866</v>
      </c>
      <c r="E81" s="270">
        <f>VLOOKUP($A81,T6_CCGBFI_201314!$A:$AE,8,FALSE)+VLOOKUP($A81,T6_CCGBFI_201314!$A:$AE,12,FALSE)+VLOOKUP($A81,T6_CCGBFI_201314!$A:$AE,16,FALSE)+VLOOKUP($A81,T6_CCGBFI_201314!$A:$AE,20,FALSE)</f>
        <v>1176</v>
      </c>
      <c r="F81" s="275">
        <f>VLOOKUP($A81,T6_CCGBFI_201314!$A:$AE,9,FALSE)+VLOOKUP($A81,T6_CCGBFI_201314!$A:$AE,13,FALSE)+VLOOKUP($A81,T6_CCGBFI_201314!$A:$AE,17,FALSE)+VLOOKUP($A81,T6_CCGBFI_201314!$A:$AE,21,FALSE)</f>
        <v>1689</v>
      </c>
      <c r="G81" s="97">
        <f t="shared" si="4"/>
        <v>0.58932309839497554</v>
      </c>
      <c r="H81" s="98" t="str">
        <f t="shared" si="5"/>
        <v>57.1% - 60.7%</v>
      </c>
      <c r="I81" s="276">
        <f>VLOOKUP($A81,T6_CCGBFI_201314!$A:$AE,24,FALSE)+VLOOKUP($A81,T6_CCGBFI_201314!$A:$AE,26,FALSE)+VLOOKUP($A81,T6_CCGBFI_201314!$A:$AE,28,FALSE)+VLOOKUP($A81,T6_CCGBFI_201314!$A:$AE,30,FALSE)</f>
        <v>1</v>
      </c>
      <c r="J81" s="101">
        <v>3.4891835310537332E-4</v>
      </c>
      <c r="K81" s="355" t="s">
        <v>602</v>
      </c>
      <c r="L81" s="151">
        <f t="shared" si="6"/>
        <v>0</v>
      </c>
      <c r="M81" s="27">
        <v>-5.9402691171644206E-2</v>
      </c>
      <c r="N81" s="27">
        <v>-5.9402691171644206E-2</v>
      </c>
      <c r="O81" s="251">
        <f t="shared" si="7"/>
        <v>0</v>
      </c>
    </row>
    <row r="82" spans="1:15" s="277" customFormat="1" x14ac:dyDescent="0.2">
      <c r="A82" s="251" t="s">
        <v>603</v>
      </c>
      <c r="B82" s="251" t="s">
        <v>604</v>
      </c>
      <c r="C82" s="251" t="s">
        <v>605</v>
      </c>
      <c r="D82" s="270">
        <f>VLOOKUP(A82,T6_CCGBFI_201314!$A:$AE,4,FALSE)+VLOOKUP(A82,T6_CCGBFI_201314!$A:$AE,5,FALSE)+VLOOKUP(A82,T6_CCGBFI_201314!$A:$AE,6,FALSE)+VLOOKUP(A82,T6_CCGBFI_201314!$A:$AE,7,FALSE)</f>
        <v>2624</v>
      </c>
      <c r="E82" s="270">
        <f>VLOOKUP($A82,T6_CCGBFI_201314!$A:$AE,8,FALSE)+VLOOKUP($A82,T6_CCGBFI_201314!$A:$AE,12,FALSE)+VLOOKUP($A82,T6_CCGBFI_201314!$A:$AE,16,FALSE)+VLOOKUP($A82,T6_CCGBFI_201314!$A:$AE,20,FALSE)</f>
        <v>724</v>
      </c>
      <c r="F82" s="275">
        <f>VLOOKUP($A82,T6_CCGBFI_201314!$A:$AE,9,FALSE)+VLOOKUP($A82,T6_CCGBFI_201314!$A:$AE,13,FALSE)+VLOOKUP($A82,T6_CCGBFI_201314!$A:$AE,17,FALSE)+VLOOKUP($A82,T6_CCGBFI_201314!$A:$AE,21,FALSE)</f>
        <v>1890</v>
      </c>
      <c r="G82" s="97"/>
      <c r="H82" s="98" t="str">
        <f t="shared" si="5"/>
        <v/>
      </c>
      <c r="I82" s="276">
        <f>VLOOKUP($A82,T6_CCGBFI_201314!$A:$AE,24,FALSE)+VLOOKUP($A82,T6_CCGBFI_201314!$A:$AE,26,FALSE)+VLOOKUP($A82,T6_CCGBFI_201314!$A:$AE,28,FALSE)+VLOOKUP($A82,T6_CCGBFI_201314!$A:$AE,30,FALSE)</f>
        <v>10</v>
      </c>
      <c r="J82" s="101">
        <v>3.8109756097560975E-3</v>
      </c>
      <c r="K82" s="355" t="s">
        <v>606</v>
      </c>
      <c r="L82" s="151">
        <f t="shared" si="6"/>
        <v>1</v>
      </c>
      <c r="M82" s="27">
        <v>-0.11916750587445446</v>
      </c>
      <c r="N82" s="27">
        <v>-0.11916750587445446</v>
      </c>
      <c r="O82" s="251">
        <f t="shared" si="7"/>
        <v>0</v>
      </c>
    </row>
    <row r="83" spans="1:15" s="277" customFormat="1" x14ac:dyDescent="0.2">
      <c r="A83" s="251" t="s">
        <v>607</v>
      </c>
      <c r="B83" s="251" t="s">
        <v>608</v>
      </c>
      <c r="C83" s="251" t="s">
        <v>605</v>
      </c>
      <c r="D83" s="270">
        <f>VLOOKUP(A83,T6_CCGBFI_201314!$A:$AE,4,FALSE)+VLOOKUP(A83,T6_CCGBFI_201314!$A:$AE,5,FALSE)+VLOOKUP(A83,T6_CCGBFI_201314!$A:$AE,6,FALSE)+VLOOKUP(A83,T6_CCGBFI_201314!$A:$AE,7,FALSE)</f>
        <v>1260</v>
      </c>
      <c r="E83" s="270">
        <f>VLOOKUP($A83,T6_CCGBFI_201314!$A:$AE,8,FALSE)+VLOOKUP($A83,T6_CCGBFI_201314!$A:$AE,12,FALSE)+VLOOKUP($A83,T6_CCGBFI_201314!$A:$AE,16,FALSE)+VLOOKUP($A83,T6_CCGBFI_201314!$A:$AE,20,FALSE)</f>
        <v>236</v>
      </c>
      <c r="F83" s="275">
        <f>VLOOKUP($A83,T6_CCGBFI_201314!$A:$AE,9,FALSE)+VLOOKUP($A83,T6_CCGBFI_201314!$A:$AE,13,FALSE)+VLOOKUP($A83,T6_CCGBFI_201314!$A:$AE,17,FALSE)+VLOOKUP($A83,T6_CCGBFI_201314!$A:$AE,21,FALSE)</f>
        <v>1005</v>
      </c>
      <c r="G83" s="97"/>
      <c r="H83" s="98" t="str">
        <f t="shared" si="5"/>
        <v/>
      </c>
      <c r="I83" s="276">
        <f>VLOOKUP($A83,T6_CCGBFI_201314!$A:$AE,24,FALSE)+VLOOKUP($A83,T6_CCGBFI_201314!$A:$AE,26,FALSE)+VLOOKUP($A83,T6_CCGBFI_201314!$A:$AE,28,FALSE)+VLOOKUP($A83,T6_CCGBFI_201314!$A:$AE,30,FALSE)</f>
        <v>19</v>
      </c>
      <c r="J83" s="101">
        <v>1.507936507936508E-2</v>
      </c>
      <c r="K83" s="355" t="s">
        <v>609</v>
      </c>
      <c r="L83" s="151">
        <f t="shared" si="6"/>
        <v>1</v>
      </c>
      <c r="M83" s="27">
        <v>-0.1503708698583951</v>
      </c>
      <c r="N83" s="27">
        <v>-0.1503708698583951</v>
      </c>
      <c r="O83" s="251">
        <f t="shared" si="7"/>
        <v>0</v>
      </c>
    </row>
    <row r="84" spans="1:15" s="277" customFormat="1" x14ac:dyDescent="0.2">
      <c r="A84" s="251" t="s">
        <v>610</v>
      </c>
      <c r="B84" s="251" t="s">
        <v>611</v>
      </c>
      <c r="C84" s="251" t="s">
        <v>605</v>
      </c>
      <c r="D84" s="270">
        <f>VLOOKUP(A84,T6_CCGBFI_201314!$A:$AE,4,FALSE)+VLOOKUP(A84,T6_CCGBFI_201314!$A:$AE,5,FALSE)+VLOOKUP(A84,T6_CCGBFI_201314!$A:$AE,6,FALSE)+VLOOKUP(A84,T6_CCGBFI_201314!$A:$AE,7,FALSE)</f>
        <v>1432</v>
      </c>
      <c r="E84" s="270">
        <f>VLOOKUP($A84,T6_CCGBFI_201314!$A:$AE,8,FALSE)+VLOOKUP($A84,T6_CCGBFI_201314!$A:$AE,12,FALSE)+VLOOKUP($A84,T6_CCGBFI_201314!$A:$AE,16,FALSE)+VLOOKUP($A84,T6_CCGBFI_201314!$A:$AE,20,FALSE)</f>
        <v>239</v>
      </c>
      <c r="F84" s="275">
        <f>VLOOKUP($A84,T6_CCGBFI_201314!$A:$AE,9,FALSE)+VLOOKUP($A84,T6_CCGBFI_201314!$A:$AE,13,FALSE)+VLOOKUP($A84,T6_CCGBFI_201314!$A:$AE,17,FALSE)+VLOOKUP($A84,T6_CCGBFI_201314!$A:$AE,21,FALSE)</f>
        <v>1182</v>
      </c>
      <c r="G84" s="97">
        <f t="shared" si="4"/>
        <v>0.82541899441340782</v>
      </c>
      <c r="H84" s="98" t="str">
        <f t="shared" si="5"/>
        <v>80.5% - 84.4%</v>
      </c>
      <c r="I84" s="276">
        <f>VLOOKUP($A84,T6_CCGBFI_201314!$A:$AE,24,FALSE)+VLOOKUP($A84,T6_CCGBFI_201314!$A:$AE,26,FALSE)+VLOOKUP($A84,T6_CCGBFI_201314!$A:$AE,28,FALSE)+VLOOKUP($A84,T6_CCGBFI_201314!$A:$AE,30,FALSE)</f>
        <v>11</v>
      </c>
      <c r="J84" s="101">
        <v>7.6869322152341019E-3</v>
      </c>
      <c r="K84" s="355" t="s">
        <v>612</v>
      </c>
      <c r="L84" s="151">
        <f t="shared" si="6"/>
        <v>0</v>
      </c>
      <c r="M84" s="27">
        <v>-9.9371069182389915E-2</v>
      </c>
      <c r="N84" s="27">
        <v>-9.9371069182389915E-2</v>
      </c>
      <c r="O84" s="251">
        <f t="shared" si="7"/>
        <v>0</v>
      </c>
    </row>
    <row r="85" spans="1:15" s="277" customFormat="1" x14ac:dyDescent="0.2">
      <c r="A85" s="251" t="s">
        <v>613</v>
      </c>
      <c r="B85" s="251" t="s">
        <v>614</v>
      </c>
      <c r="C85" s="251" t="s">
        <v>605</v>
      </c>
      <c r="D85" s="270">
        <f>VLOOKUP(A85,T6_CCGBFI_201314!$A:$AE,4,FALSE)+VLOOKUP(A85,T6_CCGBFI_201314!$A:$AE,5,FALSE)+VLOOKUP(A85,T6_CCGBFI_201314!$A:$AE,6,FALSE)+VLOOKUP(A85,T6_CCGBFI_201314!$A:$AE,7,FALSE)</f>
        <v>3700</v>
      </c>
      <c r="E85" s="270">
        <f>VLOOKUP($A85,T6_CCGBFI_201314!$A:$AE,8,FALSE)+VLOOKUP($A85,T6_CCGBFI_201314!$A:$AE,12,FALSE)+VLOOKUP($A85,T6_CCGBFI_201314!$A:$AE,16,FALSE)+VLOOKUP($A85,T6_CCGBFI_201314!$A:$AE,20,FALSE)</f>
        <v>1397</v>
      </c>
      <c r="F85" s="275">
        <f>VLOOKUP($A85,T6_CCGBFI_201314!$A:$AE,9,FALSE)+VLOOKUP($A85,T6_CCGBFI_201314!$A:$AE,13,FALSE)+VLOOKUP($A85,T6_CCGBFI_201314!$A:$AE,17,FALSE)+VLOOKUP($A85,T6_CCGBFI_201314!$A:$AE,21,FALSE)</f>
        <v>2302</v>
      </c>
      <c r="G85" s="97">
        <f t="shared" si="4"/>
        <v>0.62216216216216214</v>
      </c>
      <c r="H85" s="98" t="str">
        <f t="shared" si="5"/>
        <v>60.6% - 63.8%</v>
      </c>
      <c r="I85" s="276">
        <f>VLOOKUP($A85,T6_CCGBFI_201314!$A:$AE,24,FALSE)+VLOOKUP($A85,T6_CCGBFI_201314!$A:$AE,26,FALSE)+VLOOKUP($A85,T6_CCGBFI_201314!$A:$AE,28,FALSE)+VLOOKUP($A85,T6_CCGBFI_201314!$A:$AE,30,FALSE)</f>
        <v>1</v>
      </c>
      <c r="J85" s="101">
        <v>2.7027027027027027E-4</v>
      </c>
      <c r="K85" s="355" t="s">
        <v>615</v>
      </c>
      <c r="L85" s="151">
        <f t="shared" si="6"/>
        <v>0</v>
      </c>
      <c r="M85" s="27">
        <v>-3.645833333333337E-2</v>
      </c>
      <c r="N85" s="27">
        <v>-3.645833333333337E-2</v>
      </c>
      <c r="O85" s="251">
        <f t="shared" si="7"/>
        <v>0</v>
      </c>
    </row>
    <row r="86" spans="1:15" s="277" customFormat="1" x14ac:dyDescent="0.2">
      <c r="A86" s="251" t="s">
        <v>616</v>
      </c>
      <c r="B86" s="251" t="s">
        <v>617</v>
      </c>
      <c r="C86" s="251" t="s">
        <v>605</v>
      </c>
      <c r="D86" s="270">
        <f>VLOOKUP(A86,T6_CCGBFI_201314!$A:$AE,4,FALSE)+VLOOKUP(A86,T6_CCGBFI_201314!$A:$AE,5,FALSE)+VLOOKUP(A86,T6_CCGBFI_201314!$A:$AE,6,FALSE)+VLOOKUP(A86,T6_CCGBFI_201314!$A:$AE,7,FALSE)</f>
        <v>1868</v>
      </c>
      <c r="E86" s="270">
        <f>VLOOKUP($A86,T6_CCGBFI_201314!$A:$AE,8,FALSE)+VLOOKUP($A86,T6_CCGBFI_201314!$A:$AE,12,FALSE)+VLOOKUP($A86,T6_CCGBFI_201314!$A:$AE,16,FALSE)+VLOOKUP($A86,T6_CCGBFI_201314!$A:$AE,20,FALSE)</f>
        <v>662</v>
      </c>
      <c r="F86" s="275">
        <f>VLOOKUP($A86,T6_CCGBFI_201314!$A:$AE,9,FALSE)+VLOOKUP($A86,T6_CCGBFI_201314!$A:$AE,13,FALSE)+VLOOKUP($A86,T6_CCGBFI_201314!$A:$AE,17,FALSE)+VLOOKUP($A86,T6_CCGBFI_201314!$A:$AE,21,FALSE)</f>
        <v>1179</v>
      </c>
      <c r="G86" s="97">
        <f t="shared" si="4"/>
        <v>0.63115631691648821</v>
      </c>
      <c r="H86" s="98" t="str">
        <f t="shared" si="5"/>
        <v>60.9% - 65.3%</v>
      </c>
      <c r="I86" s="276">
        <f>VLOOKUP($A86,T6_CCGBFI_201314!$A:$AE,24,FALSE)+VLOOKUP($A86,T6_CCGBFI_201314!$A:$AE,26,FALSE)+VLOOKUP($A86,T6_CCGBFI_201314!$A:$AE,28,FALSE)+VLOOKUP($A86,T6_CCGBFI_201314!$A:$AE,30,FALSE)</f>
        <v>27</v>
      </c>
      <c r="J86" s="101">
        <v>1.4453961456102784E-2</v>
      </c>
      <c r="K86" s="355" t="s">
        <v>618</v>
      </c>
      <c r="L86" s="151">
        <f t="shared" si="6"/>
        <v>0</v>
      </c>
      <c r="M86" s="27">
        <v>-5.7992939989914283E-2</v>
      </c>
      <c r="N86" s="27">
        <v>-5.7992939989914283E-2</v>
      </c>
      <c r="O86" s="251">
        <f t="shared" si="7"/>
        <v>0</v>
      </c>
    </row>
    <row r="87" spans="1:15" s="277" customFormat="1" x14ac:dyDescent="0.2">
      <c r="A87" s="251" t="s">
        <v>619</v>
      </c>
      <c r="B87" s="251" t="s">
        <v>620</v>
      </c>
      <c r="C87" s="251" t="s">
        <v>605</v>
      </c>
      <c r="D87" s="270">
        <f>VLOOKUP(A87,T6_CCGBFI_201314!$A:$AE,4,FALSE)+VLOOKUP(A87,T6_CCGBFI_201314!$A:$AE,5,FALSE)+VLOOKUP(A87,T6_CCGBFI_201314!$A:$AE,6,FALSE)+VLOOKUP(A87,T6_CCGBFI_201314!$A:$AE,7,FALSE)</f>
        <v>1766</v>
      </c>
      <c r="E87" s="270">
        <f>VLOOKUP($A87,T6_CCGBFI_201314!$A:$AE,8,FALSE)+VLOOKUP($A87,T6_CCGBFI_201314!$A:$AE,12,FALSE)+VLOOKUP($A87,T6_CCGBFI_201314!$A:$AE,16,FALSE)+VLOOKUP($A87,T6_CCGBFI_201314!$A:$AE,20,FALSE)</f>
        <v>576</v>
      </c>
      <c r="F87" s="275">
        <f>VLOOKUP($A87,T6_CCGBFI_201314!$A:$AE,9,FALSE)+VLOOKUP($A87,T6_CCGBFI_201314!$A:$AE,13,FALSE)+VLOOKUP($A87,T6_CCGBFI_201314!$A:$AE,17,FALSE)+VLOOKUP($A87,T6_CCGBFI_201314!$A:$AE,21,FALSE)</f>
        <v>1168</v>
      </c>
      <c r="G87" s="97">
        <f t="shared" si="4"/>
        <v>0.66138165345413369</v>
      </c>
      <c r="H87" s="98" t="str">
        <f t="shared" si="5"/>
        <v>63.9% - 68.3%</v>
      </c>
      <c r="I87" s="276">
        <f>VLOOKUP($A87,T6_CCGBFI_201314!$A:$AE,24,FALSE)+VLOOKUP($A87,T6_CCGBFI_201314!$A:$AE,26,FALSE)+VLOOKUP($A87,T6_CCGBFI_201314!$A:$AE,28,FALSE)+VLOOKUP($A87,T6_CCGBFI_201314!$A:$AE,30,FALSE)</f>
        <v>22</v>
      </c>
      <c r="J87" s="101">
        <v>1.245753114382786E-2</v>
      </c>
      <c r="K87" s="355" t="s">
        <v>621</v>
      </c>
      <c r="L87" s="151">
        <f t="shared" si="6"/>
        <v>0</v>
      </c>
      <c r="M87" s="27">
        <v>-8.5447954427757655E-2</v>
      </c>
      <c r="N87" s="27">
        <v>-8.5447954427757655E-2</v>
      </c>
      <c r="O87" s="251">
        <f t="shared" si="7"/>
        <v>0</v>
      </c>
    </row>
    <row r="88" spans="1:15" s="277" customFormat="1" x14ac:dyDescent="0.2">
      <c r="A88" s="251" t="s">
        <v>622</v>
      </c>
      <c r="B88" s="251" t="s">
        <v>623</v>
      </c>
      <c r="C88" s="251" t="s">
        <v>605</v>
      </c>
      <c r="D88" s="270">
        <f>VLOOKUP(A88,T6_CCGBFI_201314!$A:$AE,4,FALSE)+VLOOKUP(A88,T6_CCGBFI_201314!$A:$AE,5,FALSE)+VLOOKUP(A88,T6_CCGBFI_201314!$A:$AE,6,FALSE)+VLOOKUP(A88,T6_CCGBFI_201314!$A:$AE,7,FALSE)</f>
        <v>1060</v>
      </c>
      <c r="E88" s="270">
        <f>VLOOKUP($A88,T6_CCGBFI_201314!$A:$AE,8,FALSE)+VLOOKUP($A88,T6_CCGBFI_201314!$A:$AE,12,FALSE)+VLOOKUP($A88,T6_CCGBFI_201314!$A:$AE,16,FALSE)+VLOOKUP($A88,T6_CCGBFI_201314!$A:$AE,20,FALSE)</f>
        <v>324</v>
      </c>
      <c r="F88" s="275">
        <f>VLOOKUP($A88,T6_CCGBFI_201314!$A:$AE,9,FALSE)+VLOOKUP($A88,T6_CCGBFI_201314!$A:$AE,13,FALSE)+VLOOKUP($A88,T6_CCGBFI_201314!$A:$AE,17,FALSE)+VLOOKUP($A88,T6_CCGBFI_201314!$A:$AE,21,FALSE)</f>
        <v>724</v>
      </c>
      <c r="G88" s="97">
        <f t="shared" si="4"/>
        <v>0.68301886792452826</v>
      </c>
      <c r="H88" s="98" t="str">
        <f t="shared" si="5"/>
        <v>65.4% - 71.0%</v>
      </c>
      <c r="I88" s="276">
        <f>VLOOKUP($A88,T6_CCGBFI_201314!$A:$AE,24,FALSE)+VLOOKUP($A88,T6_CCGBFI_201314!$A:$AE,26,FALSE)+VLOOKUP($A88,T6_CCGBFI_201314!$A:$AE,28,FALSE)+VLOOKUP($A88,T6_CCGBFI_201314!$A:$AE,30,FALSE)</f>
        <v>12</v>
      </c>
      <c r="J88" s="101">
        <v>1.1320754716981131E-2</v>
      </c>
      <c r="K88" s="355" t="s">
        <v>624</v>
      </c>
      <c r="L88" s="151">
        <f t="shared" si="6"/>
        <v>0</v>
      </c>
      <c r="M88" s="27">
        <v>-4.3321299638989119E-2</v>
      </c>
      <c r="N88" s="27">
        <v>-4.3321299638989119E-2</v>
      </c>
      <c r="O88" s="251">
        <f t="shared" si="7"/>
        <v>0</v>
      </c>
    </row>
    <row r="89" spans="1:15" s="277" customFormat="1" x14ac:dyDescent="0.2">
      <c r="A89" s="251" t="s">
        <v>625</v>
      </c>
      <c r="B89" s="251" t="s">
        <v>626</v>
      </c>
      <c r="C89" s="251" t="s">
        <v>605</v>
      </c>
      <c r="D89" s="270">
        <f>VLOOKUP(A89,T6_CCGBFI_201314!$A:$AE,4,FALSE)+VLOOKUP(A89,T6_CCGBFI_201314!$A:$AE,5,FALSE)+VLOOKUP(A89,T6_CCGBFI_201314!$A:$AE,6,FALSE)+VLOOKUP(A89,T6_CCGBFI_201314!$A:$AE,7,FALSE)</f>
        <v>3326</v>
      </c>
      <c r="E89" s="270">
        <f>VLOOKUP($A89,T6_CCGBFI_201314!$A:$AE,8,FALSE)+VLOOKUP($A89,T6_CCGBFI_201314!$A:$AE,12,FALSE)+VLOOKUP($A89,T6_CCGBFI_201314!$A:$AE,16,FALSE)+VLOOKUP($A89,T6_CCGBFI_201314!$A:$AE,20,FALSE)</f>
        <v>888</v>
      </c>
      <c r="F89" s="275">
        <f>VLOOKUP($A89,T6_CCGBFI_201314!$A:$AE,9,FALSE)+VLOOKUP($A89,T6_CCGBFI_201314!$A:$AE,13,FALSE)+VLOOKUP($A89,T6_CCGBFI_201314!$A:$AE,17,FALSE)+VLOOKUP($A89,T6_CCGBFI_201314!$A:$AE,21,FALSE)</f>
        <v>2313</v>
      </c>
      <c r="G89" s="97">
        <f t="shared" si="4"/>
        <v>0.69542994588093809</v>
      </c>
      <c r="H89" s="98" t="str">
        <f t="shared" si="5"/>
        <v>68.0% - 71.1%</v>
      </c>
      <c r="I89" s="276">
        <f>VLOOKUP($A89,T6_CCGBFI_201314!$A:$AE,24,FALSE)+VLOOKUP($A89,T6_CCGBFI_201314!$A:$AE,26,FALSE)+VLOOKUP($A89,T6_CCGBFI_201314!$A:$AE,28,FALSE)+VLOOKUP($A89,T6_CCGBFI_201314!$A:$AE,30,FALSE)</f>
        <v>125</v>
      </c>
      <c r="J89" s="101">
        <v>3.7582681900180395E-2</v>
      </c>
      <c r="K89" s="355" t="s">
        <v>627</v>
      </c>
      <c r="L89" s="151">
        <f t="shared" si="6"/>
        <v>0</v>
      </c>
      <c r="M89" s="27">
        <v>-3.4542815674891147E-2</v>
      </c>
      <c r="N89" s="27">
        <v>-3.4542815674891147E-2</v>
      </c>
      <c r="O89" s="251">
        <f t="shared" si="7"/>
        <v>0</v>
      </c>
    </row>
    <row r="90" spans="1:15" s="277" customFormat="1" x14ac:dyDescent="0.2">
      <c r="A90" s="251" t="s">
        <v>628</v>
      </c>
      <c r="B90" s="251" t="s">
        <v>629</v>
      </c>
      <c r="C90" s="251" t="s">
        <v>630</v>
      </c>
      <c r="D90" s="270">
        <f>VLOOKUP(A90,T6_CCGBFI_201314!$A:$AE,4,FALSE)+VLOOKUP(A90,T6_CCGBFI_201314!$A:$AE,5,FALSE)+VLOOKUP(A90,T6_CCGBFI_201314!$A:$AE,6,FALSE)+VLOOKUP(A90,T6_CCGBFI_201314!$A:$AE,7,FALSE)</f>
        <v>2835</v>
      </c>
      <c r="E90" s="270">
        <f>VLOOKUP($A90,T6_CCGBFI_201314!$A:$AE,8,FALSE)+VLOOKUP($A90,T6_CCGBFI_201314!$A:$AE,12,FALSE)+VLOOKUP($A90,T6_CCGBFI_201314!$A:$AE,16,FALSE)+VLOOKUP($A90,T6_CCGBFI_201314!$A:$AE,20,FALSE)</f>
        <v>918</v>
      </c>
      <c r="F90" s="275">
        <f>VLOOKUP($A90,T6_CCGBFI_201314!$A:$AE,9,FALSE)+VLOOKUP($A90,T6_CCGBFI_201314!$A:$AE,13,FALSE)+VLOOKUP($A90,T6_CCGBFI_201314!$A:$AE,17,FALSE)+VLOOKUP($A90,T6_CCGBFI_201314!$A:$AE,21,FALSE)</f>
        <v>1893</v>
      </c>
      <c r="G90" s="97">
        <f t="shared" si="4"/>
        <v>0.66772486772486772</v>
      </c>
      <c r="H90" s="98" t="str">
        <f t="shared" si="5"/>
        <v>65.0% - 68.5%</v>
      </c>
      <c r="I90" s="276">
        <f>VLOOKUP($A90,T6_CCGBFI_201314!$A:$AE,24,FALSE)+VLOOKUP($A90,T6_CCGBFI_201314!$A:$AE,26,FALSE)+VLOOKUP($A90,T6_CCGBFI_201314!$A:$AE,28,FALSE)+VLOOKUP($A90,T6_CCGBFI_201314!$A:$AE,30,FALSE)</f>
        <v>24</v>
      </c>
      <c r="J90" s="101">
        <v>8.4656084656084662E-3</v>
      </c>
      <c r="K90" s="355" t="s">
        <v>631</v>
      </c>
      <c r="L90" s="151">
        <f t="shared" si="6"/>
        <v>0</v>
      </c>
      <c r="M90" s="27">
        <v>-3.308321964529326E-2</v>
      </c>
      <c r="N90" s="27">
        <v>-3.308321964529326E-2</v>
      </c>
      <c r="O90" s="251">
        <f t="shared" si="7"/>
        <v>0</v>
      </c>
    </row>
    <row r="91" spans="1:15" s="277" customFormat="1" x14ac:dyDescent="0.2">
      <c r="A91" s="251" t="s">
        <v>632</v>
      </c>
      <c r="B91" s="251" t="s">
        <v>633</v>
      </c>
      <c r="C91" s="251" t="s">
        <v>630</v>
      </c>
      <c r="D91" s="270">
        <f>VLOOKUP(A91,T6_CCGBFI_201314!$A:$AE,4,FALSE)+VLOOKUP(A91,T6_CCGBFI_201314!$A:$AE,5,FALSE)+VLOOKUP(A91,T6_CCGBFI_201314!$A:$AE,6,FALSE)+VLOOKUP(A91,T6_CCGBFI_201314!$A:$AE,7,FALSE)</f>
        <v>1108</v>
      </c>
      <c r="E91" s="270">
        <f>VLOOKUP($A91,T6_CCGBFI_201314!$A:$AE,8,FALSE)+VLOOKUP($A91,T6_CCGBFI_201314!$A:$AE,12,FALSE)+VLOOKUP($A91,T6_CCGBFI_201314!$A:$AE,16,FALSE)+VLOOKUP($A91,T6_CCGBFI_201314!$A:$AE,20,FALSE)</f>
        <v>338</v>
      </c>
      <c r="F91" s="275">
        <f>VLOOKUP($A91,T6_CCGBFI_201314!$A:$AE,9,FALSE)+VLOOKUP($A91,T6_CCGBFI_201314!$A:$AE,13,FALSE)+VLOOKUP($A91,T6_CCGBFI_201314!$A:$AE,17,FALSE)+VLOOKUP($A91,T6_CCGBFI_201314!$A:$AE,21,FALSE)</f>
        <v>768</v>
      </c>
      <c r="G91" s="97">
        <f t="shared" si="4"/>
        <v>0.69314079422382668</v>
      </c>
      <c r="H91" s="98" t="str">
        <f t="shared" si="5"/>
        <v>66.5% - 72.0%</v>
      </c>
      <c r="I91" s="276">
        <f>VLOOKUP($A91,T6_CCGBFI_201314!$A:$AE,24,FALSE)+VLOOKUP($A91,T6_CCGBFI_201314!$A:$AE,26,FALSE)+VLOOKUP($A91,T6_CCGBFI_201314!$A:$AE,28,FALSE)+VLOOKUP($A91,T6_CCGBFI_201314!$A:$AE,30,FALSE)</f>
        <v>2</v>
      </c>
      <c r="J91" s="101">
        <v>1.8050541516245488E-3</v>
      </c>
      <c r="K91" s="355" t="s">
        <v>634</v>
      </c>
      <c r="L91" s="151">
        <f t="shared" si="6"/>
        <v>0</v>
      </c>
      <c r="M91" s="27">
        <v>-9.698451507742456E-2</v>
      </c>
      <c r="N91" s="27">
        <v>-9.698451507742456E-2</v>
      </c>
      <c r="O91" s="251">
        <f t="shared" si="7"/>
        <v>0</v>
      </c>
    </row>
    <row r="92" spans="1:15" s="277" customFormat="1" x14ac:dyDescent="0.2">
      <c r="A92" s="251" t="s">
        <v>635</v>
      </c>
      <c r="B92" s="251" t="s">
        <v>636</v>
      </c>
      <c r="C92" s="251" t="s">
        <v>630</v>
      </c>
      <c r="D92" s="270">
        <f>VLOOKUP(A92,T6_CCGBFI_201314!$A:$AE,4,FALSE)+VLOOKUP(A92,T6_CCGBFI_201314!$A:$AE,5,FALSE)+VLOOKUP(A92,T6_CCGBFI_201314!$A:$AE,6,FALSE)+VLOOKUP(A92,T6_CCGBFI_201314!$A:$AE,7,FALSE)</f>
        <v>3612</v>
      </c>
      <c r="E92" s="270">
        <f>VLOOKUP($A92,T6_CCGBFI_201314!$A:$AE,8,FALSE)+VLOOKUP($A92,T6_CCGBFI_201314!$A:$AE,12,FALSE)+VLOOKUP($A92,T6_CCGBFI_201314!$A:$AE,16,FALSE)+VLOOKUP($A92,T6_CCGBFI_201314!$A:$AE,20,FALSE)</f>
        <v>1220</v>
      </c>
      <c r="F92" s="275">
        <f>VLOOKUP($A92,T6_CCGBFI_201314!$A:$AE,9,FALSE)+VLOOKUP($A92,T6_CCGBFI_201314!$A:$AE,13,FALSE)+VLOOKUP($A92,T6_CCGBFI_201314!$A:$AE,17,FALSE)+VLOOKUP($A92,T6_CCGBFI_201314!$A:$AE,21,FALSE)</f>
        <v>2376</v>
      </c>
      <c r="G92" s="97">
        <f t="shared" si="4"/>
        <v>0.65780730897009965</v>
      </c>
      <c r="H92" s="98" t="str">
        <f t="shared" si="5"/>
        <v>64.2% - 67.3%</v>
      </c>
      <c r="I92" s="276">
        <f>VLOOKUP($A92,T6_CCGBFI_201314!$A:$AE,24,FALSE)+VLOOKUP($A92,T6_CCGBFI_201314!$A:$AE,26,FALSE)+VLOOKUP($A92,T6_CCGBFI_201314!$A:$AE,28,FALSE)+VLOOKUP($A92,T6_CCGBFI_201314!$A:$AE,30,FALSE)</f>
        <v>16</v>
      </c>
      <c r="J92" s="101">
        <v>4.4296788482834993E-3</v>
      </c>
      <c r="K92" s="355" t="s">
        <v>637</v>
      </c>
      <c r="L92" s="151">
        <f t="shared" si="6"/>
        <v>0</v>
      </c>
      <c r="M92" s="27">
        <v>-2.7201723673579314E-2</v>
      </c>
      <c r="N92" s="27">
        <v>-2.7201723673579314E-2</v>
      </c>
      <c r="O92" s="251">
        <f t="shared" si="7"/>
        <v>0</v>
      </c>
    </row>
    <row r="93" spans="1:15" s="277" customFormat="1" x14ac:dyDescent="0.2">
      <c r="A93" s="251" t="s">
        <v>638</v>
      </c>
      <c r="B93" s="251" t="s">
        <v>639</v>
      </c>
      <c r="C93" s="251" t="s">
        <v>630</v>
      </c>
      <c r="D93" s="270">
        <f>VLOOKUP(A93,T6_CCGBFI_201314!$A:$AE,4,FALSE)+VLOOKUP(A93,T6_CCGBFI_201314!$A:$AE,5,FALSE)+VLOOKUP(A93,T6_CCGBFI_201314!$A:$AE,6,FALSE)+VLOOKUP(A93,T6_CCGBFI_201314!$A:$AE,7,FALSE)</f>
        <v>2933</v>
      </c>
      <c r="E93" s="270">
        <f>VLOOKUP($A93,T6_CCGBFI_201314!$A:$AE,8,FALSE)+VLOOKUP($A93,T6_CCGBFI_201314!$A:$AE,12,FALSE)+VLOOKUP($A93,T6_CCGBFI_201314!$A:$AE,16,FALSE)+VLOOKUP($A93,T6_CCGBFI_201314!$A:$AE,20,FALSE)</f>
        <v>1043</v>
      </c>
      <c r="F93" s="275">
        <f>VLOOKUP($A93,T6_CCGBFI_201314!$A:$AE,9,FALSE)+VLOOKUP($A93,T6_CCGBFI_201314!$A:$AE,13,FALSE)+VLOOKUP($A93,T6_CCGBFI_201314!$A:$AE,17,FALSE)+VLOOKUP($A93,T6_CCGBFI_201314!$A:$AE,21,FALSE)</f>
        <v>1828</v>
      </c>
      <c r="G93" s="97">
        <f t="shared" si="4"/>
        <v>0.62325264234572109</v>
      </c>
      <c r="H93" s="98" t="str">
        <f t="shared" si="5"/>
        <v>60.6% - 64.1%</v>
      </c>
      <c r="I93" s="276">
        <f>VLOOKUP($A93,T6_CCGBFI_201314!$A:$AE,24,FALSE)+VLOOKUP($A93,T6_CCGBFI_201314!$A:$AE,26,FALSE)+VLOOKUP($A93,T6_CCGBFI_201314!$A:$AE,28,FALSE)+VLOOKUP($A93,T6_CCGBFI_201314!$A:$AE,30,FALSE)</f>
        <v>62</v>
      </c>
      <c r="J93" s="101">
        <v>2.1138765768837369E-2</v>
      </c>
      <c r="K93" s="355" t="s">
        <v>640</v>
      </c>
      <c r="L93" s="151">
        <f t="shared" si="6"/>
        <v>0</v>
      </c>
      <c r="M93" s="27">
        <v>-8.9413225706302391E-2</v>
      </c>
      <c r="N93" s="27">
        <v>-8.9413225706302391E-2</v>
      </c>
      <c r="O93" s="251">
        <f t="shared" si="7"/>
        <v>0</v>
      </c>
    </row>
    <row r="94" spans="1:15" s="277" customFormat="1" x14ac:dyDescent="0.2">
      <c r="A94" s="251" t="s">
        <v>641</v>
      </c>
      <c r="B94" s="251" t="s">
        <v>642</v>
      </c>
      <c r="C94" s="251" t="s">
        <v>630</v>
      </c>
      <c r="D94" s="270">
        <f>VLOOKUP(A94,T6_CCGBFI_201314!$A:$AE,4,FALSE)+VLOOKUP(A94,T6_CCGBFI_201314!$A:$AE,5,FALSE)+VLOOKUP(A94,T6_CCGBFI_201314!$A:$AE,6,FALSE)+VLOOKUP(A94,T6_CCGBFI_201314!$A:$AE,7,FALSE)</f>
        <v>6424</v>
      </c>
      <c r="E94" s="270">
        <f>VLOOKUP($A94,T6_CCGBFI_201314!$A:$AE,8,FALSE)+VLOOKUP($A94,T6_CCGBFI_201314!$A:$AE,12,FALSE)+VLOOKUP($A94,T6_CCGBFI_201314!$A:$AE,16,FALSE)+VLOOKUP($A94,T6_CCGBFI_201314!$A:$AE,20,FALSE)</f>
        <v>41</v>
      </c>
      <c r="F94" s="275">
        <f>VLOOKUP($A94,T6_CCGBFI_201314!$A:$AE,9,FALSE)+VLOOKUP($A94,T6_CCGBFI_201314!$A:$AE,13,FALSE)+VLOOKUP($A94,T6_CCGBFI_201314!$A:$AE,17,FALSE)+VLOOKUP($A94,T6_CCGBFI_201314!$A:$AE,21,FALSE)</f>
        <v>5137</v>
      </c>
      <c r="G94" s="97"/>
      <c r="H94" s="98" t="str">
        <f t="shared" si="5"/>
        <v/>
      </c>
      <c r="I94" s="276">
        <f>VLOOKUP($A94,T6_CCGBFI_201314!$A:$AE,24,FALSE)+VLOOKUP($A94,T6_CCGBFI_201314!$A:$AE,26,FALSE)+VLOOKUP($A94,T6_CCGBFI_201314!$A:$AE,28,FALSE)+VLOOKUP($A94,T6_CCGBFI_201314!$A:$AE,30,FALSE)</f>
        <v>1246</v>
      </c>
      <c r="J94" s="101">
        <v>0.19396014943960149</v>
      </c>
      <c r="K94" s="355" t="s">
        <v>643</v>
      </c>
      <c r="L94" s="151">
        <f t="shared" si="6"/>
        <v>0</v>
      </c>
      <c r="M94" s="27">
        <v>-5.903032078511794E-2</v>
      </c>
      <c r="N94" s="27">
        <v>-5.903032078511794E-2</v>
      </c>
      <c r="O94" s="251">
        <f t="shared" si="7"/>
        <v>1</v>
      </c>
    </row>
    <row r="95" spans="1:15" s="277" customFormat="1" x14ac:dyDescent="0.2">
      <c r="A95" s="251" t="s">
        <v>644</v>
      </c>
      <c r="B95" s="251" t="s">
        <v>645</v>
      </c>
      <c r="C95" s="251" t="s">
        <v>646</v>
      </c>
      <c r="D95" s="270">
        <f>VLOOKUP(A95,T6_CCGBFI_201314!$A:$AE,4,FALSE)+VLOOKUP(A95,T6_CCGBFI_201314!$A:$AE,5,FALSE)+VLOOKUP(A95,T6_CCGBFI_201314!$A:$AE,6,FALSE)+VLOOKUP(A95,T6_CCGBFI_201314!$A:$AE,7,FALSE)</f>
        <v>1659</v>
      </c>
      <c r="E95" s="270">
        <f>VLOOKUP($A95,T6_CCGBFI_201314!$A:$AE,8,FALSE)+VLOOKUP($A95,T6_CCGBFI_201314!$A:$AE,12,FALSE)+VLOOKUP($A95,T6_CCGBFI_201314!$A:$AE,16,FALSE)+VLOOKUP($A95,T6_CCGBFI_201314!$A:$AE,20,FALSE)</f>
        <v>374</v>
      </c>
      <c r="F95" s="275">
        <f>VLOOKUP($A95,T6_CCGBFI_201314!$A:$AE,9,FALSE)+VLOOKUP($A95,T6_CCGBFI_201314!$A:$AE,13,FALSE)+VLOOKUP($A95,T6_CCGBFI_201314!$A:$AE,17,FALSE)+VLOOKUP($A95,T6_CCGBFI_201314!$A:$AE,21,FALSE)</f>
        <v>1282</v>
      </c>
      <c r="G95" s="97">
        <f t="shared" si="4"/>
        <v>0.77275467148884869</v>
      </c>
      <c r="H95" s="98" t="str">
        <f t="shared" si="5"/>
        <v>75.2% - 79.2%</v>
      </c>
      <c r="I95" s="276">
        <f>VLOOKUP($A95,T6_CCGBFI_201314!$A:$AE,24,FALSE)+VLOOKUP($A95,T6_CCGBFI_201314!$A:$AE,26,FALSE)+VLOOKUP($A95,T6_CCGBFI_201314!$A:$AE,28,FALSE)+VLOOKUP($A95,T6_CCGBFI_201314!$A:$AE,30,FALSE)</f>
        <v>3</v>
      </c>
      <c r="J95" s="101">
        <v>1.8094089264173703E-3</v>
      </c>
      <c r="K95" s="355" t="s">
        <v>648</v>
      </c>
      <c r="L95" s="151">
        <f t="shared" si="6"/>
        <v>0</v>
      </c>
      <c r="M95" s="27">
        <v>-6.5878378378378399E-2</v>
      </c>
      <c r="N95" s="27">
        <v>-6.5878378378378399E-2</v>
      </c>
      <c r="O95" s="251">
        <f t="shared" si="7"/>
        <v>0</v>
      </c>
    </row>
    <row r="96" spans="1:15" s="277" customFormat="1" x14ac:dyDescent="0.2">
      <c r="A96" s="251" t="s">
        <v>649</v>
      </c>
      <c r="B96" s="251" t="s">
        <v>650</v>
      </c>
      <c r="C96" s="251" t="s">
        <v>646</v>
      </c>
      <c r="D96" s="270">
        <f>VLOOKUP(A96,T6_CCGBFI_201314!$A:$AE,4,FALSE)+VLOOKUP(A96,T6_CCGBFI_201314!$A:$AE,5,FALSE)+VLOOKUP(A96,T6_CCGBFI_201314!$A:$AE,6,FALSE)+VLOOKUP(A96,T6_CCGBFI_201314!$A:$AE,7,FALSE)</f>
        <v>2215</v>
      </c>
      <c r="E96" s="270">
        <f>VLOOKUP($A96,T6_CCGBFI_201314!$A:$AE,8,FALSE)+VLOOKUP($A96,T6_CCGBFI_201314!$A:$AE,12,FALSE)+VLOOKUP($A96,T6_CCGBFI_201314!$A:$AE,16,FALSE)+VLOOKUP($A96,T6_CCGBFI_201314!$A:$AE,20,FALSE)</f>
        <v>623</v>
      </c>
      <c r="F96" s="275">
        <f>VLOOKUP($A96,T6_CCGBFI_201314!$A:$AE,9,FALSE)+VLOOKUP($A96,T6_CCGBFI_201314!$A:$AE,13,FALSE)+VLOOKUP($A96,T6_CCGBFI_201314!$A:$AE,17,FALSE)+VLOOKUP($A96,T6_CCGBFI_201314!$A:$AE,21,FALSE)</f>
        <v>1562</v>
      </c>
      <c r="G96" s="97"/>
      <c r="H96" s="98" t="str">
        <f t="shared" si="5"/>
        <v/>
      </c>
      <c r="I96" s="276">
        <f>VLOOKUP($A96,T6_CCGBFI_201314!$A:$AE,24,FALSE)+VLOOKUP($A96,T6_CCGBFI_201314!$A:$AE,26,FALSE)+VLOOKUP($A96,T6_CCGBFI_201314!$A:$AE,28,FALSE)+VLOOKUP($A96,T6_CCGBFI_201314!$A:$AE,30,FALSE)</f>
        <v>30</v>
      </c>
      <c r="J96" s="101">
        <v>1.3550135501355014E-2</v>
      </c>
      <c r="K96" s="355" t="s">
        <v>651</v>
      </c>
      <c r="L96" s="151">
        <f t="shared" si="6"/>
        <v>1</v>
      </c>
      <c r="M96" s="27">
        <v>0.29154518950437325</v>
      </c>
      <c r="N96" s="27">
        <v>0.29154518950437325</v>
      </c>
      <c r="O96" s="251">
        <f t="shared" si="7"/>
        <v>0</v>
      </c>
    </row>
    <row r="97" spans="1:15" s="277" customFormat="1" x14ac:dyDescent="0.2">
      <c r="A97" s="251" t="s">
        <v>652</v>
      </c>
      <c r="B97" s="251" t="s">
        <v>653</v>
      </c>
      <c r="C97" s="251" t="s">
        <v>646</v>
      </c>
      <c r="D97" s="270">
        <f>VLOOKUP(A97,T6_CCGBFI_201314!$A:$AE,4,FALSE)+VLOOKUP(A97,T6_CCGBFI_201314!$A:$AE,5,FALSE)+VLOOKUP(A97,T6_CCGBFI_201314!$A:$AE,6,FALSE)+VLOOKUP(A97,T6_CCGBFI_201314!$A:$AE,7,FALSE)</f>
        <v>4476</v>
      </c>
      <c r="E97" s="270">
        <f>VLOOKUP($A97,T6_CCGBFI_201314!$A:$AE,8,FALSE)+VLOOKUP($A97,T6_CCGBFI_201314!$A:$AE,12,FALSE)+VLOOKUP($A97,T6_CCGBFI_201314!$A:$AE,16,FALSE)+VLOOKUP($A97,T6_CCGBFI_201314!$A:$AE,20,FALSE)</f>
        <v>1400</v>
      </c>
      <c r="F97" s="275">
        <f>VLOOKUP($A97,T6_CCGBFI_201314!$A:$AE,9,FALSE)+VLOOKUP($A97,T6_CCGBFI_201314!$A:$AE,13,FALSE)+VLOOKUP($A97,T6_CCGBFI_201314!$A:$AE,17,FALSE)+VLOOKUP($A97,T6_CCGBFI_201314!$A:$AE,21,FALSE)</f>
        <v>3031</v>
      </c>
      <c r="G97" s="97"/>
      <c r="H97" s="98" t="str">
        <f t="shared" si="5"/>
        <v/>
      </c>
      <c r="I97" s="276">
        <f>VLOOKUP($A97,T6_CCGBFI_201314!$A:$AE,24,FALSE)+VLOOKUP($A97,T6_CCGBFI_201314!$A:$AE,26,FALSE)+VLOOKUP($A97,T6_CCGBFI_201314!$A:$AE,28,FALSE)+VLOOKUP($A97,T6_CCGBFI_201314!$A:$AE,30,FALSE)</f>
        <v>45</v>
      </c>
      <c r="J97" s="101">
        <v>1.0055865921787709E-2</v>
      </c>
      <c r="K97" s="355" t="s">
        <v>654</v>
      </c>
      <c r="L97" s="151">
        <f t="shared" si="6"/>
        <v>1</v>
      </c>
      <c r="M97" s="27">
        <v>-0.13840230991337821</v>
      </c>
      <c r="N97" s="27">
        <v>-0.13840230991337821</v>
      </c>
      <c r="O97" s="251">
        <f t="shared" si="7"/>
        <v>0</v>
      </c>
    </row>
    <row r="98" spans="1:15" s="277" customFormat="1" x14ac:dyDescent="0.2">
      <c r="A98" s="251" t="s">
        <v>655</v>
      </c>
      <c r="B98" s="251" t="s">
        <v>656</v>
      </c>
      <c r="C98" s="251" t="s">
        <v>646</v>
      </c>
      <c r="D98" s="270">
        <f>VLOOKUP(A98,T6_CCGBFI_201314!$A:$AE,4,FALSE)+VLOOKUP(A98,T6_CCGBFI_201314!$A:$AE,5,FALSE)+VLOOKUP(A98,T6_CCGBFI_201314!$A:$AE,6,FALSE)+VLOOKUP(A98,T6_CCGBFI_201314!$A:$AE,7,FALSE)</f>
        <v>2483</v>
      </c>
      <c r="E98" s="270">
        <f>VLOOKUP($A98,T6_CCGBFI_201314!$A:$AE,8,FALSE)+VLOOKUP($A98,T6_CCGBFI_201314!$A:$AE,12,FALSE)+VLOOKUP($A98,T6_CCGBFI_201314!$A:$AE,16,FALSE)+VLOOKUP($A98,T6_CCGBFI_201314!$A:$AE,20,FALSE)</f>
        <v>493</v>
      </c>
      <c r="F98" s="275">
        <f>VLOOKUP($A98,T6_CCGBFI_201314!$A:$AE,9,FALSE)+VLOOKUP($A98,T6_CCGBFI_201314!$A:$AE,13,FALSE)+VLOOKUP($A98,T6_CCGBFI_201314!$A:$AE,17,FALSE)+VLOOKUP($A98,T6_CCGBFI_201314!$A:$AE,21,FALSE)</f>
        <v>1982</v>
      </c>
      <c r="G98" s="97">
        <f t="shared" si="4"/>
        <v>0.79822795006041081</v>
      </c>
      <c r="H98" s="98" t="str">
        <f t="shared" si="5"/>
        <v>78.2% - 81.4%</v>
      </c>
      <c r="I98" s="276">
        <f>VLOOKUP($A98,T6_CCGBFI_201314!$A:$AE,24,FALSE)+VLOOKUP($A98,T6_CCGBFI_201314!$A:$AE,26,FALSE)+VLOOKUP($A98,T6_CCGBFI_201314!$A:$AE,28,FALSE)+VLOOKUP($A98,T6_CCGBFI_201314!$A:$AE,30,FALSE)</f>
        <v>8</v>
      </c>
      <c r="J98" s="101">
        <v>3.2219089810712849E-3</v>
      </c>
      <c r="K98" s="355" t="s">
        <v>657</v>
      </c>
      <c r="L98" s="151">
        <f t="shared" si="6"/>
        <v>0</v>
      </c>
      <c r="M98" s="27">
        <v>-9.1474570069520644E-2</v>
      </c>
      <c r="N98" s="27">
        <v>-9.1474570069520644E-2</v>
      </c>
      <c r="O98" s="251">
        <f t="shared" si="7"/>
        <v>0</v>
      </c>
    </row>
    <row r="99" spans="1:15" s="277" customFormat="1" x14ac:dyDescent="0.2">
      <c r="A99" s="251" t="s">
        <v>658</v>
      </c>
      <c r="B99" s="251" t="s">
        <v>659</v>
      </c>
      <c r="C99" s="251" t="s">
        <v>646</v>
      </c>
      <c r="D99" s="270">
        <f>VLOOKUP(A99,T6_CCGBFI_201314!$A:$AE,4,FALSE)+VLOOKUP(A99,T6_CCGBFI_201314!$A:$AE,5,FALSE)+VLOOKUP(A99,T6_CCGBFI_201314!$A:$AE,6,FALSE)+VLOOKUP(A99,T6_CCGBFI_201314!$A:$AE,7,FALSE)</f>
        <v>2754</v>
      </c>
      <c r="E99" s="270">
        <f>VLOOKUP($A99,T6_CCGBFI_201314!$A:$AE,8,FALSE)+VLOOKUP($A99,T6_CCGBFI_201314!$A:$AE,12,FALSE)+VLOOKUP($A99,T6_CCGBFI_201314!$A:$AE,16,FALSE)+VLOOKUP($A99,T6_CCGBFI_201314!$A:$AE,20,FALSE)</f>
        <v>491</v>
      </c>
      <c r="F99" s="275">
        <f>VLOOKUP($A99,T6_CCGBFI_201314!$A:$AE,9,FALSE)+VLOOKUP($A99,T6_CCGBFI_201314!$A:$AE,13,FALSE)+VLOOKUP($A99,T6_CCGBFI_201314!$A:$AE,17,FALSE)+VLOOKUP($A99,T6_CCGBFI_201314!$A:$AE,21,FALSE)</f>
        <v>2246</v>
      </c>
      <c r="G99" s="97">
        <f t="shared" si="4"/>
        <v>0.8155410312273057</v>
      </c>
      <c r="H99" s="98" t="str">
        <f t="shared" si="5"/>
        <v>80.1% - 83.0%</v>
      </c>
      <c r="I99" s="276">
        <f>VLOOKUP($A99,T6_CCGBFI_201314!$A:$AE,24,FALSE)+VLOOKUP($A99,T6_CCGBFI_201314!$A:$AE,26,FALSE)+VLOOKUP($A99,T6_CCGBFI_201314!$A:$AE,28,FALSE)+VLOOKUP($A99,T6_CCGBFI_201314!$A:$AE,30,FALSE)</f>
        <v>17</v>
      </c>
      <c r="J99" s="101">
        <v>6.1728395061728392E-3</v>
      </c>
      <c r="K99" s="355" t="s">
        <v>660</v>
      </c>
      <c r="L99" s="151">
        <f t="shared" si="6"/>
        <v>0</v>
      </c>
      <c r="M99" s="27">
        <v>-6.7389095834744284E-2</v>
      </c>
      <c r="N99" s="27">
        <v>-6.7389095834744284E-2</v>
      </c>
      <c r="O99" s="251">
        <f t="shared" si="7"/>
        <v>0</v>
      </c>
    </row>
    <row r="100" spans="1:15" s="277" customFormat="1" x14ac:dyDescent="0.2">
      <c r="A100" s="251" t="s">
        <v>661</v>
      </c>
      <c r="B100" s="251" t="s">
        <v>662</v>
      </c>
      <c r="C100" s="251" t="s">
        <v>646</v>
      </c>
      <c r="D100" s="270">
        <f>VLOOKUP(A100,T6_CCGBFI_201314!$A:$AE,4,FALSE)+VLOOKUP(A100,T6_CCGBFI_201314!$A:$AE,5,FALSE)+VLOOKUP(A100,T6_CCGBFI_201314!$A:$AE,6,FALSE)+VLOOKUP(A100,T6_CCGBFI_201314!$A:$AE,7,FALSE)</f>
        <v>2404</v>
      </c>
      <c r="E100" s="270">
        <f>VLOOKUP($A100,T6_CCGBFI_201314!$A:$AE,8,FALSE)+VLOOKUP($A100,T6_CCGBFI_201314!$A:$AE,12,FALSE)+VLOOKUP($A100,T6_CCGBFI_201314!$A:$AE,16,FALSE)+VLOOKUP($A100,T6_CCGBFI_201314!$A:$AE,20,FALSE)</f>
        <v>383</v>
      </c>
      <c r="F100" s="275">
        <f>VLOOKUP($A100,T6_CCGBFI_201314!$A:$AE,9,FALSE)+VLOOKUP($A100,T6_CCGBFI_201314!$A:$AE,13,FALSE)+VLOOKUP($A100,T6_CCGBFI_201314!$A:$AE,17,FALSE)+VLOOKUP($A100,T6_CCGBFI_201314!$A:$AE,21,FALSE)</f>
        <v>2017</v>
      </c>
      <c r="G100" s="97">
        <f t="shared" si="4"/>
        <v>0.839018302828619</v>
      </c>
      <c r="H100" s="98" t="str">
        <f t="shared" si="5"/>
        <v>82.4% - 85.3%</v>
      </c>
      <c r="I100" s="276">
        <f>VLOOKUP($A100,T6_CCGBFI_201314!$A:$AE,24,FALSE)+VLOOKUP($A100,T6_CCGBFI_201314!$A:$AE,26,FALSE)+VLOOKUP($A100,T6_CCGBFI_201314!$A:$AE,28,FALSE)+VLOOKUP($A100,T6_CCGBFI_201314!$A:$AE,30,FALSE)</f>
        <v>4</v>
      </c>
      <c r="J100" s="101">
        <v>1.6638935108153079E-3</v>
      </c>
      <c r="K100" s="355" t="s">
        <v>663</v>
      </c>
      <c r="L100" s="151">
        <f t="shared" si="6"/>
        <v>0</v>
      </c>
      <c r="M100" s="27">
        <v>-5.2050473186119883E-2</v>
      </c>
      <c r="N100" s="27">
        <v>-5.2050473186119883E-2</v>
      </c>
      <c r="O100" s="251">
        <f t="shared" si="7"/>
        <v>0</v>
      </c>
    </row>
    <row r="101" spans="1:15" s="277" customFormat="1" x14ac:dyDescent="0.2">
      <c r="A101" s="251" t="s">
        <v>664</v>
      </c>
      <c r="B101" s="251" t="s">
        <v>665</v>
      </c>
      <c r="C101" s="251" t="s">
        <v>646</v>
      </c>
      <c r="D101" s="270">
        <f>VLOOKUP(A101,T6_CCGBFI_201314!$A:$AE,4,FALSE)+VLOOKUP(A101,T6_CCGBFI_201314!$A:$AE,5,FALSE)+VLOOKUP(A101,T6_CCGBFI_201314!$A:$AE,6,FALSE)+VLOOKUP(A101,T6_CCGBFI_201314!$A:$AE,7,FALSE)</f>
        <v>3435</v>
      </c>
      <c r="E101" s="270">
        <f>VLOOKUP($A101,T6_CCGBFI_201314!$A:$AE,8,FALSE)+VLOOKUP($A101,T6_CCGBFI_201314!$A:$AE,12,FALSE)+VLOOKUP($A101,T6_CCGBFI_201314!$A:$AE,16,FALSE)+VLOOKUP($A101,T6_CCGBFI_201314!$A:$AE,20,FALSE)</f>
        <v>1147</v>
      </c>
      <c r="F101" s="275">
        <f>VLOOKUP($A101,T6_CCGBFI_201314!$A:$AE,9,FALSE)+VLOOKUP($A101,T6_CCGBFI_201314!$A:$AE,13,FALSE)+VLOOKUP($A101,T6_CCGBFI_201314!$A:$AE,17,FALSE)+VLOOKUP($A101,T6_CCGBFI_201314!$A:$AE,21,FALSE)</f>
        <v>2287</v>
      </c>
      <c r="G101" s="97"/>
      <c r="H101" s="98" t="str">
        <f t="shared" si="5"/>
        <v/>
      </c>
      <c r="I101" s="276">
        <f>VLOOKUP($A101,T6_CCGBFI_201314!$A:$AE,24,FALSE)+VLOOKUP($A101,T6_CCGBFI_201314!$A:$AE,26,FALSE)+VLOOKUP($A101,T6_CCGBFI_201314!$A:$AE,28,FALSE)+VLOOKUP($A101,T6_CCGBFI_201314!$A:$AE,30,FALSE)</f>
        <v>1</v>
      </c>
      <c r="J101" s="101">
        <v>2.9112081513828241E-4</v>
      </c>
      <c r="K101" s="355" t="s">
        <v>666</v>
      </c>
      <c r="L101" s="151">
        <f t="shared" si="6"/>
        <v>1</v>
      </c>
      <c r="M101" s="27">
        <v>-0.10523573847356082</v>
      </c>
      <c r="N101" s="27">
        <v>-0.10523573847356082</v>
      </c>
      <c r="O101" s="251">
        <f t="shared" si="7"/>
        <v>0</v>
      </c>
    </row>
    <row r="102" spans="1:15" s="277" customFormat="1" x14ac:dyDescent="0.2">
      <c r="A102" s="251" t="s">
        <v>667</v>
      </c>
      <c r="B102" s="251" t="s">
        <v>668</v>
      </c>
      <c r="C102" s="251" t="s">
        <v>646</v>
      </c>
      <c r="D102" s="270">
        <f>VLOOKUP(A102,T6_CCGBFI_201314!$A:$AE,4,FALSE)+VLOOKUP(A102,T6_CCGBFI_201314!$A:$AE,5,FALSE)+VLOOKUP(A102,T6_CCGBFI_201314!$A:$AE,6,FALSE)+VLOOKUP(A102,T6_CCGBFI_201314!$A:$AE,7,FALSE)</f>
        <v>3734</v>
      </c>
      <c r="E102" s="270">
        <f>VLOOKUP($A102,T6_CCGBFI_201314!$A:$AE,8,FALSE)+VLOOKUP($A102,T6_CCGBFI_201314!$A:$AE,12,FALSE)+VLOOKUP($A102,T6_CCGBFI_201314!$A:$AE,16,FALSE)+VLOOKUP($A102,T6_CCGBFI_201314!$A:$AE,20,FALSE)</f>
        <v>868</v>
      </c>
      <c r="F102" s="275">
        <f>VLOOKUP($A102,T6_CCGBFI_201314!$A:$AE,9,FALSE)+VLOOKUP($A102,T6_CCGBFI_201314!$A:$AE,13,FALSE)+VLOOKUP($A102,T6_CCGBFI_201314!$A:$AE,17,FALSE)+VLOOKUP($A102,T6_CCGBFI_201314!$A:$AE,21,FALSE)</f>
        <v>2864</v>
      </c>
      <c r="G102" s="97">
        <f t="shared" ref="G102:G164" si="8">F102/D102</f>
        <v>0.76700589180503487</v>
      </c>
      <c r="H102" s="98" t="str">
        <f t="shared" si="5"/>
        <v>75.3% - 78.0%</v>
      </c>
      <c r="I102" s="276">
        <f>VLOOKUP($A102,T6_CCGBFI_201314!$A:$AE,24,FALSE)+VLOOKUP($A102,T6_CCGBFI_201314!$A:$AE,26,FALSE)+VLOOKUP($A102,T6_CCGBFI_201314!$A:$AE,28,FALSE)+VLOOKUP($A102,T6_CCGBFI_201314!$A:$AE,30,FALSE)</f>
        <v>2</v>
      </c>
      <c r="J102" s="101">
        <v>5.3561863952865559E-4</v>
      </c>
      <c r="K102" s="355" t="s">
        <v>669</v>
      </c>
      <c r="L102" s="151">
        <f t="shared" si="6"/>
        <v>0</v>
      </c>
      <c r="M102" s="27">
        <v>-8.300589390962676E-2</v>
      </c>
      <c r="N102" s="27">
        <v>-8.300589390962676E-2</v>
      </c>
      <c r="O102" s="251">
        <f t="shared" si="7"/>
        <v>0</v>
      </c>
    </row>
    <row r="103" spans="1:15" s="277" customFormat="1" x14ac:dyDescent="0.2">
      <c r="A103" s="251" t="s">
        <v>670</v>
      </c>
      <c r="B103" s="251" t="s">
        <v>671</v>
      </c>
      <c r="C103" s="251" t="s">
        <v>646</v>
      </c>
      <c r="D103" s="270">
        <f>VLOOKUP(A103,T6_CCGBFI_201314!$A:$AE,4,FALSE)+VLOOKUP(A103,T6_CCGBFI_201314!$A:$AE,5,FALSE)+VLOOKUP(A103,T6_CCGBFI_201314!$A:$AE,6,FALSE)+VLOOKUP(A103,T6_CCGBFI_201314!$A:$AE,7,FALSE)</f>
        <v>2625</v>
      </c>
      <c r="E103" s="270">
        <f>VLOOKUP($A103,T6_CCGBFI_201314!$A:$AE,8,FALSE)+VLOOKUP($A103,T6_CCGBFI_201314!$A:$AE,12,FALSE)+VLOOKUP($A103,T6_CCGBFI_201314!$A:$AE,16,FALSE)+VLOOKUP($A103,T6_CCGBFI_201314!$A:$AE,20,FALSE)</f>
        <v>998</v>
      </c>
      <c r="F103" s="275">
        <f>VLOOKUP($A103,T6_CCGBFI_201314!$A:$AE,9,FALSE)+VLOOKUP($A103,T6_CCGBFI_201314!$A:$AE,13,FALSE)+VLOOKUP($A103,T6_CCGBFI_201314!$A:$AE,17,FALSE)+VLOOKUP($A103,T6_CCGBFI_201314!$A:$AE,21,FALSE)</f>
        <v>1627</v>
      </c>
      <c r="G103" s="97">
        <f t="shared" si="8"/>
        <v>0.61980952380952381</v>
      </c>
      <c r="H103" s="98" t="str">
        <f t="shared" si="5"/>
        <v>60.1% - 63.8%</v>
      </c>
      <c r="I103" s="276">
        <f>VLOOKUP($A103,T6_CCGBFI_201314!$A:$AE,24,FALSE)+VLOOKUP($A103,T6_CCGBFI_201314!$A:$AE,26,FALSE)+VLOOKUP($A103,T6_CCGBFI_201314!$A:$AE,28,FALSE)+VLOOKUP($A103,T6_CCGBFI_201314!$A:$AE,30,FALSE)</f>
        <v>0</v>
      </c>
      <c r="J103" s="101">
        <v>0</v>
      </c>
      <c r="K103" s="355" t="s">
        <v>672</v>
      </c>
      <c r="L103" s="151">
        <f t="shared" si="6"/>
        <v>0</v>
      </c>
      <c r="M103" s="27">
        <v>-3.457153365207799E-2</v>
      </c>
      <c r="N103" s="27">
        <v>-3.457153365207799E-2</v>
      </c>
      <c r="O103" s="251">
        <f t="shared" si="7"/>
        <v>0</v>
      </c>
    </row>
    <row r="104" spans="1:15" s="277" customFormat="1" x14ac:dyDescent="0.2">
      <c r="A104" s="251" t="s">
        <v>673</v>
      </c>
      <c r="B104" s="251" t="s">
        <v>674</v>
      </c>
      <c r="C104" s="251" t="s">
        <v>646</v>
      </c>
      <c r="D104" s="270">
        <f>VLOOKUP(A104,T6_CCGBFI_201314!$A:$AE,4,FALSE)+VLOOKUP(A104,T6_CCGBFI_201314!$A:$AE,5,FALSE)+VLOOKUP(A104,T6_CCGBFI_201314!$A:$AE,6,FALSE)+VLOOKUP(A104,T6_CCGBFI_201314!$A:$AE,7,FALSE)</f>
        <v>4046</v>
      </c>
      <c r="E104" s="270">
        <f>VLOOKUP($A104,T6_CCGBFI_201314!$A:$AE,8,FALSE)+VLOOKUP($A104,T6_CCGBFI_201314!$A:$AE,12,FALSE)+VLOOKUP($A104,T6_CCGBFI_201314!$A:$AE,16,FALSE)+VLOOKUP($A104,T6_CCGBFI_201314!$A:$AE,20,FALSE)</f>
        <v>1618</v>
      </c>
      <c r="F104" s="275">
        <f>VLOOKUP($A104,T6_CCGBFI_201314!$A:$AE,9,FALSE)+VLOOKUP($A104,T6_CCGBFI_201314!$A:$AE,13,FALSE)+VLOOKUP($A104,T6_CCGBFI_201314!$A:$AE,17,FALSE)+VLOOKUP($A104,T6_CCGBFI_201314!$A:$AE,21,FALSE)</f>
        <v>2427</v>
      </c>
      <c r="G104" s="97">
        <f t="shared" si="8"/>
        <v>0.59985170538803756</v>
      </c>
      <c r="H104" s="98" t="str">
        <f t="shared" si="5"/>
        <v>58.5% - 61.5%</v>
      </c>
      <c r="I104" s="276">
        <f>VLOOKUP($A104,T6_CCGBFI_201314!$A:$AE,24,FALSE)+VLOOKUP($A104,T6_CCGBFI_201314!$A:$AE,26,FALSE)+VLOOKUP($A104,T6_CCGBFI_201314!$A:$AE,28,FALSE)+VLOOKUP($A104,T6_CCGBFI_201314!$A:$AE,30,FALSE)</f>
        <v>1</v>
      </c>
      <c r="J104" s="101">
        <v>2.4715768660405336E-4</v>
      </c>
      <c r="K104" s="355" t="s">
        <v>675</v>
      </c>
      <c r="L104" s="151">
        <f t="shared" si="6"/>
        <v>0</v>
      </c>
      <c r="M104" s="27">
        <v>-3.3906399235912099E-2</v>
      </c>
      <c r="N104" s="27">
        <v>-3.3906399235912099E-2</v>
      </c>
      <c r="O104" s="251">
        <f t="shared" si="7"/>
        <v>0</v>
      </c>
    </row>
    <row r="105" spans="1:15" s="277" customFormat="1" x14ac:dyDescent="0.2">
      <c r="A105" s="251" t="s">
        <v>676</v>
      </c>
      <c r="B105" s="251" t="s">
        <v>677</v>
      </c>
      <c r="C105" s="251" t="s">
        <v>678</v>
      </c>
      <c r="D105" s="270">
        <f>VLOOKUP(A105,T6_CCGBFI_201314!$A:$AE,4,FALSE)+VLOOKUP(A105,T6_CCGBFI_201314!$A:$AE,5,FALSE)+VLOOKUP(A105,T6_CCGBFI_201314!$A:$AE,6,FALSE)+VLOOKUP(A105,T6_CCGBFI_201314!$A:$AE,7,FALSE)</f>
        <v>5792</v>
      </c>
      <c r="E105" s="270">
        <f>VLOOKUP($A105,T6_CCGBFI_201314!$A:$AE,8,FALSE)+VLOOKUP($A105,T6_CCGBFI_201314!$A:$AE,12,FALSE)+VLOOKUP($A105,T6_CCGBFI_201314!$A:$AE,16,FALSE)+VLOOKUP($A105,T6_CCGBFI_201314!$A:$AE,20,FALSE)</f>
        <v>1305</v>
      </c>
      <c r="F105" s="275">
        <f>VLOOKUP($A105,T6_CCGBFI_201314!$A:$AE,9,FALSE)+VLOOKUP($A105,T6_CCGBFI_201314!$A:$AE,13,FALSE)+VLOOKUP($A105,T6_CCGBFI_201314!$A:$AE,17,FALSE)+VLOOKUP($A105,T6_CCGBFI_201314!$A:$AE,21,FALSE)</f>
        <v>4478</v>
      </c>
      <c r="G105" s="97">
        <f t="shared" si="8"/>
        <v>0.77313535911602205</v>
      </c>
      <c r="H105" s="98" t="str">
        <f t="shared" si="5"/>
        <v>76.2% - 78.4%</v>
      </c>
      <c r="I105" s="276">
        <f>VLOOKUP($A105,T6_CCGBFI_201314!$A:$AE,24,FALSE)+VLOOKUP($A105,T6_CCGBFI_201314!$A:$AE,26,FALSE)+VLOOKUP($A105,T6_CCGBFI_201314!$A:$AE,28,FALSE)+VLOOKUP($A105,T6_CCGBFI_201314!$A:$AE,30,FALSE)</f>
        <v>9</v>
      </c>
      <c r="J105" s="101">
        <v>1.5541357278535659E-3</v>
      </c>
      <c r="K105" s="355" t="s">
        <v>679</v>
      </c>
      <c r="L105" s="151">
        <f t="shared" si="6"/>
        <v>0</v>
      </c>
      <c r="M105" s="27">
        <v>-2.3106763366503635E-2</v>
      </c>
      <c r="N105" s="27">
        <v>-2.3106763366503635E-2</v>
      </c>
      <c r="O105" s="251">
        <f t="shared" si="7"/>
        <v>0</v>
      </c>
    </row>
    <row r="106" spans="1:15" s="277" customFormat="1" x14ac:dyDescent="0.2">
      <c r="A106" s="251" t="s">
        <v>680</v>
      </c>
      <c r="B106" s="251" t="s">
        <v>681</v>
      </c>
      <c r="C106" s="251" t="s">
        <v>678</v>
      </c>
      <c r="D106" s="270">
        <f>VLOOKUP(A106,T6_CCGBFI_201314!$A:$AE,4,FALSE)+VLOOKUP(A106,T6_CCGBFI_201314!$A:$AE,5,FALSE)+VLOOKUP(A106,T6_CCGBFI_201314!$A:$AE,6,FALSE)+VLOOKUP(A106,T6_CCGBFI_201314!$A:$AE,7,FALSE)</f>
        <v>1691</v>
      </c>
      <c r="E106" s="270">
        <f>VLOOKUP($A106,T6_CCGBFI_201314!$A:$AE,8,FALSE)+VLOOKUP($A106,T6_CCGBFI_201314!$A:$AE,12,FALSE)+VLOOKUP($A106,T6_CCGBFI_201314!$A:$AE,16,FALSE)+VLOOKUP($A106,T6_CCGBFI_201314!$A:$AE,20,FALSE)</f>
        <v>413</v>
      </c>
      <c r="F106" s="275">
        <f>VLOOKUP($A106,T6_CCGBFI_201314!$A:$AE,9,FALSE)+VLOOKUP($A106,T6_CCGBFI_201314!$A:$AE,13,FALSE)+VLOOKUP($A106,T6_CCGBFI_201314!$A:$AE,17,FALSE)+VLOOKUP($A106,T6_CCGBFI_201314!$A:$AE,21,FALSE)</f>
        <v>1276</v>
      </c>
      <c r="G106" s="97"/>
      <c r="H106" s="98" t="str">
        <f t="shared" si="5"/>
        <v/>
      </c>
      <c r="I106" s="276">
        <f>VLOOKUP($A106,T6_CCGBFI_201314!$A:$AE,24,FALSE)+VLOOKUP($A106,T6_CCGBFI_201314!$A:$AE,26,FALSE)+VLOOKUP($A106,T6_CCGBFI_201314!$A:$AE,28,FALSE)+VLOOKUP($A106,T6_CCGBFI_201314!$A:$AE,30,FALSE)</f>
        <v>2</v>
      </c>
      <c r="J106" s="101">
        <v>1.1883541295306002E-3</v>
      </c>
      <c r="K106" s="355" t="s">
        <v>682</v>
      </c>
      <c r="L106" s="151">
        <f t="shared" si="6"/>
        <v>1</v>
      </c>
      <c r="M106" s="27">
        <v>-0.10339342523860018</v>
      </c>
      <c r="N106" s="27">
        <v>-0.10339342523860018</v>
      </c>
      <c r="O106" s="251">
        <f t="shared" si="7"/>
        <v>0</v>
      </c>
    </row>
    <row r="107" spans="1:15" s="277" customFormat="1" x14ac:dyDescent="0.2">
      <c r="A107" s="251" t="s">
        <v>683</v>
      </c>
      <c r="B107" s="251" t="s">
        <v>684</v>
      </c>
      <c r="C107" s="251" t="s">
        <v>678</v>
      </c>
      <c r="D107" s="270">
        <f>VLOOKUP(A107,T6_CCGBFI_201314!$A:$AE,4,FALSE)+VLOOKUP(A107,T6_CCGBFI_201314!$A:$AE,5,FALSE)+VLOOKUP(A107,T6_CCGBFI_201314!$A:$AE,6,FALSE)+VLOOKUP(A107,T6_CCGBFI_201314!$A:$AE,7,FALSE)</f>
        <v>1900</v>
      </c>
      <c r="E107" s="270">
        <f>VLOOKUP($A107,T6_CCGBFI_201314!$A:$AE,8,FALSE)+VLOOKUP($A107,T6_CCGBFI_201314!$A:$AE,12,FALSE)+VLOOKUP($A107,T6_CCGBFI_201314!$A:$AE,16,FALSE)+VLOOKUP($A107,T6_CCGBFI_201314!$A:$AE,20,FALSE)</f>
        <v>666</v>
      </c>
      <c r="F107" s="275">
        <f>VLOOKUP($A107,T6_CCGBFI_201314!$A:$AE,9,FALSE)+VLOOKUP($A107,T6_CCGBFI_201314!$A:$AE,13,FALSE)+VLOOKUP($A107,T6_CCGBFI_201314!$A:$AE,17,FALSE)+VLOOKUP($A107,T6_CCGBFI_201314!$A:$AE,21,FALSE)</f>
        <v>1216</v>
      </c>
      <c r="G107" s="97"/>
      <c r="H107" s="98" t="str">
        <f t="shared" si="5"/>
        <v/>
      </c>
      <c r="I107" s="276">
        <f>VLOOKUP($A107,T6_CCGBFI_201314!$A:$AE,24,FALSE)+VLOOKUP($A107,T6_CCGBFI_201314!$A:$AE,26,FALSE)+VLOOKUP($A107,T6_CCGBFI_201314!$A:$AE,28,FALSE)+VLOOKUP($A107,T6_CCGBFI_201314!$A:$AE,30,FALSE)</f>
        <v>18</v>
      </c>
      <c r="J107" s="101">
        <v>9.4736842105263164E-3</v>
      </c>
      <c r="K107" s="355" t="s">
        <v>685</v>
      </c>
      <c r="L107" s="151">
        <f t="shared" si="6"/>
        <v>1</v>
      </c>
      <c r="M107" s="27">
        <v>-0.10756223579145141</v>
      </c>
      <c r="N107" s="27">
        <v>-0.10756223579145141</v>
      </c>
      <c r="O107" s="251">
        <f t="shared" si="7"/>
        <v>0</v>
      </c>
    </row>
    <row r="108" spans="1:15" s="277" customFormat="1" x14ac:dyDescent="0.2">
      <c r="A108" s="251" t="s">
        <v>686</v>
      </c>
      <c r="B108" s="251" t="s">
        <v>687</v>
      </c>
      <c r="C108" s="251" t="s">
        <v>678</v>
      </c>
      <c r="D108" s="270">
        <f>VLOOKUP(A108,T6_CCGBFI_201314!$A:$AE,4,FALSE)+VLOOKUP(A108,T6_CCGBFI_201314!$A:$AE,5,FALSE)+VLOOKUP(A108,T6_CCGBFI_201314!$A:$AE,6,FALSE)+VLOOKUP(A108,T6_CCGBFI_201314!$A:$AE,7,FALSE)</f>
        <v>2527</v>
      </c>
      <c r="E108" s="270">
        <f>VLOOKUP($A108,T6_CCGBFI_201314!$A:$AE,8,FALSE)+VLOOKUP($A108,T6_CCGBFI_201314!$A:$AE,12,FALSE)+VLOOKUP($A108,T6_CCGBFI_201314!$A:$AE,16,FALSE)+VLOOKUP($A108,T6_CCGBFI_201314!$A:$AE,20,FALSE)</f>
        <v>482</v>
      </c>
      <c r="F108" s="275">
        <f>VLOOKUP($A108,T6_CCGBFI_201314!$A:$AE,9,FALSE)+VLOOKUP($A108,T6_CCGBFI_201314!$A:$AE,13,FALSE)+VLOOKUP($A108,T6_CCGBFI_201314!$A:$AE,17,FALSE)+VLOOKUP($A108,T6_CCGBFI_201314!$A:$AE,21,FALSE)</f>
        <v>1961</v>
      </c>
      <c r="G108" s="97">
        <f t="shared" si="8"/>
        <v>0.77601899485555992</v>
      </c>
      <c r="H108" s="98" t="str">
        <f t="shared" si="5"/>
        <v>75.9% - 79.2%</v>
      </c>
      <c r="I108" s="276">
        <f>VLOOKUP($A108,T6_CCGBFI_201314!$A:$AE,24,FALSE)+VLOOKUP($A108,T6_CCGBFI_201314!$A:$AE,26,FALSE)+VLOOKUP($A108,T6_CCGBFI_201314!$A:$AE,28,FALSE)+VLOOKUP($A108,T6_CCGBFI_201314!$A:$AE,30,FALSE)</f>
        <v>84</v>
      </c>
      <c r="J108" s="101">
        <v>3.3254156769596199E-2</v>
      </c>
      <c r="K108" s="355" t="s">
        <v>688</v>
      </c>
      <c r="L108" s="151">
        <f t="shared" si="6"/>
        <v>0</v>
      </c>
      <c r="M108" s="27">
        <v>-6.7527675276752741E-2</v>
      </c>
      <c r="N108" s="27">
        <v>-6.7527675276752741E-2</v>
      </c>
      <c r="O108" s="251">
        <f t="shared" si="7"/>
        <v>0</v>
      </c>
    </row>
    <row r="109" spans="1:15" s="277" customFormat="1" x14ac:dyDescent="0.2">
      <c r="A109" s="251" t="s">
        <v>689</v>
      </c>
      <c r="B109" s="251" t="s">
        <v>690</v>
      </c>
      <c r="C109" s="251" t="s">
        <v>678</v>
      </c>
      <c r="D109" s="270">
        <f>VLOOKUP(A109,T6_CCGBFI_201314!$A:$AE,4,FALSE)+VLOOKUP(A109,T6_CCGBFI_201314!$A:$AE,5,FALSE)+VLOOKUP(A109,T6_CCGBFI_201314!$A:$AE,6,FALSE)+VLOOKUP(A109,T6_CCGBFI_201314!$A:$AE,7,FALSE)</f>
        <v>2875</v>
      </c>
      <c r="E109" s="270">
        <f>VLOOKUP($A109,T6_CCGBFI_201314!$A:$AE,8,FALSE)+VLOOKUP($A109,T6_CCGBFI_201314!$A:$AE,12,FALSE)+VLOOKUP($A109,T6_CCGBFI_201314!$A:$AE,16,FALSE)+VLOOKUP($A109,T6_CCGBFI_201314!$A:$AE,20,FALSE)</f>
        <v>843</v>
      </c>
      <c r="F109" s="275">
        <f>VLOOKUP($A109,T6_CCGBFI_201314!$A:$AE,9,FALSE)+VLOOKUP($A109,T6_CCGBFI_201314!$A:$AE,13,FALSE)+VLOOKUP($A109,T6_CCGBFI_201314!$A:$AE,17,FALSE)+VLOOKUP($A109,T6_CCGBFI_201314!$A:$AE,21,FALSE)</f>
        <v>1932</v>
      </c>
      <c r="G109" s="97"/>
      <c r="H109" s="98" t="str">
        <f t="shared" si="5"/>
        <v/>
      </c>
      <c r="I109" s="276">
        <f>VLOOKUP($A109,T6_CCGBFI_201314!$A:$AE,24,FALSE)+VLOOKUP($A109,T6_CCGBFI_201314!$A:$AE,26,FALSE)+VLOOKUP($A109,T6_CCGBFI_201314!$A:$AE,28,FALSE)+VLOOKUP($A109,T6_CCGBFI_201314!$A:$AE,30,FALSE)</f>
        <v>100</v>
      </c>
      <c r="J109" s="101">
        <v>3.4896016919280931E-2</v>
      </c>
      <c r="K109" s="355" t="s">
        <v>691</v>
      </c>
      <c r="L109" s="151">
        <f t="shared" si="6"/>
        <v>1</v>
      </c>
      <c r="M109" s="27">
        <v>-0.10212367270455969</v>
      </c>
      <c r="N109" s="27">
        <v>-0.10212367270455969</v>
      </c>
      <c r="O109" s="251">
        <f t="shared" si="7"/>
        <v>0</v>
      </c>
    </row>
    <row r="110" spans="1:15" s="277" customFormat="1" x14ac:dyDescent="0.2">
      <c r="A110" s="251" t="s">
        <v>692</v>
      </c>
      <c r="B110" s="251" t="s">
        <v>693</v>
      </c>
      <c r="C110" s="251" t="s">
        <v>678</v>
      </c>
      <c r="D110" s="270">
        <f>VLOOKUP(A110,T6_CCGBFI_201314!$A:$AE,4,FALSE)+VLOOKUP(A110,T6_CCGBFI_201314!$A:$AE,5,FALSE)+VLOOKUP(A110,T6_CCGBFI_201314!$A:$AE,6,FALSE)+VLOOKUP(A110,T6_CCGBFI_201314!$A:$AE,7,FALSE)</f>
        <v>1975</v>
      </c>
      <c r="E110" s="270">
        <f>VLOOKUP($A110,T6_CCGBFI_201314!$A:$AE,8,FALSE)+VLOOKUP($A110,T6_CCGBFI_201314!$A:$AE,12,FALSE)+VLOOKUP($A110,T6_CCGBFI_201314!$A:$AE,16,FALSE)+VLOOKUP($A110,T6_CCGBFI_201314!$A:$AE,20,FALSE)</f>
        <v>718</v>
      </c>
      <c r="F110" s="275">
        <f>VLOOKUP($A110,T6_CCGBFI_201314!$A:$AE,9,FALSE)+VLOOKUP($A110,T6_CCGBFI_201314!$A:$AE,13,FALSE)+VLOOKUP($A110,T6_CCGBFI_201314!$A:$AE,17,FALSE)+VLOOKUP($A110,T6_CCGBFI_201314!$A:$AE,21,FALSE)</f>
        <v>1241</v>
      </c>
      <c r="G110" s="97"/>
      <c r="H110" s="98" t="str">
        <f t="shared" si="5"/>
        <v/>
      </c>
      <c r="I110" s="276">
        <f>VLOOKUP($A110,T6_CCGBFI_201314!$A:$AE,24,FALSE)+VLOOKUP($A110,T6_CCGBFI_201314!$A:$AE,26,FALSE)+VLOOKUP($A110,T6_CCGBFI_201314!$A:$AE,28,FALSE)+VLOOKUP($A110,T6_CCGBFI_201314!$A:$AE,30,FALSE)</f>
        <v>16</v>
      </c>
      <c r="J110" s="101">
        <v>8.1053698074974676E-3</v>
      </c>
      <c r="K110" s="355" t="s">
        <v>694</v>
      </c>
      <c r="L110" s="151">
        <f t="shared" si="6"/>
        <v>1</v>
      </c>
      <c r="M110" s="27">
        <v>-0.12610619469026552</v>
      </c>
      <c r="N110" s="27">
        <v>-0.12610619469026552</v>
      </c>
      <c r="O110" s="251">
        <f t="shared" si="7"/>
        <v>0</v>
      </c>
    </row>
    <row r="111" spans="1:15" s="277" customFormat="1" x14ac:dyDescent="0.2">
      <c r="A111" s="251" t="s">
        <v>695</v>
      </c>
      <c r="B111" s="251" t="s">
        <v>696</v>
      </c>
      <c r="C111" s="251" t="s">
        <v>678</v>
      </c>
      <c r="D111" s="270">
        <f>VLOOKUP(A111,T6_CCGBFI_201314!$A:$AE,4,FALSE)+VLOOKUP(A111,T6_CCGBFI_201314!$A:$AE,5,FALSE)+VLOOKUP(A111,T6_CCGBFI_201314!$A:$AE,6,FALSE)+VLOOKUP(A111,T6_CCGBFI_201314!$A:$AE,7,FALSE)</f>
        <v>1100</v>
      </c>
      <c r="E111" s="270">
        <f>VLOOKUP($A111,T6_CCGBFI_201314!$A:$AE,8,FALSE)+VLOOKUP($A111,T6_CCGBFI_201314!$A:$AE,12,FALSE)+VLOOKUP($A111,T6_CCGBFI_201314!$A:$AE,16,FALSE)+VLOOKUP($A111,T6_CCGBFI_201314!$A:$AE,20,FALSE)</f>
        <v>435</v>
      </c>
      <c r="F111" s="275">
        <f>VLOOKUP($A111,T6_CCGBFI_201314!$A:$AE,9,FALSE)+VLOOKUP($A111,T6_CCGBFI_201314!$A:$AE,13,FALSE)+VLOOKUP($A111,T6_CCGBFI_201314!$A:$AE,17,FALSE)+VLOOKUP($A111,T6_CCGBFI_201314!$A:$AE,21,FALSE)</f>
        <v>627</v>
      </c>
      <c r="G111" s="97">
        <f t="shared" si="8"/>
        <v>0.56999999999999995</v>
      </c>
      <c r="H111" s="98" t="str">
        <f t="shared" si="5"/>
        <v>54.1% - 59.9%</v>
      </c>
      <c r="I111" s="276">
        <f>VLOOKUP($A111,T6_CCGBFI_201314!$A:$AE,24,FALSE)+VLOOKUP($A111,T6_CCGBFI_201314!$A:$AE,26,FALSE)+VLOOKUP($A111,T6_CCGBFI_201314!$A:$AE,28,FALSE)+VLOOKUP($A111,T6_CCGBFI_201314!$A:$AE,30,FALSE)</f>
        <v>38</v>
      </c>
      <c r="J111" s="101">
        <v>3.4576888080072796E-2</v>
      </c>
      <c r="K111" s="355" t="s">
        <v>697</v>
      </c>
      <c r="L111" s="151">
        <f t="shared" si="6"/>
        <v>0</v>
      </c>
      <c r="M111" s="27">
        <v>1.0101010101010166E-2</v>
      </c>
      <c r="N111" s="27">
        <v>1.0101010101010166E-2</v>
      </c>
      <c r="O111" s="251">
        <f t="shared" si="7"/>
        <v>0</v>
      </c>
    </row>
    <row r="112" spans="1:15" s="277" customFormat="1" x14ac:dyDescent="0.2">
      <c r="A112" s="251" t="s">
        <v>698</v>
      </c>
      <c r="B112" s="251" t="s">
        <v>699</v>
      </c>
      <c r="C112" s="251" t="s">
        <v>700</v>
      </c>
      <c r="D112" s="270">
        <f>VLOOKUP(A112,T6_CCGBFI_201314!$A:$AE,4,FALSE)+VLOOKUP(A112,T6_CCGBFI_201314!$A:$AE,5,FALSE)+VLOOKUP(A112,T6_CCGBFI_201314!$A:$AE,6,FALSE)+VLOOKUP(A112,T6_CCGBFI_201314!$A:$AE,7,FALSE)</f>
        <v>9533</v>
      </c>
      <c r="E112" s="270">
        <f>VLOOKUP($A112,T6_CCGBFI_201314!$A:$AE,8,FALSE)+VLOOKUP($A112,T6_CCGBFI_201314!$A:$AE,12,FALSE)+VLOOKUP($A112,T6_CCGBFI_201314!$A:$AE,16,FALSE)+VLOOKUP($A112,T6_CCGBFI_201314!$A:$AE,20,FALSE)</f>
        <v>2807</v>
      </c>
      <c r="F112" s="275">
        <f>VLOOKUP($A112,T6_CCGBFI_201314!$A:$AE,9,FALSE)+VLOOKUP($A112,T6_CCGBFI_201314!$A:$AE,13,FALSE)+VLOOKUP($A112,T6_CCGBFI_201314!$A:$AE,17,FALSE)+VLOOKUP($A112,T6_CCGBFI_201314!$A:$AE,21,FALSE)</f>
        <v>6678</v>
      </c>
      <c r="G112" s="97"/>
      <c r="H112" s="98" t="str">
        <f t="shared" si="5"/>
        <v/>
      </c>
      <c r="I112" s="276">
        <f>VLOOKUP($A112,T6_CCGBFI_201314!$A:$AE,24,FALSE)+VLOOKUP($A112,T6_CCGBFI_201314!$A:$AE,26,FALSE)+VLOOKUP($A112,T6_CCGBFI_201314!$A:$AE,28,FALSE)+VLOOKUP($A112,T6_CCGBFI_201314!$A:$AE,30,FALSE)</f>
        <v>48</v>
      </c>
      <c r="J112" s="101">
        <v>5.0351410888492603E-3</v>
      </c>
      <c r="K112" s="355" t="s">
        <v>701</v>
      </c>
      <c r="L112" s="151">
        <f t="shared" si="6"/>
        <v>1</v>
      </c>
      <c r="M112" s="27">
        <v>-0.1698885405781958</v>
      </c>
      <c r="N112" s="27">
        <v>-0.1698885405781958</v>
      </c>
      <c r="O112" s="251">
        <f t="shared" si="7"/>
        <v>0</v>
      </c>
    </row>
    <row r="113" spans="1:15" s="277" customFormat="1" x14ac:dyDescent="0.2">
      <c r="A113" s="251" t="s">
        <v>702</v>
      </c>
      <c r="B113" s="251" t="s">
        <v>703</v>
      </c>
      <c r="C113" s="251" t="s">
        <v>700</v>
      </c>
      <c r="D113" s="270">
        <f>VLOOKUP(A113,T6_CCGBFI_201314!$A:$AE,4,FALSE)+VLOOKUP(A113,T6_CCGBFI_201314!$A:$AE,5,FALSE)+VLOOKUP(A113,T6_CCGBFI_201314!$A:$AE,6,FALSE)+VLOOKUP(A113,T6_CCGBFI_201314!$A:$AE,7,FALSE)</f>
        <v>3360</v>
      </c>
      <c r="E113" s="270">
        <f>VLOOKUP($A113,T6_CCGBFI_201314!$A:$AE,8,FALSE)+VLOOKUP($A113,T6_CCGBFI_201314!$A:$AE,12,FALSE)+VLOOKUP($A113,T6_CCGBFI_201314!$A:$AE,16,FALSE)+VLOOKUP($A113,T6_CCGBFI_201314!$A:$AE,20,FALSE)</f>
        <v>816</v>
      </c>
      <c r="F113" s="275">
        <f>VLOOKUP($A113,T6_CCGBFI_201314!$A:$AE,9,FALSE)+VLOOKUP($A113,T6_CCGBFI_201314!$A:$AE,13,FALSE)+VLOOKUP($A113,T6_CCGBFI_201314!$A:$AE,17,FALSE)+VLOOKUP($A113,T6_CCGBFI_201314!$A:$AE,21,FALSE)</f>
        <v>2506</v>
      </c>
      <c r="G113" s="97">
        <f t="shared" si="8"/>
        <v>0.74583333333333335</v>
      </c>
      <c r="H113" s="98" t="str">
        <f t="shared" si="5"/>
        <v>73.1% - 76.0%</v>
      </c>
      <c r="I113" s="276">
        <f>VLOOKUP($A113,T6_CCGBFI_201314!$A:$AE,24,FALSE)+VLOOKUP($A113,T6_CCGBFI_201314!$A:$AE,26,FALSE)+VLOOKUP($A113,T6_CCGBFI_201314!$A:$AE,28,FALSE)+VLOOKUP($A113,T6_CCGBFI_201314!$A:$AE,30,FALSE)</f>
        <v>38</v>
      </c>
      <c r="J113" s="101">
        <v>1.1309523809523809E-2</v>
      </c>
      <c r="K113" s="355" t="s">
        <v>704</v>
      </c>
      <c r="L113" s="151">
        <f t="shared" si="6"/>
        <v>0</v>
      </c>
      <c r="M113" s="27">
        <v>8.073335477645549E-2</v>
      </c>
      <c r="N113" s="27">
        <v>8.073335477645549E-2</v>
      </c>
      <c r="O113" s="251">
        <f t="shared" si="7"/>
        <v>0</v>
      </c>
    </row>
    <row r="114" spans="1:15" s="277" customFormat="1" x14ac:dyDescent="0.2">
      <c r="A114" s="251" t="s">
        <v>705</v>
      </c>
      <c r="B114" s="251" t="s">
        <v>706</v>
      </c>
      <c r="C114" s="251" t="s">
        <v>700</v>
      </c>
      <c r="D114" s="270">
        <f>VLOOKUP(A114,T6_CCGBFI_201314!$A:$AE,4,FALSE)+VLOOKUP(A114,T6_CCGBFI_201314!$A:$AE,5,FALSE)+VLOOKUP(A114,T6_CCGBFI_201314!$A:$AE,6,FALSE)+VLOOKUP(A114,T6_CCGBFI_201314!$A:$AE,7,FALSE)</f>
        <v>3590</v>
      </c>
      <c r="E114" s="270">
        <f>VLOOKUP($A114,T6_CCGBFI_201314!$A:$AE,8,FALSE)+VLOOKUP($A114,T6_CCGBFI_201314!$A:$AE,12,FALSE)+VLOOKUP($A114,T6_CCGBFI_201314!$A:$AE,16,FALSE)+VLOOKUP($A114,T6_CCGBFI_201314!$A:$AE,20,FALSE)</f>
        <v>1381</v>
      </c>
      <c r="F114" s="275">
        <f>VLOOKUP($A114,T6_CCGBFI_201314!$A:$AE,9,FALSE)+VLOOKUP($A114,T6_CCGBFI_201314!$A:$AE,13,FALSE)+VLOOKUP($A114,T6_CCGBFI_201314!$A:$AE,17,FALSE)+VLOOKUP($A114,T6_CCGBFI_201314!$A:$AE,21,FALSE)</f>
        <v>2098</v>
      </c>
      <c r="G114" s="97">
        <f t="shared" si="8"/>
        <v>0.58440111420612817</v>
      </c>
      <c r="H114" s="98" t="str">
        <f t="shared" si="5"/>
        <v>56.8% - 60.0%</v>
      </c>
      <c r="I114" s="276">
        <f>VLOOKUP($A114,T6_CCGBFI_201314!$A:$AE,24,FALSE)+VLOOKUP($A114,T6_CCGBFI_201314!$A:$AE,26,FALSE)+VLOOKUP($A114,T6_CCGBFI_201314!$A:$AE,28,FALSE)+VLOOKUP($A114,T6_CCGBFI_201314!$A:$AE,30,FALSE)</f>
        <v>111</v>
      </c>
      <c r="J114" s="101">
        <v>3.0927835051546393E-2</v>
      </c>
      <c r="K114" s="355" t="s">
        <v>707</v>
      </c>
      <c r="L114" s="151">
        <f t="shared" si="6"/>
        <v>0</v>
      </c>
      <c r="M114" s="27">
        <v>-8.4884017333673234E-2</v>
      </c>
      <c r="N114" s="27">
        <v>-8.4884017333673234E-2</v>
      </c>
      <c r="O114" s="251">
        <f t="shared" si="7"/>
        <v>0</v>
      </c>
    </row>
    <row r="115" spans="1:15" s="277" customFormat="1" x14ac:dyDescent="0.2">
      <c r="A115" s="251" t="s">
        <v>708</v>
      </c>
      <c r="B115" s="251" t="s">
        <v>709</v>
      </c>
      <c r="C115" s="251" t="s">
        <v>700</v>
      </c>
      <c r="D115" s="270">
        <f>VLOOKUP(A115,T6_CCGBFI_201314!$A:$AE,4,FALSE)+VLOOKUP(A115,T6_CCGBFI_201314!$A:$AE,5,FALSE)+VLOOKUP(A115,T6_CCGBFI_201314!$A:$AE,6,FALSE)+VLOOKUP(A115,T6_CCGBFI_201314!$A:$AE,7,FALSE)</f>
        <v>3426</v>
      </c>
      <c r="E115" s="270">
        <f>VLOOKUP($A115,T6_CCGBFI_201314!$A:$AE,8,FALSE)+VLOOKUP($A115,T6_CCGBFI_201314!$A:$AE,12,FALSE)+VLOOKUP($A115,T6_CCGBFI_201314!$A:$AE,16,FALSE)+VLOOKUP($A115,T6_CCGBFI_201314!$A:$AE,20,FALSE)</f>
        <v>1131</v>
      </c>
      <c r="F115" s="275">
        <f>VLOOKUP($A115,T6_CCGBFI_201314!$A:$AE,9,FALSE)+VLOOKUP($A115,T6_CCGBFI_201314!$A:$AE,13,FALSE)+VLOOKUP($A115,T6_CCGBFI_201314!$A:$AE,17,FALSE)+VLOOKUP($A115,T6_CCGBFI_201314!$A:$AE,21,FALSE)</f>
        <v>2241</v>
      </c>
      <c r="G115" s="97"/>
      <c r="H115" s="98" t="str">
        <f t="shared" si="5"/>
        <v/>
      </c>
      <c r="I115" s="276">
        <f>VLOOKUP($A115,T6_CCGBFI_201314!$A:$AE,24,FALSE)+VLOOKUP($A115,T6_CCGBFI_201314!$A:$AE,26,FALSE)+VLOOKUP($A115,T6_CCGBFI_201314!$A:$AE,28,FALSE)+VLOOKUP($A115,T6_CCGBFI_201314!$A:$AE,30,FALSE)</f>
        <v>54</v>
      </c>
      <c r="J115" s="101">
        <v>1.5761821366024518E-2</v>
      </c>
      <c r="K115" s="355" t="s">
        <v>710</v>
      </c>
      <c r="L115" s="151">
        <f t="shared" si="6"/>
        <v>1</v>
      </c>
      <c r="M115" s="27">
        <v>-0.57896030478063176</v>
      </c>
      <c r="N115" s="27">
        <v>-0.57896030478063176</v>
      </c>
      <c r="O115" s="251">
        <f t="shared" si="7"/>
        <v>0</v>
      </c>
    </row>
    <row r="116" spans="1:15" s="277" customFormat="1" x14ac:dyDescent="0.2">
      <c r="A116" s="251" t="s">
        <v>711</v>
      </c>
      <c r="B116" s="251" t="s">
        <v>712</v>
      </c>
      <c r="C116" s="251" t="s">
        <v>700</v>
      </c>
      <c r="D116" s="270">
        <f>VLOOKUP(A116,T6_CCGBFI_201314!$A:$AE,4,FALSE)+VLOOKUP(A116,T6_CCGBFI_201314!$A:$AE,5,FALSE)+VLOOKUP(A116,T6_CCGBFI_201314!$A:$AE,6,FALSE)+VLOOKUP(A116,T6_CCGBFI_201314!$A:$AE,7,FALSE)</f>
        <v>2668</v>
      </c>
      <c r="E116" s="270">
        <f>VLOOKUP($A116,T6_CCGBFI_201314!$A:$AE,8,FALSE)+VLOOKUP($A116,T6_CCGBFI_201314!$A:$AE,12,FALSE)+VLOOKUP($A116,T6_CCGBFI_201314!$A:$AE,16,FALSE)+VLOOKUP($A116,T6_CCGBFI_201314!$A:$AE,20,FALSE)</f>
        <v>723</v>
      </c>
      <c r="F116" s="275">
        <f>VLOOKUP($A116,T6_CCGBFI_201314!$A:$AE,9,FALSE)+VLOOKUP($A116,T6_CCGBFI_201314!$A:$AE,13,FALSE)+VLOOKUP($A116,T6_CCGBFI_201314!$A:$AE,17,FALSE)+VLOOKUP($A116,T6_CCGBFI_201314!$A:$AE,21,FALSE)</f>
        <v>1936</v>
      </c>
      <c r="G116" s="97">
        <f t="shared" si="8"/>
        <v>0.72563718140929534</v>
      </c>
      <c r="H116" s="98" t="str">
        <f t="shared" si="5"/>
        <v>70.8% - 74.2%</v>
      </c>
      <c r="I116" s="276">
        <f>VLOOKUP($A116,T6_CCGBFI_201314!$A:$AE,24,FALSE)+VLOOKUP($A116,T6_CCGBFI_201314!$A:$AE,26,FALSE)+VLOOKUP($A116,T6_CCGBFI_201314!$A:$AE,28,FALSE)+VLOOKUP($A116,T6_CCGBFI_201314!$A:$AE,30,FALSE)</f>
        <v>9</v>
      </c>
      <c r="J116" s="101">
        <v>3.373313343328336E-3</v>
      </c>
      <c r="K116" s="355" t="s">
        <v>713</v>
      </c>
      <c r="L116" s="151">
        <f t="shared" si="6"/>
        <v>0</v>
      </c>
      <c r="M116" s="27">
        <v>0.19373601789709172</v>
      </c>
      <c r="N116" s="27">
        <v>0.19373601789709172</v>
      </c>
      <c r="O116" s="251">
        <f t="shared" si="7"/>
        <v>0</v>
      </c>
    </row>
    <row r="117" spans="1:15" s="277" customFormat="1" x14ac:dyDescent="0.2">
      <c r="A117" s="251" t="s">
        <v>714</v>
      </c>
      <c r="B117" s="251" t="s">
        <v>715</v>
      </c>
      <c r="C117" s="251" t="s">
        <v>700</v>
      </c>
      <c r="D117" s="270">
        <f>VLOOKUP(A117,T6_CCGBFI_201314!$A:$AE,4,FALSE)+VLOOKUP(A117,T6_CCGBFI_201314!$A:$AE,5,FALSE)+VLOOKUP(A117,T6_CCGBFI_201314!$A:$AE,6,FALSE)+VLOOKUP(A117,T6_CCGBFI_201314!$A:$AE,7,FALSE)</f>
        <v>3626</v>
      </c>
      <c r="E117" s="270">
        <f>VLOOKUP($A117,T6_CCGBFI_201314!$A:$AE,8,FALSE)+VLOOKUP($A117,T6_CCGBFI_201314!$A:$AE,12,FALSE)+VLOOKUP($A117,T6_CCGBFI_201314!$A:$AE,16,FALSE)+VLOOKUP($A117,T6_CCGBFI_201314!$A:$AE,20,FALSE)</f>
        <v>1302</v>
      </c>
      <c r="F117" s="275">
        <f>VLOOKUP($A117,T6_CCGBFI_201314!$A:$AE,9,FALSE)+VLOOKUP($A117,T6_CCGBFI_201314!$A:$AE,13,FALSE)+VLOOKUP($A117,T6_CCGBFI_201314!$A:$AE,17,FALSE)+VLOOKUP($A117,T6_CCGBFI_201314!$A:$AE,21,FALSE)</f>
        <v>2299</v>
      </c>
      <c r="G117" s="97">
        <f t="shared" si="8"/>
        <v>0.63403199117484832</v>
      </c>
      <c r="H117" s="98" t="str">
        <f t="shared" si="5"/>
        <v>61.8% - 65.0%</v>
      </c>
      <c r="I117" s="276">
        <f>VLOOKUP($A117,T6_CCGBFI_201314!$A:$AE,24,FALSE)+VLOOKUP($A117,T6_CCGBFI_201314!$A:$AE,26,FALSE)+VLOOKUP($A117,T6_CCGBFI_201314!$A:$AE,28,FALSE)+VLOOKUP($A117,T6_CCGBFI_201314!$A:$AE,30,FALSE)</f>
        <v>25</v>
      </c>
      <c r="J117" s="101">
        <v>6.8946497517926092E-3</v>
      </c>
      <c r="K117" s="355" t="s">
        <v>716</v>
      </c>
      <c r="L117" s="151">
        <f t="shared" si="6"/>
        <v>0</v>
      </c>
      <c r="M117" s="27">
        <v>-4.2260961436872635E-2</v>
      </c>
      <c r="N117" s="27">
        <v>-4.2260961436872635E-2</v>
      </c>
      <c r="O117" s="251">
        <f t="shared" si="7"/>
        <v>0</v>
      </c>
    </row>
    <row r="118" spans="1:15" s="277" customFormat="1" x14ac:dyDescent="0.2">
      <c r="A118" s="251" t="s">
        <v>717</v>
      </c>
      <c r="B118" s="251" t="s">
        <v>718</v>
      </c>
      <c r="C118" s="251" t="s">
        <v>700</v>
      </c>
      <c r="D118" s="270">
        <f>VLOOKUP(A118,T6_CCGBFI_201314!$A:$AE,4,FALSE)+VLOOKUP(A118,T6_CCGBFI_201314!$A:$AE,5,FALSE)+VLOOKUP(A118,T6_CCGBFI_201314!$A:$AE,6,FALSE)+VLOOKUP(A118,T6_CCGBFI_201314!$A:$AE,7,FALSE)</f>
        <v>3454</v>
      </c>
      <c r="E118" s="270">
        <f>VLOOKUP($A118,T6_CCGBFI_201314!$A:$AE,8,FALSE)+VLOOKUP($A118,T6_CCGBFI_201314!$A:$AE,12,FALSE)+VLOOKUP($A118,T6_CCGBFI_201314!$A:$AE,16,FALSE)+VLOOKUP($A118,T6_CCGBFI_201314!$A:$AE,20,FALSE)</f>
        <v>1187</v>
      </c>
      <c r="F118" s="275">
        <f>VLOOKUP($A118,T6_CCGBFI_201314!$A:$AE,9,FALSE)+VLOOKUP($A118,T6_CCGBFI_201314!$A:$AE,13,FALSE)+VLOOKUP($A118,T6_CCGBFI_201314!$A:$AE,17,FALSE)+VLOOKUP($A118,T6_CCGBFI_201314!$A:$AE,21,FALSE)</f>
        <v>2261</v>
      </c>
      <c r="G118" s="97">
        <f t="shared" si="8"/>
        <v>0.65460335842501449</v>
      </c>
      <c r="H118" s="98" t="str">
        <f t="shared" si="5"/>
        <v>63.9% - 67.0%</v>
      </c>
      <c r="I118" s="276">
        <f>VLOOKUP($A118,T6_CCGBFI_201314!$A:$AE,24,FALSE)+VLOOKUP($A118,T6_CCGBFI_201314!$A:$AE,26,FALSE)+VLOOKUP($A118,T6_CCGBFI_201314!$A:$AE,28,FALSE)+VLOOKUP($A118,T6_CCGBFI_201314!$A:$AE,30,FALSE)</f>
        <v>6</v>
      </c>
      <c r="J118" s="101">
        <v>1.7376194613379669E-3</v>
      </c>
      <c r="K118" s="355" t="s">
        <v>719</v>
      </c>
      <c r="L118" s="151">
        <f t="shared" si="6"/>
        <v>0</v>
      </c>
      <c r="M118" s="27">
        <v>-1.2578616352201255E-2</v>
      </c>
      <c r="N118" s="27">
        <v>-1.2578616352201255E-2</v>
      </c>
      <c r="O118" s="251">
        <f t="shared" si="7"/>
        <v>0</v>
      </c>
    </row>
    <row r="119" spans="1:15" s="277" customFormat="1" x14ac:dyDescent="0.2">
      <c r="A119" s="251" t="s">
        <v>720</v>
      </c>
      <c r="B119" s="251" t="s">
        <v>721</v>
      </c>
      <c r="C119" s="251" t="s">
        <v>722</v>
      </c>
      <c r="D119" s="270">
        <f>VLOOKUP(A119,T6_CCGBFI_201314!$A:$AE,4,FALSE)+VLOOKUP(A119,T6_CCGBFI_201314!$A:$AE,5,FALSE)+VLOOKUP(A119,T6_CCGBFI_201314!$A:$AE,6,FALSE)+VLOOKUP(A119,T6_CCGBFI_201314!$A:$AE,7,FALSE)</f>
        <v>1047</v>
      </c>
      <c r="E119" s="270">
        <f>VLOOKUP($A119,T6_CCGBFI_201314!$A:$AE,8,FALSE)+VLOOKUP($A119,T6_CCGBFI_201314!$A:$AE,12,FALSE)+VLOOKUP($A119,T6_CCGBFI_201314!$A:$AE,16,FALSE)+VLOOKUP($A119,T6_CCGBFI_201314!$A:$AE,20,FALSE)</f>
        <v>221</v>
      </c>
      <c r="F119" s="275">
        <f>VLOOKUP($A119,T6_CCGBFI_201314!$A:$AE,9,FALSE)+VLOOKUP($A119,T6_CCGBFI_201314!$A:$AE,13,FALSE)+VLOOKUP($A119,T6_CCGBFI_201314!$A:$AE,17,FALSE)+VLOOKUP($A119,T6_CCGBFI_201314!$A:$AE,21,FALSE)</f>
        <v>750</v>
      </c>
      <c r="G119" s="97"/>
      <c r="H119" s="98" t="str">
        <f t="shared" si="5"/>
        <v/>
      </c>
      <c r="I119" s="276">
        <f>VLOOKUP($A119,T6_CCGBFI_201314!$A:$AE,24,FALSE)+VLOOKUP($A119,T6_CCGBFI_201314!$A:$AE,26,FALSE)+VLOOKUP($A119,T6_CCGBFI_201314!$A:$AE,28,FALSE)+VLOOKUP($A119,T6_CCGBFI_201314!$A:$AE,30,FALSE)</f>
        <v>76</v>
      </c>
      <c r="J119" s="101">
        <v>7.2588347659980901E-2</v>
      </c>
      <c r="K119" s="355" t="s">
        <v>723</v>
      </c>
      <c r="L119" s="151">
        <f t="shared" si="6"/>
        <v>1</v>
      </c>
      <c r="M119" s="27">
        <v>-0.12090680100755669</v>
      </c>
      <c r="N119" s="27">
        <v>-0.12090680100755669</v>
      </c>
      <c r="O119" s="251">
        <f t="shared" si="7"/>
        <v>1</v>
      </c>
    </row>
    <row r="120" spans="1:15" s="277" customFormat="1" x14ac:dyDescent="0.2">
      <c r="A120" s="251" t="s">
        <v>724</v>
      </c>
      <c r="B120" s="251" t="s">
        <v>725</v>
      </c>
      <c r="C120" s="251" t="s">
        <v>722</v>
      </c>
      <c r="D120" s="270">
        <f>VLOOKUP(A120,T6_CCGBFI_201314!$A:$AE,4,FALSE)+VLOOKUP(A120,T6_CCGBFI_201314!$A:$AE,5,FALSE)+VLOOKUP(A120,T6_CCGBFI_201314!$A:$AE,6,FALSE)+VLOOKUP(A120,T6_CCGBFI_201314!$A:$AE,7,FALSE)</f>
        <v>989</v>
      </c>
      <c r="E120" s="270">
        <f>VLOOKUP($A120,T6_CCGBFI_201314!$A:$AE,8,FALSE)+VLOOKUP($A120,T6_CCGBFI_201314!$A:$AE,12,FALSE)+VLOOKUP($A120,T6_CCGBFI_201314!$A:$AE,16,FALSE)+VLOOKUP($A120,T6_CCGBFI_201314!$A:$AE,20,FALSE)</f>
        <v>318</v>
      </c>
      <c r="F120" s="275">
        <f>VLOOKUP($A120,T6_CCGBFI_201314!$A:$AE,9,FALSE)+VLOOKUP($A120,T6_CCGBFI_201314!$A:$AE,13,FALSE)+VLOOKUP($A120,T6_CCGBFI_201314!$A:$AE,17,FALSE)+VLOOKUP($A120,T6_CCGBFI_201314!$A:$AE,21,FALSE)</f>
        <v>657</v>
      </c>
      <c r="G120" s="97"/>
      <c r="H120" s="98" t="str">
        <f t="shared" si="5"/>
        <v/>
      </c>
      <c r="I120" s="276">
        <f>VLOOKUP($A120,T6_CCGBFI_201314!$A:$AE,24,FALSE)+VLOOKUP($A120,T6_CCGBFI_201314!$A:$AE,26,FALSE)+VLOOKUP($A120,T6_CCGBFI_201314!$A:$AE,28,FALSE)+VLOOKUP($A120,T6_CCGBFI_201314!$A:$AE,30,FALSE)</f>
        <v>14</v>
      </c>
      <c r="J120" s="101">
        <v>1.4155712841253791E-2</v>
      </c>
      <c r="K120" s="355" t="s">
        <v>726</v>
      </c>
      <c r="L120" s="151">
        <f t="shared" si="6"/>
        <v>1</v>
      </c>
      <c r="M120" s="27">
        <v>-0.24388379204892963</v>
      </c>
      <c r="N120" s="27">
        <v>-0.24388379204892963</v>
      </c>
      <c r="O120" s="251">
        <f t="shared" si="7"/>
        <v>0</v>
      </c>
    </row>
    <row r="121" spans="1:15" s="277" customFormat="1" x14ac:dyDescent="0.2">
      <c r="A121" s="251" t="s">
        <v>727</v>
      </c>
      <c r="B121" s="251" t="s">
        <v>728</v>
      </c>
      <c r="C121" s="251" t="s">
        <v>722</v>
      </c>
      <c r="D121" s="270">
        <f>VLOOKUP(A121,T6_CCGBFI_201314!$A:$AE,4,FALSE)+VLOOKUP(A121,T6_CCGBFI_201314!$A:$AE,5,FALSE)+VLOOKUP(A121,T6_CCGBFI_201314!$A:$AE,6,FALSE)+VLOOKUP(A121,T6_CCGBFI_201314!$A:$AE,7,FALSE)</f>
        <v>2184</v>
      </c>
      <c r="E121" s="270">
        <f>VLOOKUP($A121,T6_CCGBFI_201314!$A:$AE,8,FALSE)+VLOOKUP($A121,T6_CCGBFI_201314!$A:$AE,12,FALSE)+VLOOKUP($A121,T6_CCGBFI_201314!$A:$AE,16,FALSE)+VLOOKUP($A121,T6_CCGBFI_201314!$A:$AE,20,FALSE)</f>
        <v>731</v>
      </c>
      <c r="F121" s="275">
        <f>VLOOKUP($A121,T6_CCGBFI_201314!$A:$AE,9,FALSE)+VLOOKUP($A121,T6_CCGBFI_201314!$A:$AE,13,FALSE)+VLOOKUP($A121,T6_CCGBFI_201314!$A:$AE,17,FALSE)+VLOOKUP($A121,T6_CCGBFI_201314!$A:$AE,21,FALSE)</f>
        <v>1398</v>
      </c>
      <c r="G121" s="97"/>
      <c r="H121" s="98" t="str">
        <f t="shared" si="5"/>
        <v/>
      </c>
      <c r="I121" s="276">
        <f>VLOOKUP($A121,T6_CCGBFI_201314!$A:$AE,24,FALSE)+VLOOKUP($A121,T6_CCGBFI_201314!$A:$AE,26,FALSE)+VLOOKUP($A121,T6_CCGBFI_201314!$A:$AE,28,FALSE)+VLOOKUP($A121,T6_CCGBFI_201314!$A:$AE,30,FALSE)</f>
        <v>55</v>
      </c>
      <c r="J121" s="101">
        <v>2.5183150183150184E-2</v>
      </c>
      <c r="K121" s="355" t="s">
        <v>729</v>
      </c>
      <c r="L121" s="151">
        <f t="shared" si="6"/>
        <v>1</v>
      </c>
      <c r="M121" s="27">
        <v>-0.11111111111111116</v>
      </c>
      <c r="N121" s="27">
        <v>-0.11111111111111116</v>
      </c>
      <c r="O121" s="251">
        <f t="shared" si="7"/>
        <v>0</v>
      </c>
    </row>
    <row r="122" spans="1:15" s="277" customFormat="1" x14ac:dyDescent="0.2">
      <c r="A122" s="251" t="s">
        <v>730</v>
      </c>
      <c r="B122" s="251" t="s">
        <v>731</v>
      </c>
      <c r="C122" s="251" t="s">
        <v>722</v>
      </c>
      <c r="D122" s="270">
        <f>VLOOKUP(A122,T6_CCGBFI_201314!$A:$AE,4,FALSE)+VLOOKUP(A122,T6_CCGBFI_201314!$A:$AE,5,FALSE)+VLOOKUP(A122,T6_CCGBFI_201314!$A:$AE,6,FALSE)+VLOOKUP(A122,T6_CCGBFI_201314!$A:$AE,7,FALSE)</f>
        <v>1227</v>
      </c>
      <c r="E122" s="270">
        <f>VLOOKUP($A122,T6_CCGBFI_201314!$A:$AE,8,FALSE)+VLOOKUP($A122,T6_CCGBFI_201314!$A:$AE,12,FALSE)+VLOOKUP($A122,T6_CCGBFI_201314!$A:$AE,16,FALSE)+VLOOKUP($A122,T6_CCGBFI_201314!$A:$AE,20,FALSE)</f>
        <v>336</v>
      </c>
      <c r="F122" s="275">
        <f>VLOOKUP($A122,T6_CCGBFI_201314!$A:$AE,9,FALSE)+VLOOKUP($A122,T6_CCGBFI_201314!$A:$AE,13,FALSE)+VLOOKUP($A122,T6_CCGBFI_201314!$A:$AE,17,FALSE)+VLOOKUP($A122,T6_CCGBFI_201314!$A:$AE,21,FALSE)</f>
        <v>832</v>
      </c>
      <c r="G122" s="97">
        <f t="shared" si="8"/>
        <v>0.67807660961695193</v>
      </c>
      <c r="H122" s="98" t="str">
        <f t="shared" si="5"/>
        <v>65.1% - 70.4%</v>
      </c>
      <c r="I122" s="276">
        <f>VLOOKUP($A122,T6_CCGBFI_201314!$A:$AE,24,FALSE)+VLOOKUP($A122,T6_CCGBFI_201314!$A:$AE,26,FALSE)+VLOOKUP($A122,T6_CCGBFI_201314!$A:$AE,28,FALSE)+VLOOKUP($A122,T6_CCGBFI_201314!$A:$AE,30,FALSE)</f>
        <v>59</v>
      </c>
      <c r="J122" s="101">
        <v>4.8084759576202118E-2</v>
      </c>
      <c r="K122" s="355" t="s">
        <v>732</v>
      </c>
      <c r="L122" s="151">
        <f t="shared" si="6"/>
        <v>0</v>
      </c>
      <c r="M122" s="27">
        <v>-5.7603686635944729E-2</v>
      </c>
      <c r="N122" s="27">
        <v>-5.7603686635944729E-2</v>
      </c>
      <c r="O122" s="251">
        <f t="shared" si="7"/>
        <v>0</v>
      </c>
    </row>
    <row r="123" spans="1:15" s="277" customFormat="1" x14ac:dyDescent="0.2">
      <c r="A123" s="251" t="s">
        <v>733</v>
      </c>
      <c r="B123" s="251" t="s">
        <v>734</v>
      </c>
      <c r="C123" s="251" t="s">
        <v>722</v>
      </c>
      <c r="D123" s="270">
        <f>VLOOKUP(A123,T6_CCGBFI_201314!$A:$AE,4,FALSE)+VLOOKUP(A123,T6_CCGBFI_201314!$A:$AE,5,FALSE)+VLOOKUP(A123,T6_CCGBFI_201314!$A:$AE,6,FALSE)+VLOOKUP(A123,T6_CCGBFI_201314!$A:$AE,7,FALSE)</f>
        <v>2615</v>
      </c>
      <c r="E123" s="270">
        <f>VLOOKUP($A123,T6_CCGBFI_201314!$A:$AE,8,FALSE)+VLOOKUP($A123,T6_CCGBFI_201314!$A:$AE,12,FALSE)+VLOOKUP($A123,T6_CCGBFI_201314!$A:$AE,16,FALSE)+VLOOKUP($A123,T6_CCGBFI_201314!$A:$AE,20,FALSE)</f>
        <v>586</v>
      </c>
      <c r="F123" s="275">
        <f>VLOOKUP($A123,T6_CCGBFI_201314!$A:$AE,9,FALSE)+VLOOKUP($A123,T6_CCGBFI_201314!$A:$AE,13,FALSE)+VLOOKUP($A123,T6_CCGBFI_201314!$A:$AE,17,FALSE)+VLOOKUP($A123,T6_CCGBFI_201314!$A:$AE,21,FALSE)</f>
        <v>2006</v>
      </c>
      <c r="G123" s="97">
        <f t="shared" si="8"/>
        <v>0.76711281070745696</v>
      </c>
      <c r="H123" s="98" t="str">
        <f t="shared" si="5"/>
        <v>75.1% - 78.3%</v>
      </c>
      <c r="I123" s="276">
        <f>VLOOKUP($A123,T6_CCGBFI_201314!$A:$AE,24,FALSE)+VLOOKUP($A123,T6_CCGBFI_201314!$A:$AE,26,FALSE)+VLOOKUP($A123,T6_CCGBFI_201314!$A:$AE,28,FALSE)+VLOOKUP($A123,T6_CCGBFI_201314!$A:$AE,30,FALSE)</f>
        <v>23</v>
      </c>
      <c r="J123" s="101">
        <v>8.7954110898661574E-3</v>
      </c>
      <c r="K123" s="355" t="s">
        <v>735</v>
      </c>
      <c r="L123" s="151">
        <f t="shared" si="6"/>
        <v>0</v>
      </c>
      <c r="M123" s="27">
        <v>-8.3428138035646082E-3</v>
      </c>
      <c r="N123" s="27">
        <v>-8.3428138035646082E-3</v>
      </c>
      <c r="O123" s="251">
        <f t="shared" si="7"/>
        <v>0</v>
      </c>
    </row>
    <row r="124" spans="1:15" s="277" customFormat="1" x14ac:dyDescent="0.2">
      <c r="A124" s="251" t="s">
        <v>736</v>
      </c>
      <c r="B124" s="251" t="s">
        <v>737</v>
      </c>
      <c r="C124" s="251" t="s">
        <v>722</v>
      </c>
      <c r="D124" s="270">
        <f>VLOOKUP(A124,T6_CCGBFI_201314!$A:$AE,4,FALSE)+VLOOKUP(A124,T6_CCGBFI_201314!$A:$AE,5,FALSE)+VLOOKUP(A124,T6_CCGBFI_201314!$A:$AE,6,FALSE)+VLOOKUP(A124,T6_CCGBFI_201314!$A:$AE,7,FALSE)</f>
        <v>4346</v>
      </c>
      <c r="E124" s="270">
        <f>VLOOKUP($A124,T6_CCGBFI_201314!$A:$AE,8,FALSE)+VLOOKUP($A124,T6_CCGBFI_201314!$A:$AE,12,FALSE)+VLOOKUP($A124,T6_CCGBFI_201314!$A:$AE,16,FALSE)+VLOOKUP($A124,T6_CCGBFI_201314!$A:$AE,20,FALSE)</f>
        <v>886</v>
      </c>
      <c r="F124" s="275">
        <f>VLOOKUP($A124,T6_CCGBFI_201314!$A:$AE,9,FALSE)+VLOOKUP($A124,T6_CCGBFI_201314!$A:$AE,13,FALSE)+VLOOKUP($A124,T6_CCGBFI_201314!$A:$AE,17,FALSE)+VLOOKUP($A124,T6_CCGBFI_201314!$A:$AE,21,FALSE)</f>
        <v>3043</v>
      </c>
      <c r="G124" s="97"/>
      <c r="H124" s="98" t="str">
        <f t="shared" si="5"/>
        <v/>
      </c>
      <c r="I124" s="276">
        <f>VLOOKUP($A124,T6_CCGBFI_201314!$A:$AE,24,FALSE)+VLOOKUP($A124,T6_CCGBFI_201314!$A:$AE,26,FALSE)+VLOOKUP($A124,T6_CCGBFI_201314!$A:$AE,28,FALSE)+VLOOKUP($A124,T6_CCGBFI_201314!$A:$AE,30,FALSE)</f>
        <v>417</v>
      </c>
      <c r="J124" s="101">
        <v>9.5950299125632771E-2</v>
      </c>
      <c r="K124" s="355" t="s">
        <v>738</v>
      </c>
      <c r="L124" s="151">
        <f t="shared" si="6"/>
        <v>0</v>
      </c>
      <c r="M124" s="27">
        <v>-5.0366300366300187E-3</v>
      </c>
      <c r="N124" s="27">
        <v>-5.0366300366300187E-3</v>
      </c>
      <c r="O124" s="251">
        <f t="shared" si="7"/>
        <v>1</v>
      </c>
    </row>
    <row r="125" spans="1:15" s="277" customFormat="1" x14ac:dyDescent="0.2">
      <c r="A125" s="251" t="s">
        <v>739</v>
      </c>
      <c r="B125" s="251" t="s">
        <v>740</v>
      </c>
      <c r="C125" s="251" t="s">
        <v>722</v>
      </c>
      <c r="D125" s="270">
        <f>VLOOKUP(A125,T6_CCGBFI_201314!$A:$AE,4,FALSE)+VLOOKUP(A125,T6_CCGBFI_201314!$A:$AE,5,FALSE)+VLOOKUP(A125,T6_CCGBFI_201314!$A:$AE,6,FALSE)+VLOOKUP(A125,T6_CCGBFI_201314!$A:$AE,7,FALSE)</f>
        <v>1557</v>
      </c>
      <c r="E125" s="270">
        <f>VLOOKUP($A125,T6_CCGBFI_201314!$A:$AE,8,FALSE)+VLOOKUP($A125,T6_CCGBFI_201314!$A:$AE,12,FALSE)+VLOOKUP($A125,T6_CCGBFI_201314!$A:$AE,16,FALSE)+VLOOKUP($A125,T6_CCGBFI_201314!$A:$AE,20,FALSE)</f>
        <v>330</v>
      </c>
      <c r="F125" s="275">
        <f>VLOOKUP($A125,T6_CCGBFI_201314!$A:$AE,9,FALSE)+VLOOKUP($A125,T6_CCGBFI_201314!$A:$AE,13,FALSE)+VLOOKUP($A125,T6_CCGBFI_201314!$A:$AE,17,FALSE)+VLOOKUP($A125,T6_CCGBFI_201314!$A:$AE,21,FALSE)</f>
        <v>1087</v>
      </c>
      <c r="G125" s="97"/>
      <c r="H125" s="98" t="str">
        <f t="shared" si="5"/>
        <v/>
      </c>
      <c r="I125" s="276">
        <f>VLOOKUP($A125,T6_CCGBFI_201314!$A:$AE,24,FALSE)+VLOOKUP($A125,T6_CCGBFI_201314!$A:$AE,26,FALSE)+VLOOKUP($A125,T6_CCGBFI_201314!$A:$AE,28,FALSE)+VLOOKUP($A125,T6_CCGBFI_201314!$A:$AE,30,FALSE)</f>
        <v>140</v>
      </c>
      <c r="J125" s="101">
        <v>8.9916506101477195E-2</v>
      </c>
      <c r="K125" s="355" t="s">
        <v>741</v>
      </c>
      <c r="L125" s="151">
        <f t="shared" si="6"/>
        <v>0</v>
      </c>
      <c r="M125" s="27">
        <v>-5.6935190793458545E-2</v>
      </c>
      <c r="N125" s="27">
        <v>-5.6935190793458545E-2</v>
      </c>
      <c r="O125" s="251">
        <f t="shared" si="7"/>
        <v>1</v>
      </c>
    </row>
    <row r="126" spans="1:15" s="277" customFormat="1" x14ac:dyDescent="0.2">
      <c r="A126" s="251" t="s">
        <v>742</v>
      </c>
      <c r="B126" s="251" t="s">
        <v>743</v>
      </c>
      <c r="C126" s="251" t="s">
        <v>722</v>
      </c>
      <c r="D126" s="270">
        <f>VLOOKUP(A126,T6_CCGBFI_201314!$A:$AE,4,FALSE)+VLOOKUP(A126,T6_CCGBFI_201314!$A:$AE,5,FALSE)+VLOOKUP(A126,T6_CCGBFI_201314!$A:$AE,6,FALSE)+VLOOKUP(A126,T6_CCGBFI_201314!$A:$AE,7,FALSE)</f>
        <v>976</v>
      </c>
      <c r="E126" s="270">
        <f>VLOOKUP($A126,T6_CCGBFI_201314!$A:$AE,8,FALSE)+VLOOKUP($A126,T6_CCGBFI_201314!$A:$AE,12,FALSE)+VLOOKUP($A126,T6_CCGBFI_201314!$A:$AE,16,FALSE)+VLOOKUP($A126,T6_CCGBFI_201314!$A:$AE,20,FALSE)</f>
        <v>162</v>
      </c>
      <c r="F126" s="275">
        <f>VLOOKUP($A126,T6_CCGBFI_201314!$A:$AE,9,FALSE)+VLOOKUP($A126,T6_CCGBFI_201314!$A:$AE,13,FALSE)+VLOOKUP($A126,T6_CCGBFI_201314!$A:$AE,17,FALSE)+VLOOKUP($A126,T6_CCGBFI_201314!$A:$AE,21,FALSE)</f>
        <v>733</v>
      </c>
      <c r="G126" s="97"/>
      <c r="H126" s="98" t="str">
        <f t="shared" si="5"/>
        <v/>
      </c>
      <c r="I126" s="276">
        <f>VLOOKUP($A126,T6_CCGBFI_201314!$A:$AE,24,FALSE)+VLOOKUP($A126,T6_CCGBFI_201314!$A:$AE,26,FALSE)+VLOOKUP($A126,T6_CCGBFI_201314!$A:$AE,28,FALSE)+VLOOKUP($A126,T6_CCGBFI_201314!$A:$AE,30,FALSE)</f>
        <v>81</v>
      </c>
      <c r="J126" s="101">
        <v>8.3076923076923076E-2</v>
      </c>
      <c r="K126" s="355" t="s">
        <v>744</v>
      </c>
      <c r="L126" s="151">
        <f t="shared" si="6"/>
        <v>1</v>
      </c>
      <c r="M126" s="27">
        <v>-0.22106943335993612</v>
      </c>
      <c r="N126" s="27">
        <v>-0.22106943335993612</v>
      </c>
      <c r="O126" s="251">
        <f t="shared" si="7"/>
        <v>1</v>
      </c>
    </row>
    <row r="127" spans="1:15" s="277" customFormat="1" x14ac:dyDescent="0.2">
      <c r="A127" s="251" t="s">
        <v>745</v>
      </c>
      <c r="B127" s="251" t="s">
        <v>746</v>
      </c>
      <c r="C127" s="251" t="s">
        <v>722</v>
      </c>
      <c r="D127" s="270">
        <f>VLOOKUP(A127,T6_CCGBFI_201314!$A:$AE,4,FALSE)+VLOOKUP(A127,T6_CCGBFI_201314!$A:$AE,5,FALSE)+VLOOKUP(A127,T6_CCGBFI_201314!$A:$AE,6,FALSE)+VLOOKUP(A127,T6_CCGBFI_201314!$A:$AE,7,FALSE)</f>
        <v>1144</v>
      </c>
      <c r="E127" s="270">
        <f>VLOOKUP($A127,T6_CCGBFI_201314!$A:$AE,8,FALSE)+VLOOKUP($A127,T6_CCGBFI_201314!$A:$AE,12,FALSE)+VLOOKUP($A127,T6_CCGBFI_201314!$A:$AE,16,FALSE)+VLOOKUP($A127,T6_CCGBFI_201314!$A:$AE,20,FALSE)</f>
        <v>107</v>
      </c>
      <c r="F127" s="275">
        <f>VLOOKUP($A127,T6_CCGBFI_201314!$A:$AE,9,FALSE)+VLOOKUP($A127,T6_CCGBFI_201314!$A:$AE,13,FALSE)+VLOOKUP($A127,T6_CCGBFI_201314!$A:$AE,17,FALSE)+VLOOKUP($A127,T6_CCGBFI_201314!$A:$AE,21,FALSE)</f>
        <v>982</v>
      </c>
      <c r="G127" s="97">
        <f t="shared" si="8"/>
        <v>0.85839160839160844</v>
      </c>
      <c r="H127" s="98" t="str">
        <f t="shared" si="5"/>
        <v>83.7% - 87.7%</v>
      </c>
      <c r="I127" s="276">
        <f>VLOOKUP($A127,T6_CCGBFI_201314!$A:$AE,24,FALSE)+VLOOKUP($A127,T6_CCGBFI_201314!$A:$AE,26,FALSE)+VLOOKUP($A127,T6_CCGBFI_201314!$A:$AE,28,FALSE)+VLOOKUP($A127,T6_CCGBFI_201314!$A:$AE,30,FALSE)</f>
        <v>55</v>
      </c>
      <c r="J127" s="101">
        <v>4.807692307692308E-2</v>
      </c>
      <c r="K127" s="355" t="s">
        <v>747</v>
      </c>
      <c r="L127" s="151">
        <f t="shared" si="6"/>
        <v>0</v>
      </c>
      <c r="M127" s="27">
        <v>6.1224489795918435E-2</v>
      </c>
      <c r="N127" s="27">
        <v>6.1224489795918435E-2</v>
      </c>
      <c r="O127" s="251">
        <f t="shared" si="7"/>
        <v>0</v>
      </c>
    </row>
    <row r="128" spans="1:15" s="277" customFormat="1" x14ac:dyDescent="0.2">
      <c r="A128" s="251" t="s">
        <v>748</v>
      </c>
      <c r="B128" s="251" t="s">
        <v>749</v>
      </c>
      <c r="C128" s="251" t="s">
        <v>722</v>
      </c>
      <c r="D128" s="270">
        <f>VLOOKUP(A128,T6_CCGBFI_201314!$A:$AE,4,FALSE)+VLOOKUP(A128,T6_CCGBFI_201314!$A:$AE,5,FALSE)+VLOOKUP(A128,T6_CCGBFI_201314!$A:$AE,6,FALSE)+VLOOKUP(A128,T6_CCGBFI_201314!$A:$AE,7,FALSE)</f>
        <v>5893</v>
      </c>
      <c r="E128" s="270">
        <f>VLOOKUP($A128,T6_CCGBFI_201314!$A:$AE,8,FALSE)+VLOOKUP($A128,T6_CCGBFI_201314!$A:$AE,12,FALSE)+VLOOKUP($A128,T6_CCGBFI_201314!$A:$AE,16,FALSE)+VLOOKUP($A128,T6_CCGBFI_201314!$A:$AE,20,FALSE)</f>
        <v>1657</v>
      </c>
      <c r="F128" s="275">
        <f>VLOOKUP($A128,T6_CCGBFI_201314!$A:$AE,9,FALSE)+VLOOKUP($A128,T6_CCGBFI_201314!$A:$AE,13,FALSE)+VLOOKUP($A128,T6_CCGBFI_201314!$A:$AE,17,FALSE)+VLOOKUP($A128,T6_CCGBFI_201314!$A:$AE,21,FALSE)</f>
        <v>4213</v>
      </c>
      <c r="G128" s="97">
        <f t="shared" si="8"/>
        <v>0.71491600203631422</v>
      </c>
      <c r="H128" s="98" t="str">
        <f t="shared" si="5"/>
        <v>70.3% - 72.6%</v>
      </c>
      <c r="I128" s="276">
        <f>VLOOKUP($A128,T6_CCGBFI_201314!$A:$AE,24,FALSE)+VLOOKUP($A128,T6_CCGBFI_201314!$A:$AE,26,FALSE)+VLOOKUP($A128,T6_CCGBFI_201314!$A:$AE,28,FALSE)+VLOOKUP($A128,T6_CCGBFI_201314!$A:$AE,30,FALSE)</f>
        <v>23</v>
      </c>
      <c r="J128" s="101">
        <v>3.9029356864076024E-3</v>
      </c>
      <c r="K128" s="355" t="s">
        <v>750</v>
      </c>
      <c r="L128" s="151">
        <f t="shared" si="6"/>
        <v>0</v>
      </c>
      <c r="M128" s="27">
        <v>-8.8758311427245995E-2</v>
      </c>
      <c r="N128" s="27">
        <v>-8.8758311427245995E-2</v>
      </c>
      <c r="O128" s="251">
        <f t="shared" si="7"/>
        <v>0</v>
      </c>
    </row>
    <row r="129" spans="1:15" s="277" customFormat="1" x14ac:dyDescent="0.2">
      <c r="A129" s="251" t="s">
        <v>751</v>
      </c>
      <c r="B129" s="251" t="s">
        <v>752</v>
      </c>
      <c r="C129" s="251" t="s">
        <v>753</v>
      </c>
      <c r="D129" s="270">
        <f>VLOOKUP(A129,T6_CCGBFI_201314!$A:$AE,4,FALSE)+VLOOKUP(A129,T6_CCGBFI_201314!$A:$AE,5,FALSE)+VLOOKUP(A129,T6_CCGBFI_201314!$A:$AE,6,FALSE)+VLOOKUP(A129,T6_CCGBFI_201314!$A:$AE,7,FALSE)</f>
        <v>10396</v>
      </c>
      <c r="E129" s="270">
        <f>VLOOKUP($A129,T6_CCGBFI_201314!$A:$AE,8,FALSE)+VLOOKUP($A129,T6_CCGBFI_201314!$A:$AE,12,FALSE)+VLOOKUP($A129,T6_CCGBFI_201314!$A:$AE,16,FALSE)+VLOOKUP($A129,T6_CCGBFI_201314!$A:$AE,20,FALSE)</f>
        <v>1946.19</v>
      </c>
      <c r="F129" s="275">
        <f>VLOOKUP($A129,T6_CCGBFI_201314!$A:$AE,9,FALSE)+VLOOKUP($A129,T6_CCGBFI_201314!$A:$AE,13,FALSE)+VLOOKUP($A129,T6_CCGBFI_201314!$A:$AE,17,FALSE)+VLOOKUP($A129,T6_CCGBFI_201314!$A:$AE,21,FALSE)</f>
        <v>8349.81</v>
      </c>
      <c r="G129" s="97">
        <f t="shared" si="8"/>
        <v>0.80317525971527504</v>
      </c>
      <c r="H129" s="98" t="str">
        <f t="shared" si="5"/>
        <v>79.5% - 81.1%</v>
      </c>
      <c r="I129" s="276">
        <f>VLOOKUP($A129,T6_CCGBFI_201314!$A:$AE,24,FALSE)+VLOOKUP($A129,T6_CCGBFI_201314!$A:$AE,26,FALSE)+VLOOKUP($A129,T6_CCGBFI_201314!$A:$AE,28,FALSE)+VLOOKUP($A129,T6_CCGBFI_201314!$A:$AE,30,FALSE)</f>
        <v>100</v>
      </c>
      <c r="J129" s="101">
        <v>9.6441315459542872E-3</v>
      </c>
      <c r="K129" s="355" t="s">
        <v>755</v>
      </c>
      <c r="L129" s="151">
        <f t="shared" si="6"/>
        <v>0</v>
      </c>
      <c r="M129" s="27">
        <v>-6.970917225950779E-2</v>
      </c>
      <c r="N129" s="27">
        <v>-6.970917225950779E-2</v>
      </c>
      <c r="O129" s="251">
        <f t="shared" si="7"/>
        <v>0</v>
      </c>
    </row>
    <row r="130" spans="1:15" s="277" customFormat="1" x14ac:dyDescent="0.2">
      <c r="A130" s="251" t="s">
        <v>756</v>
      </c>
      <c r="B130" s="251" t="s">
        <v>757</v>
      </c>
      <c r="C130" s="251" t="s">
        <v>753</v>
      </c>
      <c r="D130" s="270">
        <f>VLOOKUP(A130,T6_CCGBFI_201314!$A:$AE,4,FALSE)+VLOOKUP(A130,T6_CCGBFI_201314!$A:$AE,5,FALSE)+VLOOKUP(A130,T6_CCGBFI_201314!$A:$AE,6,FALSE)+VLOOKUP(A130,T6_CCGBFI_201314!$A:$AE,7,FALSE)</f>
        <v>2301</v>
      </c>
      <c r="E130" s="270">
        <f>VLOOKUP($A130,T6_CCGBFI_201314!$A:$AE,8,FALSE)+VLOOKUP($A130,T6_CCGBFI_201314!$A:$AE,12,FALSE)+VLOOKUP($A130,T6_CCGBFI_201314!$A:$AE,16,FALSE)+VLOOKUP($A130,T6_CCGBFI_201314!$A:$AE,20,FALSE)</f>
        <v>609</v>
      </c>
      <c r="F130" s="275">
        <f>VLOOKUP($A130,T6_CCGBFI_201314!$A:$AE,9,FALSE)+VLOOKUP($A130,T6_CCGBFI_201314!$A:$AE,13,FALSE)+VLOOKUP($A130,T6_CCGBFI_201314!$A:$AE,17,FALSE)+VLOOKUP($A130,T6_CCGBFI_201314!$A:$AE,21,FALSE)</f>
        <v>1670</v>
      </c>
      <c r="G130" s="97">
        <f t="shared" si="8"/>
        <v>0.72577140373750548</v>
      </c>
      <c r="H130" s="98" t="str">
        <f t="shared" si="5"/>
        <v>70.7% - 74.4%</v>
      </c>
      <c r="I130" s="276">
        <f>VLOOKUP($A130,T6_CCGBFI_201314!$A:$AE,24,FALSE)+VLOOKUP($A130,T6_CCGBFI_201314!$A:$AE,26,FALSE)+VLOOKUP($A130,T6_CCGBFI_201314!$A:$AE,28,FALSE)+VLOOKUP($A130,T6_CCGBFI_201314!$A:$AE,30,FALSE)</f>
        <v>22</v>
      </c>
      <c r="J130" s="101">
        <v>9.5652173913043474E-3</v>
      </c>
      <c r="K130" s="355" t="s">
        <v>758</v>
      </c>
      <c r="L130" s="151">
        <f t="shared" si="6"/>
        <v>0</v>
      </c>
      <c r="M130" s="27">
        <v>-4.2048293089092414E-2</v>
      </c>
      <c r="N130" s="27">
        <v>-4.2048293089092414E-2</v>
      </c>
      <c r="O130" s="251">
        <f t="shared" si="7"/>
        <v>0</v>
      </c>
    </row>
    <row r="131" spans="1:15" s="277" customFormat="1" x14ac:dyDescent="0.2">
      <c r="A131" s="251" t="s">
        <v>759</v>
      </c>
      <c r="B131" s="251" t="s">
        <v>760</v>
      </c>
      <c r="C131" s="251" t="s">
        <v>753</v>
      </c>
      <c r="D131" s="270">
        <f>VLOOKUP(A131,T6_CCGBFI_201314!$A:$AE,4,FALSE)+VLOOKUP(A131,T6_CCGBFI_201314!$A:$AE,5,FALSE)+VLOOKUP(A131,T6_CCGBFI_201314!$A:$AE,6,FALSE)+VLOOKUP(A131,T6_CCGBFI_201314!$A:$AE,7,FALSE)</f>
        <v>3890</v>
      </c>
      <c r="E131" s="270">
        <f>VLOOKUP($A131,T6_CCGBFI_201314!$A:$AE,8,FALSE)+VLOOKUP($A131,T6_CCGBFI_201314!$A:$AE,12,FALSE)+VLOOKUP($A131,T6_CCGBFI_201314!$A:$AE,16,FALSE)+VLOOKUP($A131,T6_CCGBFI_201314!$A:$AE,20,FALSE)</f>
        <v>813</v>
      </c>
      <c r="F131" s="275">
        <f>VLOOKUP($A131,T6_CCGBFI_201314!$A:$AE,9,FALSE)+VLOOKUP($A131,T6_CCGBFI_201314!$A:$AE,13,FALSE)+VLOOKUP($A131,T6_CCGBFI_201314!$A:$AE,17,FALSE)+VLOOKUP($A131,T6_CCGBFI_201314!$A:$AE,21,FALSE)</f>
        <v>3058</v>
      </c>
      <c r="G131" s="97">
        <f t="shared" si="8"/>
        <v>0.78611825192802054</v>
      </c>
      <c r="H131" s="98" t="str">
        <f t="shared" si="5"/>
        <v>77.3% - 79.9%</v>
      </c>
      <c r="I131" s="276">
        <f>VLOOKUP($A131,T6_CCGBFI_201314!$A:$AE,24,FALSE)+VLOOKUP($A131,T6_CCGBFI_201314!$A:$AE,26,FALSE)+VLOOKUP($A131,T6_CCGBFI_201314!$A:$AE,28,FALSE)+VLOOKUP($A131,T6_CCGBFI_201314!$A:$AE,30,FALSE)</f>
        <v>19</v>
      </c>
      <c r="J131" s="101">
        <v>4.8855746978657749E-3</v>
      </c>
      <c r="K131" s="355" t="s">
        <v>761</v>
      </c>
      <c r="L131" s="151">
        <f t="shared" si="6"/>
        <v>0</v>
      </c>
      <c r="M131" s="27">
        <v>-9.6399535423925653E-2</v>
      </c>
      <c r="N131" s="27">
        <v>-9.6399535423925653E-2</v>
      </c>
      <c r="O131" s="251">
        <f t="shared" si="7"/>
        <v>0</v>
      </c>
    </row>
    <row r="132" spans="1:15" s="277" customFormat="1" x14ac:dyDescent="0.2">
      <c r="A132" s="251" t="s">
        <v>762</v>
      </c>
      <c r="B132" s="251" t="s">
        <v>763</v>
      </c>
      <c r="C132" s="251" t="s">
        <v>753</v>
      </c>
      <c r="D132" s="270">
        <f>VLOOKUP(A132,T6_CCGBFI_201314!$A:$AE,4,FALSE)+VLOOKUP(A132,T6_CCGBFI_201314!$A:$AE,5,FALSE)+VLOOKUP(A132,T6_CCGBFI_201314!$A:$AE,6,FALSE)+VLOOKUP(A132,T6_CCGBFI_201314!$A:$AE,7,FALSE)</f>
        <v>1309</v>
      </c>
      <c r="E132" s="270">
        <f>VLOOKUP($A132,T6_CCGBFI_201314!$A:$AE,8,FALSE)+VLOOKUP($A132,T6_CCGBFI_201314!$A:$AE,12,FALSE)+VLOOKUP($A132,T6_CCGBFI_201314!$A:$AE,16,FALSE)+VLOOKUP($A132,T6_CCGBFI_201314!$A:$AE,20,FALSE)</f>
        <v>223</v>
      </c>
      <c r="F132" s="275">
        <f>VLOOKUP($A132,T6_CCGBFI_201314!$A:$AE,9,FALSE)+VLOOKUP($A132,T6_CCGBFI_201314!$A:$AE,13,FALSE)+VLOOKUP($A132,T6_CCGBFI_201314!$A:$AE,17,FALSE)+VLOOKUP($A132,T6_CCGBFI_201314!$A:$AE,21,FALSE)</f>
        <v>1086</v>
      </c>
      <c r="G132" s="97">
        <f t="shared" si="8"/>
        <v>0.82964094728800608</v>
      </c>
      <c r="H132" s="98" t="str">
        <f t="shared" si="5"/>
        <v>80.8% - 84.9%</v>
      </c>
      <c r="I132" s="276">
        <f>VLOOKUP($A132,T6_CCGBFI_201314!$A:$AE,24,FALSE)+VLOOKUP($A132,T6_CCGBFI_201314!$A:$AE,26,FALSE)+VLOOKUP($A132,T6_CCGBFI_201314!$A:$AE,28,FALSE)+VLOOKUP($A132,T6_CCGBFI_201314!$A:$AE,30,FALSE)</f>
        <v>0</v>
      </c>
      <c r="J132" s="101">
        <v>0</v>
      </c>
      <c r="K132" s="355" t="s">
        <v>764</v>
      </c>
      <c r="L132" s="151">
        <f t="shared" si="6"/>
        <v>0</v>
      </c>
      <c r="M132" s="27">
        <v>-8.3974807557732678E-2</v>
      </c>
      <c r="N132" s="27">
        <v>-8.3974807557732678E-2</v>
      </c>
      <c r="O132" s="251">
        <f t="shared" si="7"/>
        <v>0</v>
      </c>
    </row>
    <row r="133" spans="1:15" s="277" customFormat="1" x14ac:dyDescent="0.2">
      <c r="A133" s="251" t="s">
        <v>765</v>
      </c>
      <c r="B133" s="251" t="s">
        <v>766</v>
      </c>
      <c r="C133" s="251" t="s">
        <v>753</v>
      </c>
      <c r="D133" s="270">
        <f>VLOOKUP(A133,T6_CCGBFI_201314!$A:$AE,4,FALSE)+VLOOKUP(A133,T6_CCGBFI_201314!$A:$AE,5,FALSE)+VLOOKUP(A133,T6_CCGBFI_201314!$A:$AE,6,FALSE)+VLOOKUP(A133,T6_CCGBFI_201314!$A:$AE,7,FALSE)</f>
        <v>2271</v>
      </c>
      <c r="E133" s="270">
        <f>VLOOKUP($A133,T6_CCGBFI_201314!$A:$AE,8,FALSE)+VLOOKUP($A133,T6_CCGBFI_201314!$A:$AE,12,FALSE)+VLOOKUP($A133,T6_CCGBFI_201314!$A:$AE,16,FALSE)+VLOOKUP($A133,T6_CCGBFI_201314!$A:$AE,20,FALSE)</f>
        <v>452</v>
      </c>
      <c r="F133" s="275">
        <f>VLOOKUP($A133,T6_CCGBFI_201314!$A:$AE,9,FALSE)+VLOOKUP($A133,T6_CCGBFI_201314!$A:$AE,13,FALSE)+VLOOKUP($A133,T6_CCGBFI_201314!$A:$AE,17,FALSE)+VLOOKUP($A133,T6_CCGBFI_201314!$A:$AE,21,FALSE)</f>
        <v>1819</v>
      </c>
      <c r="G133" s="97"/>
      <c r="H133" s="98" t="str">
        <f t="shared" si="5"/>
        <v/>
      </c>
      <c r="I133" s="276">
        <f>VLOOKUP($A133,T6_CCGBFI_201314!$A:$AE,24,FALSE)+VLOOKUP($A133,T6_CCGBFI_201314!$A:$AE,26,FALSE)+VLOOKUP($A133,T6_CCGBFI_201314!$A:$AE,28,FALSE)+VLOOKUP($A133,T6_CCGBFI_201314!$A:$AE,30,FALSE)</f>
        <v>0</v>
      </c>
      <c r="J133" s="101">
        <v>0</v>
      </c>
      <c r="K133" s="355" t="s">
        <v>767</v>
      </c>
      <c r="L133" s="151">
        <f t="shared" si="6"/>
        <v>1</v>
      </c>
      <c r="M133" s="27">
        <v>-0.11392898946547014</v>
      </c>
      <c r="N133" s="27">
        <v>-0.11392898946547014</v>
      </c>
      <c r="O133" s="251">
        <f t="shared" si="7"/>
        <v>0</v>
      </c>
    </row>
    <row r="134" spans="1:15" s="277" customFormat="1" x14ac:dyDescent="0.2">
      <c r="A134" s="251" t="s">
        <v>768</v>
      </c>
      <c r="B134" s="251" t="s">
        <v>769</v>
      </c>
      <c r="C134" s="251" t="s">
        <v>753</v>
      </c>
      <c r="D134" s="270">
        <f>VLOOKUP(A134,T6_CCGBFI_201314!$A:$AE,4,FALSE)+VLOOKUP(A134,T6_CCGBFI_201314!$A:$AE,5,FALSE)+VLOOKUP(A134,T6_CCGBFI_201314!$A:$AE,6,FALSE)+VLOOKUP(A134,T6_CCGBFI_201314!$A:$AE,7,FALSE)</f>
        <v>2384</v>
      </c>
      <c r="E134" s="270">
        <f>VLOOKUP($A134,T6_CCGBFI_201314!$A:$AE,8,FALSE)+VLOOKUP($A134,T6_CCGBFI_201314!$A:$AE,12,FALSE)+VLOOKUP($A134,T6_CCGBFI_201314!$A:$AE,16,FALSE)+VLOOKUP($A134,T6_CCGBFI_201314!$A:$AE,20,FALSE)</f>
        <v>421</v>
      </c>
      <c r="F134" s="275">
        <f>VLOOKUP($A134,T6_CCGBFI_201314!$A:$AE,9,FALSE)+VLOOKUP($A134,T6_CCGBFI_201314!$A:$AE,13,FALSE)+VLOOKUP($A134,T6_CCGBFI_201314!$A:$AE,17,FALSE)+VLOOKUP($A134,T6_CCGBFI_201314!$A:$AE,21,FALSE)</f>
        <v>1960</v>
      </c>
      <c r="G134" s="97">
        <f t="shared" si="8"/>
        <v>0.82214765100671139</v>
      </c>
      <c r="H134" s="98" t="str">
        <f t="shared" si="5"/>
        <v>80.6% - 83.7%</v>
      </c>
      <c r="I134" s="276">
        <f>VLOOKUP($A134,T6_CCGBFI_201314!$A:$AE,24,FALSE)+VLOOKUP($A134,T6_CCGBFI_201314!$A:$AE,26,FALSE)+VLOOKUP($A134,T6_CCGBFI_201314!$A:$AE,28,FALSE)+VLOOKUP($A134,T6_CCGBFI_201314!$A:$AE,30,FALSE)</f>
        <v>3</v>
      </c>
      <c r="J134" s="101">
        <v>1.2583892617449664E-3</v>
      </c>
      <c r="K134" s="355" t="s">
        <v>770</v>
      </c>
      <c r="L134" s="151">
        <f t="shared" si="6"/>
        <v>0</v>
      </c>
      <c r="M134" s="27">
        <v>-6.3261296660117927E-2</v>
      </c>
      <c r="N134" s="27">
        <v>-6.3261296660117927E-2</v>
      </c>
      <c r="O134" s="251">
        <f t="shared" si="7"/>
        <v>0</v>
      </c>
    </row>
    <row r="135" spans="1:15" s="277" customFormat="1" x14ac:dyDescent="0.2">
      <c r="A135" s="251" t="s">
        <v>771</v>
      </c>
      <c r="B135" s="251" t="s">
        <v>772</v>
      </c>
      <c r="C135" s="251" t="s">
        <v>753</v>
      </c>
      <c r="D135" s="270">
        <f>VLOOKUP(A135,T6_CCGBFI_201314!$A:$AE,4,FALSE)+VLOOKUP(A135,T6_CCGBFI_201314!$A:$AE,5,FALSE)+VLOOKUP(A135,T6_CCGBFI_201314!$A:$AE,6,FALSE)+VLOOKUP(A135,T6_CCGBFI_201314!$A:$AE,7,FALSE)</f>
        <v>1570</v>
      </c>
      <c r="E135" s="270">
        <f>VLOOKUP($A135,T6_CCGBFI_201314!$A:$AE,8,FALSE)+VLOOKUP($A135,T6_CCGBFI_201314!$A:$AE,12,FALSE)+VLOOKUP($A135,T6_CCGBFI_201314!$A:$AE,16,FALSE)+VLOOKUP($A135,T6_CCGBFI_201314!$A:$AE,20,FALSE)</f>
        <v>487</v>
      </c>
      <c r="F135" s="275">
        <f>VLOOKUP($A135,T6_CCGBFI_201314!$A:$AE,9,FALSE)+VLOOKUP($A135,T6_CCGBFI_201314!$A:$AE,13,FALSE)+VLOOKUP($A135,T6_CCGBFI_201314!$A:$AE,17,FALSE)+VLOOKUP($A135,T6_CCGBFI_201314!$A:$AE,21,FALSE)</f>
        <v>1056</v>
      </c>
      <c r="G135" s="97"/>
      <c r="H135" s="98" t="str">
        <f t="shared" si="5"/>
        <v/>
      </c>
      <c r="I135" s="276">
        <f>VLOOKUP($A135,T6_CCGBFI_201314!$A:$AE,24,FALSE)+VLOOKUP($A135,T6_CCGBFI_201314!$A:$AE,26,FALSE)+VLOOKUP($A135,T6_CCGBFI_201314!$A:$AE,28,FALSE)+VLOOKUP($A135,T6_CCGBFI_201314!$A:$AE,30,FALSE)</f>
        <v>27</v>
      </c>
      <c r="J135" s="101">
        <v>1.7208413001912046E-2</v>
      </c>
      <c r="K135" s="355" t="s">
        <v>773</v>
      </c>
      <c r="L135" s="151">
        <f t="shared" si="6"/>
        <v>1</v>
      </c>
      <c r="M135" s="27">
        <v>-0.13163716814159288</v>
      </c>
      <c r="N135" s="27">
        <v>-0.13163716814159288</v>
      </c>
      <c r="O135" s="251">
        <f t="shared" si="7"/>
        <v>0</v>
      </c>
    </row>
    <row r="136" spans="1:15" s="277" customFormat="1" x14ac:dyDescent="0.2">
      <c r="A136" s="251" t="s">
        <v>774</v>
      </c>
      <c r="B136" s="251" t="s">
        <v>775</v>
      </c>
      <c r="C136" s="251" t="s">
        <v>753</v>
      </c>
      <c r="D136" s="270">
        <f>VLOOKUP(A136,T6_CCGBFI_201314!$A:$AE,4,FALSE)+VLOOKUP(A136,T6_CCGBFI_201314!$A:$AE,5,FALSE)+VLOOKUP(A136,T6_CCGBFI_201314!$A:$AE,6,FALSE)+VLOOKUP(A136,T6_CCGBFI_201314!$A:$AE,7,FALSE)</f>
        <v>2350</v>
      </c>
      <c r="E136" s="270">
        <f>VLOOKUP($A136,T6_CCGBFI_201314!$A:$AE,8,FALSE)+VLOOKUP($A136,T6_CCGBFI_201314!$A:$AE,12,FALSE)+VLOOKUP($A136,T6_CCGBFI_201314!$A:$AE,16,FALSE)+VLOOKUP($A136,T6_CCGBFI_201314!$A:$AE,20,FALSE)</f>
        <v>444</v>
      </c>
      <c r="F136" s="275">
        <f>VLOOKUP($A136,T6_CCGBFI_201314!$A:$AE,9,FALSE)+VLOOKUP($A136,T6_CCGBFI_201314!$A:$AE,13,FALSE)+VLOOKUP($A136,T6_CCGBFI_201314!$A:$AE,17,FALSE)+VLOOKUP($A136,T6_CCGBFI_201314!$A:$AE,21,FALSE)</f>
        <v>1902</v>
      </c>
      <c r="G136" s="97">
        <f t="shared" si="8"/>
        <v>0.80936170212765957</v>
      </c>
      <c r="H136" s="98" t="str">
        <f t="shared" si="5"/>
        <v>79.3% - 82.5%</v>
      </c>
      <c r="I136" s="276">
        <f>VLOOKUP($A136,T6_CCGBFI_201314!$A:$AE,24,FALSE)+VLOOKUP($A136,T6_CCGBFI_201314!$A:$AE,26,FALSE)+VLOOKUP($A136,T6_CCGBFI_201314!$A:$AE,28,FALSE)+VLOOKUP($A136,T6_CCGBFI_201314!$A:$AE,30,FALSE)</f>
        <v>4</v>
      </c>
      <c r="J136" s="101">
        <v>1.7035775127768314E-3</v>
      </c>
      <c r="K136" s="355" t="s">
        <v>776</v>
      </c>
      <c r="L136" s="151">
        <f t="shared" si="6"/>
        <v>0</v>
      </c>
      <c r="M136" s="27">
        <v>1.0752688172043001E-2</v>
      </c>
      <c r="N136" s="27">
        <v>1.0752688172043001E-2</v>
      </c>
      <c r="O136" s="251">
        <f t="shared" si="7"/>
        <v>0</v>
      </c>
    </row>
    <row r="137" spans="1:15" s="277" customFormat="1" x14ac:dyDescent="0.2">
      <c r="A137" s="251" t="s">
        <v>777</v>
      </c>
      <c r="B137" s="251" t="s">
        <v>778</v>
      </c>
      <c r="C137" s="251" t="s">
        <v>779</v>
      </c>
      <c r="D137" s="270">
        <f>VLOOKUP(A137,T6_CCGBFI_201314!$A:$AE,4,FALSE)+VLOOKUP(A137,T6_CCGBFI_201314!$A:$AE,5,FALSE)+VLOOKUP(A137,T6_CCGBFI_201314!$A:$AE,6,FALSE)+VLOOKUP(A137,T6_CCGBFI_201314!$A:$AE,7,FALSE)</f>
        <v>3250</v>
      </c>
      <c r="E137" s="270">
        <f>VLOOKUP($A137,T6_CCGBFI_201314!$A:$AE,8,FALSE)+VLOOKUP($A137,T6_CCGBFI_201314!$A:$AE,12,FALSE)+VLOOKUP($A137,T6_CCGBFI_201314!$A:$AE,16,FALSE)+VLOOKUP($A137,T6_CCGBFI_201314!$A:$AE,20,FALSE)</f>
        <v>920</v>
      </c>
      <c r="F137" s="275">
        <f>VLOOKUP($A137,T6_CCGBFI_201314!$A:$AE,9,FALSE)+VLOOKUP($A137,T6_CCGBFI_201314!$A:$AE,13,FALSE)+VLOOKUP($A137,T6_CCGBFI_201314!$A:$AE,17,FALSE)+VLOOKUP($A137,T6_CCGBFI_201314!$A:$AE,21,FALSE)</f>
        <v>2306</v>
      </c>
      <c r="G137" s="97">
        <f t="shared" si="8"/>
        <v>0.70953846153846156</v>
      </c>
      <c r="H137" s="98" t="str">
        <f t="shared" ref="H137:H200" si="9">IF(ISNUMBER(G137),TEXT(((2*F137)+(1.96^2)-(1.96*((1.96^2)+(4*F137*(100%-G137)))^0.5))/(2*(D137+(1.96^2))),"0.0%")&amp;" - "&amp;TEXT(((2*F137)+(1.96^2)+(1.96*((1.96^2)+(4*F137*(100%-G137)))^0.5))/(2*(D137+(1.96^2))),"0.0%"),"")</f>
        <v>69.4% - 72.5%</v>
      </c>
      <c r="I137" s="276">
        <f>VLOOKUP($A137,T6_CCGBFI_201314!$A:$AE,24,FALSE)+VLOOKUP($A137,T6_CCGBFI_201314!$A:$AE,26,FALSE)+VLOOKUP($A137,T6_CCGBFI_201314!$A:$AE,28,FALSE)+VLOOKUP($A137,T6_CCGBFI_201314!$A:$AE,30,FALSE)</f>
        <v>24</v>
      </c>
      <c r="J137" s="101">
        <v>7.1031500926497836E-3</v>
      </c>
      <c r="K137" s="355" t="s">
        <v>781</v>
      </c>
      <c r="L137" s="151">
        <f t="shared" si="6"/>
        <v>0</v>
      </c>
      <c r="M137" s="27">
        <v>-4.2892156862744946E-3</v>
      </c>
      <c r="N137" s="27">
        <v>-4.2892156862744946E-3</v>
      </c>
      <c r="O137" s="251">
        <f t="shared" si="7"/>
        <v>0</v>
      </c>
    </row>
    <row r="138" spans="1:15" s="277" customFormat="1" x14ac:dyDescent="0.2">
      <c r="A138" s="251" t="s">
        <v>782</v>
      </c>
      <c r="B138" s="251" t="s">
        <v>783</v>
      </c>
      <c r="C138" s="251" t="s">
        <v>779</v>
      </c>
      <c r="D138" s="270">
        <f>VLOOKUP(A138,T6_CCGBFI_201314!$A:$AE,4,FALSE)+VLOOKUP(A138,T6_CCGBFI_201314!$A:$AE,5,FALSE)+VLOOKUP(A138,T6_CCGBFI_201314!$A:$AE,6,FALSE)+VLOOKUP(A138,T6_CCGBFI_201314!$A:$AE,7,FALSE)</f>
        <v>458</v>
      </c>
      <c r="E138" s="270">
        <f>VLOOKUP($A138,T6_CCGBFI_201314!$A:$AE,8,FALSE)+VLOOKUP($A138,T6_CCGBFI_201314!$A:$AE,12,FALSE)+VLOOKUP($A138,T6_CCGBFI_201314!$A:$AE,16,FALSE)+VLOOKUP($A138,T6_CCGBFI_201314!$A:$AE,20,FALSE)</f>
        <v>117</v>
      </c>
      <c r="F138" s="275">
        <f>VLOOKUP($A138,T6_CCGBFI_201314!$A:$AE,9,FALSE)+VLOOKUP($A138,T6_CCGBFI_201314!$A:$AE,13,FALSE)+VLOOKUP($A138,T6_CCGBFI_201314!$A:$AE,17,FALSE)+VLOOKUP($A138,T6_CCGBFI_201314!$A:$AE,21,FALSE)</f>
        <v>300</v>
      </c>
      <c r="G138" s="97"/>
      <c r="H138" s="98" t="str">
        <f t="shared" si="9"/>
        <v/>
      </c>
      <c r="I138" s="276">
        <f>VLOOKUP($A138,T6_CCGBFI_201314!$A:$AE,24,FALSE)+VLOOKUP($A138,T6_CCGBFI_201314!$A:$AE,26,FALSE)+VLOOKUP($A138,T6_CCGBFI_201314!$A:$AE,28,FALSE)+VLOOKUP($A138,T6_CCGBFI_201314!$A:$AE,30,FALSE)</f>
        <v>41</v>
      </c>
      <c r="J138" s="101">
        <v>8.9715536105032828E-2</v>
      </c>
      <c r="K138" s="355" t="s">
        <v>784</v>
      </c>
      <c r="L138" s="151">
        <f t="shared" ref="L138:L201" si="10">IF(M138&lt;-10%,1,IF(N138&gt;20%,1,0))</f>
        <v>1</v>
      </c>
      <c r="M138" s="27">
        <v>-0.71249215317011927</v>
      </c>
      <c r="N138" s="27">
        <v>-0.71249215317011927</v>
      </c>
      <c r="O138" s="251">
        <f t="shared" ref="O138:O201" si="11">IF(J138&gt;5%,1,0)</f>
        <v>1</v>
      </c>
    </row>
    <row r="139" spans="1:15" s="277" customFormat="1" x14ac:dyDescent="0.2">
      <c r="A139" s="251" t="s">
        <v>785</v>
      </c>
      <c r="B139" s="251" t="s">
        <v>786</v>
      </c>
      <c r="C139" s="251" t="s">
        <v>779</v>
      </c>
      <c r="D139" s="270">
        <f>VLOOKUP(A139,T6_CCGBFI_201314!$A:$AE,4,FALSE)+VLOOKUP(A139,T6_CCGBFI_201314!$A:$AE,5,FALSE)+VLOOKUP(A139,T6_CCGBFI_201314!$A:$AE,6,FALSE)+VLOOKUP(A139,T6_CCGBFI_201314!$A:$AE,7,FALSE)</f>
        <v>3945</v>
      </c>
      <c r="E139" s="270">
        <f>VLOOKUP($A139,T6_CCGBFI_201314!$A:$AE,8,FALSE)+VLOOKUP($A139,T6_CCGBFI_201314!$A:$AE,12,FALSE)+VLOOKUP($A139,T6_CCGBFI_201314!$A:$AE,16,FALSE)+VLOOKUP($A139,T6_CCGBFI_201314!$A:$AE,20,FALSE)</f>
        <v>900</v>
      </c>
      <c r="F139" s="275">
        <f>VLOOKUP($A139,T6_CCGBFI_201314!$A:$AE,9,FALSE)+VLOOKUP($A139,T6_CCGBFI_201314!$A:$AE,13,FALSE)+VLOOKUP($A139,T6_CCGBFI_201314!$A:$AE,17,FALSE)+VLOOKUP($A139,T6_CCGBFI_201314!$A:$AE,21,FALSE)</f>
        <v>2948</v>
      </c>
      <c r="G139" s="97">
        <f t="shared" si="8"/>
        <v>0.7472750316856781</v>
      </c>
      <c r="H139" s="98" t="str">
        <f t="shared" si="9"/>
        <v>73.3% - 76.1%</v>
      </c>
      <c r="I139" s="276">
        <f>VLOOKUP($A139,T6_CCGBFI_201314!$A:$AE,24,FALSE)+VLOOKUP($A139,T6_CCGBFI_201314!$A:$AE,26,FALSE)+VLOOKUP($A139,T6_CCGBFI_201314!$A:$AE,28,FALSE)+VLOOKUP($A139,T6_CCGBFI_201314!$A:$AE,30,FALSE)</f>
        <v>97</v>
      </c>
      <c r="J139" s="101">
        <v>2.4359299670134484E-2</v>
      </c>
      <c r="K139" s="355" t="s">
        <v>787</v>
      </c>
      <c r="L139" s="151">
        <f t="shared" si="10"/>
        <v>0</v>
      </c>
      <c r="M139" s="27">
        <v>-7.6977070659803415E-2</v>
      </c>
      <c r="N139" s="27">
        <v>-7.6977070659803415E-2</v>
      </c>
      <c r="O139" s="251">
        <f t="shared" si="11"/>
        <v>0</v>
      </c>
    </row>
    <row r="140" spans="1:15" s="277" customFormat="1" x14ac:dyDescent="0.2">
      <c r="A140" s="251" t="s">
        <v>788</v>
      </c>
      <c r="B140" s="251" t="s">
        <v>789</v>
      </c>
      <c r="C140" s="251" t="s">
        <v>779</v>
      </c>
      <c r="D140" s="270">
        <f>VLOOKUP(A140,T6_CCGBFI_201314!$A:$AE,4,FALSE)+VLOOKUP(A140,T6_CCGBFI_201314!$A:$AE,5,FALSE)+VLOOKUP(A140,T6_CCGBFI_201314!$A:$AE,6,FALSE)+VLOOKUP(A140,T6_CCGBFI_201314!$A:$AE,7,FALSE)</f>
        <v>3509</v>
      </c>
      <c r="E140" s="270">
        <f>VLOOKUP($A140,T6_CCGBFI_201314!$A:$AE,8,FALSE)+VLOOKUP($A140,T6_CCGBFI_201314!$A:$AE,12,FALSE)+VLOOKUP($A140,T6_CCGBFI_201314!$A:$AE,16,FALSE)+VLOOKUP($A140,T6_CCGBFI_201314!$A:$AE,20,FALSE)</f>
        <v>762</v>
      </c>
      <c r="F140" s="275">
        <f>VLOOKUP($A140,T6_CCGBFI_201314!$A:$AE,9,FALSE)+VLOOKUP($A140,T6_CCGBFI_201314!$A:$AE,13,FALSE)+VLOOKUP($A140,T6_CCGBFI_201314!$A:$AE,17,FALSE)+VLOOKUP($A140,T6_CCGBFI_201314!$A:$AE,21,FALSE)</f>
        <v>2742</v>
      </c>
      <c r="G140" s="97">
        <f t="shared" si="8"/>
        <v>0.7814192077514962</v>
      </c>
      <c r="H140" s="98" t="str">
        <f t="shared" si="9"/>
        <v>76.7% - 79.5%</v>
      </c>
      <c r="I140" s="276">
        <f>VLOOKUP($A140,T6_CCGBFI_201314!$A:$AE,24,FALSE)+VLOOKUP($A140,T6_CCGBFI_201314!$A:$AE,26,FALSE)+VLOOKUP($A140,T6_CCGBFI_201314!$A:$AE,28,FALSE)+VLOOKUP($A140,T6_CCGBFI_201314!$A:$AE,30,FALSE)</f>
        <v>5</v>
      </c>
      <c r="J140" s="101">
        <v>1.4253135689851768E-3</v>
      </c>
      <c r="K140" s="355" t="s">
        <v>790</v>
      </c>
      <c r="L140" s="151">
        <f t="shared" si="10"/>
        <v>0</v>
      </c>
      <c r="M140" s="27">
        <v>-4.3347873500545253E-2</v>
      </c>
      <c r="N140" s="27">
        <v>-4.3347873500545253E-2</v>
      </c>
      <c r="O140" s="251">
        <f t="shared" si="11"/>
        <v>0</v>
      </c>
    </row>
    <row r="141" spans="1:15" s="277" customFormat="1" x14ac:dyDescent="0.2">
      <c r="A141" s="251" t="s">
        <v>791</v>
      </c>
      <c r="B141" s="251" t="s">
        <v>792</v>
      </c>
      <c r="C141" s="251" t="s">
        <v>779</v>
      </c>
      <c r="D141" s="270">
        <f>VLOOKUP(A141,T6_CCGBFI_201314!$A:$AE,4,FALSE)+VLOOKUP(A141,T6_CCGBFI_201314!$A:$AE,5,FALSE)+VLOOKUP(A141,T6_CCGBFI_201314!$A:$AE,6,FALSE)+VLOOKUP(A141,T6_CCGBFI_201314!$A:$AE,7,FALSE)</f>
        <v>563</v>
      </c>
      <c r="E141" s="270">
        <f>VLOOKUP($A141,T6_CCGBFI_201314!$A:$AE,8,FALSE)+VLOOKUP($A141,T6_CCGBFI_201314!$A:$AE,12,FALSE)+VLOOKUP($A141,T6_CCGBFI_201314!$A:$AE,16,FALSE)+VLOOKUP($A141,T6_CCGBFI_201314!$A:$AE,20,FALSE)</f>
        <v>131</v>
      </c>
      <c r="F141" s="275">
        <f>VLOOKUP($A141,T6_CCGBFI_201314!$A:$AE,9,FALSE)+VLOOKUP($A141,T6_CCGBFI_201314!$A:$AE,13,FALSE)+VLOOKUP($A141,T6_CCGBFI_201314!$A:$AE,17,FALSE)+VLOOKUP($A141,T6_CCGBFI_201314!$A:$AE,21,FALSE)</f>
        <v>374</v>
      </c>
      <c r="G141" s="97"/>
      <c r="H141" s="98" t="str">
        <f t="shared" si="9"/>
        <v/>
      </c>
      <c r="I141" s="276">
        <f>VLOOKUP($A141,T6_CCGBFI_201314!$A:$AE,24,FALSE)+VLOOKUP($A141,T6_CCGBFI_201314!$A:$AE,26,FALSE)+VLOOKUP($A141,T6_CCGBFI_201314!$A:$AE,28,FALSE)+VLOOKUP($A141,T6_CCGBFI_201314!$A:$AE,30,FALSE)</f>
        <v>58</v>
      </c>
      <c r="J141" s="101">
        <v>0.10301953818827708</v>
      </c>
      <c r="K141" s="355" t="s">
        <v>793</v>
      </c>
      <c r="L141" s="151">
        <f t="shared" si="10"/>
        <v>1</v>
      </c>
      <c r="M141" s="27">
        <v>-0.7572229409228115</v>
      </c>
      <c r="N141" s="27">
        <v>-0.7572229409228115</v>
      </c>
      <c r="O141" s="251">
        <f t="shared" si="11"/>
        <v>1</v>
      </c>
    </row>
    <row r="142" spans="1:15" s="277" customFormat="1" x14ac:dyDescent="0.2">
      <c r="A142" s="251" t="s">
        <v>794</v>
      </c>
      <c r="B142" s="251" t="s">
        <v>795</v>
      </c>
      <c r="C142" s="251" t="s">
        <v>779</v>
      </c>
      <c r="D142" s="270">
        <f>VLOOKUP(A142,T6_CCGBFI_201314!$A:$AE,4,FALSE)+VLOOKUP(A142,T6_CCGBFI_201314!$A:$AE,5,FALSE)+VLOOKUP(A142,T6_CCGBFI_201314!$A:$AE,6,FALSE)+VLOOKUP(A142,T6_CCGBFI_201314!$A:$AE,7,FALSE)</f>
        <v>2069</v>
      </c>
      <c r="E142" s="270">
        <f>VLOOKUP($A142,T6_CCGBFI_201314!$A:$AE,8,FALSE)+VLOOKUP($A142,T6_CCGBFI_201314!$A:$AE,12,FALSE)+VLOOKUP($A142,T6_CCGBFI_201314!$A:$AE,16,FALSE)+VLOOKUP($A142,T6_CCGBFI_201314!$A:$AE,20,FALSE)</f>
        <v>555</v>
      </c>
      <c r="F142" s="275">
        <f>VLOOKUP($A142,T6_CCGBFI_201314!$A:$AE,9,FALSE)+VLOOKUP($A142,T6_CCGBFI_201314!$A:$AE,13,FALSE)+VLOOKUP($A142,T6_CCGBFI_201314!$A:$AE,17,FALSE)+VLOOKUP($A142,T6_CCGBFI_201314!$A:$AE,21,FALSE)</f>
        <v>1478</v>
      </c>
      <c r="G142" s="97"/>
      <c r="H142" s="98" t="str">
        <f t="shared" si="9"/>
        <v/>
      </c>
      <c r="I142" s="276">
        <f>VLOOKUP($A142,T6_CCGBFI_201314!$A:$AE,24,FALSE)+VLOOKUP($A142,T6_CCGBFI_201314!$A:$AE,26,FALSE)+VLOOKUP($A142,T6_CCGBFI_201314!$A:$AE,28,FALSE)+VLOOKUP($A142,T6_CCGBFI_201314!$A:$AE,30,FALSE)</f>
        <v>36</v>
      </c>
      <c r="J142" s="101">
        <v>1.5988372093023256E-2</v>
      </c>
      <c r="K142" s="355" t="s">
        <v>796</v>
      </c>
      <c r="L142" s="151">
        <f t="shared" si="10"/>
        <v>1</v>
      </c>
      <c r="M142" s="27">
        <v>-0.15100533442757491</v>
      </c>
      <c r="N142" s="27">
        <v>-0.15100533442757491</v>
      </c>
      <c r="O142" s="251">
        <f t="shared" si="11"/>
        <v>0</v>
      </c>
    </row>
    <row r="143" spans="1:15" s="277" customFormat="1" x14ac:dyDescent="0.2">
      <c r="A143" s="251" t="s">
        <v>797</v>
      </c>
      <c r="B143" s="251" t="s">
        <v>798</v>
      </c>
      <c r="C143" s="251" t="s">
        <v>779</v>
      </c>
      <c r="D143" s="270">
        <f>VLOOKUP(A143,T6_CCGBFI_201314!$A:$AE,4,FALSE)+VLOOKUP(A143,T6_CCGBFI_201314!$A:$AE,5,FALSE)+VLOOKUP(A143,T6_CCGBFI_201314!$A:$AE,6,FALSE)+VLOOKUP(A143,T6_CCGBFI_201314!$A:$AE,7,FALSE)</f>
        <v>3316</v>
      </c>
      <c r="E143" s="270">
        <f>VLOOKUP($A143,T6_CCGBFI_201314!$A:$AE,8,FALSE)+VLOOKUP($A143,T6_CCGBFI_201314!$A:$AE,12,FALSE)+VLOOKUP($A143,T6_CCGBFI_201314!$A:$AE,16,FALSE)+VLOOKUP($A143,T6_CCGBFI_201314!$A:$AE,20,FALSE)</f>
        <v>728</v>
      </c>
      <c r="F143" s="275">
        <f>VLOOKUP($A143,T6_CCGBFI_201314!$A:$AE,9,FALSE)+VLOOKUP($A143,T6_CCGBFI_201314!$A:$AE,13,FALSE)+VLOOKUP($A143,T6_CCGBFI_201314!$A:$AE,17,FALSE)+VLOOKUP($A143,T6_CCGBFI_201314!$A:$AE,21,FALSE)</f>
        <v>2375</v>
      </c>
      <c r="G143" s="97"/>
      <c r="H143" s="98" t="str">
        <f t="shared" si="9"/>
        <v/>
      </c>
      <c r="I143" s="276">
        <f>VLOOKUP($A143,T6_CCGBFI_201314!$A:$AE,24,FALSE)+VLOOKUP($A143,T6_CCGBFI_201314!$A:$AE,26,FALSE)+VLOOKUP($A143,T6_CCGBFI_201314!$A:$AE,28,FALSE)+VLOOKUP($A143,T6_CCGBFI_201314!$A:$AE,30,FALSE)</f>
        <v>213</v>
      </c>
      <c r="J143" s="101">
        <v>5.4811205846528627E-2</v>
      </c>
      <c r="K143" s="355" t="s">
        <v>799</v>
      </c>
      <c r="L143" s="151">
        <f t="shared" si="10"/>
        <v>1</v>
      </c>
      <c r="M143" s="27">
        <v>-0.12552742616033752</v>
      </c>
      <c r="N143" s="27">
        <v>-0.12552742616033752</v>
      </c>
      <c r="O143" s="251">
        <f t="shared" si="11"/>
        <v>1</v>
      </c>
    </row>
    <row r="144" spans="1:15" s="277" customFormat="1" x14ac:dyDescent="0.2">
      <c r="A144" s="251" t="s">
        <v>800</v>
      </c>
      <c r="B144" s="251" t="s">
        <v>801</v>
      </c>
      <c r="C144" s="251" t="s">
        <v>802</v>
      </c>
      <c r="D144" s="270">
        <f>VLOOKUP(A144,T6_CCGBFI_201314!$A:$AE,4,FALSE)+VLOOKUP(A144,T6_CCGBFI_201314!$A:$AE,5,FALSE)+VLOOKUP(A144,T6_CCGBFI_201314!$A:$AE,6,FALSE)+VLOOKUP(A144,T6_CCGBFI_201314!$A:$AE,7,FALSE)</f>
        <v>5237</v>
      </c>
      <c r="E144" s="270">
        <f>VLOOKUP($A144,T6_CCGBFI_201314!$A:$AE,8,FALSE)+VLOOKUP($A144,T6_CCGBFI_201314!$A:$AE,12,FALSE)+VLOOKUP($A144,T6_CCGBFI_201314!$A:$AE,16,FALSE)+VLOOKUP($A144,T6_CCGBFI_201314!$A:$AE,20,FALSE)</f>
        <v>1073.9000000000001</v>
      </c>
      <c r="F144" s="275">
        <f>VLOOKUP($A144,T6_CCGBFI_201314!$A:$AE,9,FALSE)+VLOOKUP($A144,T6_CCGBFI_201314!$A:$AE,13,FALSE)+VLOOKUP($A144,T6_CCGBFI_201314!$A:$AE,17,FALSE)+VLOOKUP($A144,T6_CCGBFI_201314!$A:$AE,21,FALSE)</f>
        <v>4069.1</v>
      </c>
      <c r="G144" s="97">
        <f t="shared" si="8"/>
        <v>0.77699064349818592</v>
      </c>
      <c r="H144" s="98" t="str">
        <f t="shared" si="9"/>
        <v>76.6% - 78.8%</v>
      </c>
      <c r="I144" s="276">
        <f>VLOOKUP($A144,T6_CCGBFI_201314!$A:$AE,24,FALSE)+VLOOKUP($A144,T6_CCGBFI_201314!$A:$AE,26,FALSE)+VLOOKUP($A144,T6_CCGBFI_201314!$A:$AE,28,FALSE)+VLOOKUP($A144,T6_CCGBFI_201314!$A:$AE,30,FALSE)</f>
        <v>94.000000000000227</v>
      </c>
      <c r="J144" s="101">
        <v>1.9661016949152541E-2</v>
      </c>
      <c r="K144" s="355" t="s">
        <v>803</v>
      </c>
      <c r="L144" s="151">
        <f t="shared" si="10"/>
        <v>0</v>
      </c>
      <c r="M144" s="27">
        <v>-2.1670091537455582E-2</v>
      </c>
      <c r="N144" s="27">
        <v>-2.1670091537455582E-2</v>
      </c>
      <c r="O144" s="251">
        <f t="shared" si="11"/>
        <v>0</v>
      </c>
    </row>
    <row r="145" spans="1:15" s="277" customFormat="1" x14ac:dyDescent="0.2">
      <c r="A145" s="251" t="s">
        <v>804</v>
      </c>
      <c r="B145" s="251" t="s">
        <v>805</v>
      </c>
      <c r="C145" s="251" t="s">
        <v>802</v>
      </c>
      <c r="D145" s="270">
        <f>VLOOKUP(A145,T6_CCGBFI_201314!$A:$AE,4,FALSE)+VLOOKUP(A145,T6_CCGBFI_201314!$A:$AE,5,FALSE)+VLOOKUP(A145,T6_CCGBFI_201314!$A:$AE,6,FALSE)+VLOOKUP(A145,T6_CCGBFI_201314!$A:$AE,7,FALSE)</f>
        <v>934</v>
      </c>
      <c r="E145" s="270">
        <f>VLOOKUP($A145,T6_CCGBFI_201314!$A:$AE,8,FALSE)+VLOOKUP($A145,T6_CCGBFI_201314!$A:$AE,12,FALSE)+VLOOKUP($A145,T6_CCGBFI_201314!$A:$AE,16,FALSE)+VLOOKUP($A145,T6_CCGBFI_201314!$A:$AE,20,FALSE)</f>
        <v>288</v>
      </c>
      <c r="F145" s="275">
        <f>VLOOKUP($A145,T6_CCGBFI_201314!$A:$AE,9,FALSE)+VLOOKUP($A145,T6_CCGBFI_201314!$A:$AE,13,FALSE)+VLOOKUP($A145,T6_CCGBFI_201314!$A:$AE,17,FALSE)+VLOOKUP($A145,T6_CCGBFI_201314!$A:$AE,21,FALSE)</f>
        <v>601</v>
      </c>
      <c r="G145" s="97">
        <f t="shared" si="8"/>
        <v>0.64346895074946464</v>
      </c>
      <c r="H145" s="98" t="str">
        <f t="shared" si="9"/>
        <v>61.2% - 67.4%</v>
      </c>
      <c r="I145" s="276">
        <f>VLOOKUP($A145,T6_CCGBFI_201314!$A:$AE,24,FALSE)+VLOOKUP($A145,T6_CCGBFI_201314!$A:$AE,26,FALSE)+VLOOKUP($A145,T6_CCGBFI_201314!$A:$AE,28,FALSE)+VLOOKUP($A145,T6_CCGBFI_201314!$A:$AE,30,FALSE)</f>
        <v>45</v>
      </c>
      <c r="J145" s="101">
        <v>4.8179871520342615E-2</v>
      </c>
      <c r="K145" s="355" t="s">
        <v>806</v>
      </c>
      <c r="L145" s="151">
        <f t="shared" si="10"/>
        <v>0</v>
      </c>
      <c r="M145" s="27">
        <v>-3.2124352331606265E-2</v>
      </c>
      <c r="N145" s="27">
        <v>-3.2124352331606265E-2</v>
      </c>
      <c r="O145" s="251">
        <f t="shared" si="11"/>
        <v>0</v>
      </c>
    </row>
    <row r="146" spans="1:15" s="277" customFormat="1" x14ac:dyDescent="0.2">
      <c r="A146" s="251" t="s">
        <v>807</v>
      </c>
      <c r="B146" s="251" t="s">
        <v>808</v>
      </c>
      <c r="C146" s="251" t="s">
        <v>802</v>
      </c>
      <c r="D146" s="270">
        <f>VLOOKUP(A146,T6_CCGBFI_201314!$A:$AE,4,FALSE)+VLOOKUP(A146,T6_CCGBFI_201314!$A:$AE,5,FALSE)+VLOOKUP(A146,T6_CCGBFI_201314!$A:$AE,6,FALSE)+VLOOKUP(A146,T6_CCGBFI_201314!$A:$AE,7,FALSE)</f>
        <v>6564</v>
      </c>
      <c r="E146" s="270">
        <f>VLOOKUP($A146,T6_CCGBFI_201314!$A:$AE,8,FALSE)+VLOOKUP($A146,T6_CCGBFI_201314!$A:$AE,12,FALSE)+VLOOKUP($A146,T6_CCGBFI_201314!$A:$AE,16,FALSE)+VLOOKUP($A146,T6_CCGBFI_201314!$A:$AE,20,FALSE)</f>
        <v>1395.19</v>
      </c>
      <c r="F146" s="275">
        <f>VLOOKUP($A146,T6_CCGBFI_201314!$A:$AE,9,FALSE)+VLOOKUP($A146,T6_CCGBFI_201314!$A:$AE,13,FALSE)+VLOOKUP($A146,T6_CCGBFI_201314!$A:$AE,17,FALSE)+VLOOKUP($A146,T6_CCGBFI_201314!$A:$AE,21,FALSE)</f>
        <v>4984.8099999999995</v>
      </c>
      <c r="G146" s="97">
        <f t="shared" si="8"/>
        <v>0.75941651432053614</v>
      </c>
      <c r="H146" s="98" t="str">
        <f t="shared" si="9"/>
        <v>74.9% - 77.0%</v>
      </c>
      <c r="I146" s="276">
        <f>VLOOKUP($A146,T6_CCGBFI_201314!$A:$AE,24,FALSE)+VLOOKUP($A146,T6_CCGBFI_201314!$A:$AE,26,FALSE)+VLOOKUP($A146,T6_CCGBFI_201314!$A:$AE,28,FALSE)+VLOOKUP($A146,T6_CCGBFI_201314!$A:$AE,30,FALSE)</f>
        <v>184</v>
      </c>
      <c r="J146" s="101">
        <v>2.1028037383177569E-2</v>
      </c>
      <c r="K146" s="355" t="s">
        <v>809</v>
      </c>
      <c r="L146" s="151">
        <f t="shared" si="10"/>
        <v>0</v>
      </c>
      <c r="M146" s="27">
        <v>-3.3995584988962491E-2</v>
      </c>
      <c r="N146" s="27">
        <v>-3.3995584988962491E-2</v>
      </c>
      <c r="O146" s="251">
        <f t="shared" si="11"/>
        <v>0</v>
      </c>
    </row>
    <row r="147" spans="1:15" s="277" customFormat="1" x14ac:dyDescent="0.2">
      <c r="A147" s="251" t="s">
        <v>810</v>
      </c>
      <c r="B147" s="251" t="s">
        <v>811</v>
      </c>
      <c r="C147" s="251" t="s">
        <v>802</v>
      </c>
      <c r="D147" s="270">
        <f>VLOOKUP(A147,T6_CCGBFI_201314!$A:$AE,4,FALSE)+VLOOKUP(A147,T6_CCGBFI_201314!$A:$AE,5,FALSE)+VLOOKUP(A147,T6_CCGBFI_201314!$A:$AE,6,FALSE)+VLOOKUP(A147,T6_CCGBFI_201314!$A:$AE,7,FALSE)</f>
        <v>7540</v>
      </c>
      <c r="E147" s="270">
        <f>VLOOKUP($A147,T6_CCGBFI_201314!$A:$AE,8,FALSE)+VLOOKUP($A147,T6_CCGBFI_201314!$A:$AE,12,FALSE)+VLOOKUP($A147,T6_CCGBFI_201314!$A:$AE,16,FALSE)+VLOOKUP($A147,T6_CCGBFI_201314!$A:$AE,20,FALSE)</f>
        <v>1689.4</v>
      </c>
      <c r="F147" s="275">
        <f>VLOOKUP($A147,T6_CCGBFI_201314!$A:$AE,9,FALSE)+VLOOKUP($A147,T6_CCGBFI_201314!$A:$AE,13,FALSE)+VLOOKUP($A147,T6_CCGBFI_201314!$A:$AE,17,FALSE)+VLOOKUP($A147,T6_CCGBFI_201314!$A:$AE,21,FALSE)</f>
        <v>5807.6</v>
      </c>
      <c r="G147" s="97">
        <f t="shared" si="8"/>
        <v>0.77023872679045102</v>
      </c>
      <c r="H147" s="98" t="str">
        <f t="shared" si="9"/>
        <v>76.1% - 78.0%</v>
      </c>
      <c r="I147" s="276">
        <f>VLOOKUP($A147,T6_CCGBFI_201314!$A:$AE,24,FALSE)+VLOOKUP($A147,T6_CCGBFI_201314!$A:$AE,26,FALSE)+VLOOKUP($A147,T6_CCGBFI_201314!$A:$AE,28,FALSE)+VLOOKUP($A147,T6_CCGBFI_201314!$A:$AE,30,FALSE)</f>
        <v>43</v>
      </c>
      <c r="J147" s="101">
        <v>3.360317702764625E-3</v>
      </c>
      <c r="K147" s="355" t="s">
        <v>812</v>
      </c>
      <c r="L147" s="151">
        <f t="shared" si="10"/>
        <v>0</v>
      </c>
      <c r="M147" s="27">
        <v>-1.5151515151515138E-2</v>
      </c>
      <c r="N147" s="27">
        <v>-1.5151515151515138E-2</v>
      </c>
      <c r="O147" s="251">
        <f t="shared" si="11"/>
        <v>0</v>
      </c>
    </row>
    <row r="148" spans="1:15" s="277" customFormat="1" x14ac:dyDescent="0.2">
      <c r="A148" s="251" t="s">
        <v>813</v>
      </c>
      <c r="B148" s="251" t="s">
        <v>814</v>
      </c>
      <c r="C148" s="251" t="s">
        <v>802</v>
      </c>
      <c r="D148" s="270">
        <f>VLOOKUP(A148,T6_CCGBFI_201314!$A:$AE,4,FALSE)+VLOOKUP(A148,T6_CCGBFI_201314!$A:$AE,5,FALSE)+VLOOKUP(A148,T6_CCGBFI_201314!$A:$AE,6,FALSE)+VLOOKUP(A148,T6_CCGBFI_201314!$A:$AE,7,FALSE)</f>
        <v>3494</v>
      </c>
      <c r="E148" s="270">
        <f>VLOOKUP($A148,T6_CCGBFI_201314!$A:$AE,8,FALSE)+VLOOKUP($A148,T6_CCGBFI_201314!$A:$AE,12,FALSE)+VLOOKUP($A148,T6_CCGBFI_201314!$A:$AE,16,FALSE)+VLOOKUP($A148,T6_CCGBFI_201314!$A:$AE,20,FALSE)</f>
        <v>835.98</v>
      </c>
      <c r="F148" s="275">
        <f>VLOOKUP($A148,T6_CCGBFI_201314!$A:$AE,9,FALSE)+VLOOKUP($A148,T6_CCGBFI_201314!$A:$AE,13,FALSE)+VLOOKUP($A148,T6_CCGBFI_201314!$A:$AE,17,FALSE)+VLOOKUP($A148,T6_CCGBFI_201314!$A:$AE,21,FALSE)</f>
        <v>2655.02</v>
      </c>
      <c r="G148" s="97">
        <f t="shared" si="8"/>
        <v>0.75987979393245564</v>
      </c>
      <c r="H148" s="98" t="str">
        <f t="shared" si="9"/>
        <v>74.5% - 77.4%</v>
      </c>
      <c r="I148" s="276">
        <f>VLOOKUP($A148,T6_CCGBFI_201314!$A:$AE,24,FALSE)+VLOOKUP($A148,T6_CCGBFI_201314!$A:$AE,26,FALSE)+VLOOKUP($A148,T6_CCGBFI_201314!$A:$AE,28,FALSE)+VLOOKUP($A148,T6_CCGBFI_201314!$A:$AE,30,FALSE)</f>
        <v>3</v>
      </c>
      <c r="J148" s="101">
        <v>5.7670126874279125E-4</v>
      </c>
      <c r="K148" s="355" t="s">
        <v>815</v>
      </c>
      <c r="L148" s="151">
        <f t="shared" si="10"/>
        <v>0</v>
      </c>
      <c r="M148" s="27">
        <v>-1.6605685336335441E-2</v>
      </c>
      <c r="N148" s="27">
        <v>-1.6605685336335441E-2</v>
      </c>
      <c r="O148" s="251">
        <f t="shared" si="11"/>
        <v>0</v>
      </c>
    </row>
    <row r="149" spans="1:15" s="277" customFormat="1" x14ac:dyDescent="0.2">
      <c r="A149" s="251" t="s">
        <v>816</v>
      </c>
      <c r="B149" s="251" t="s">
        <v>817</v>
      </c>
      <c r="C149" s="251" t="s">
        <v>802</v>
      </c>
      <c r="D149" s="270">
        <f>VLOOKUP(A149,T6_CCGBFI_201314!$A:$AE,4,FALSE)+VLOOKUP(A149,T6_CCGBFI_201314!$A:$AE,5,FALSE)+VLOOKUP(A149,T6_CCGBFI_201314!$A:$AE,6,FALSE)+VLOOKUP(A149,T6_CCGBFI_201314!$A:$AE,7,FALSE)</f>
        <v>3672</v>
      </c>
      <c r="E149" s="270">
        <f>VLOOKUP($A149,T6_CCGBFI_201314!$A:$AE,8,FALSE)+VLOOKUP($A149,T6_CCGBFI_201314!$A:$AE,12,FALSE)+VLOOKUP($A149,T6_CCGBFI_201314!$A:$AE,16,FALSE)+VLOOKUP($A149,T6_CCGBFI_201314!$A:$AE,20,FALSE)</f>
        <v>262.83</v>
      </c>
      <c r="F149" s="275">
        <f>VLOOKUP($A149,T6_CCGBFI_201314!$A:$AE,9,FALSE)+VLOOKUP($A149,T6_CCGBFI_201314!$A:$AE,13,FALSE)+VLOOKUP($A149,T6_CCGBFI_201314!$A:$AE,17,FALSE)+VLOOKUP($A149,T6_CCGBFI_201314!$A:$AE,21,FALSE)</f>
        <v>2186.17</v>
      </c>
      <c r="G149" s="97"/>
      <c r="H149" s="98" t="str">
        <f t="shared" si="9"/>
        <v/>
      </c>
      <c r="I149" s="276">
        <f>VLOOKUP($A149,T6_CCGBFI_201314!$A:$AE,24,FALSE)+VLOOKUP($A149,T6_CCGBFI_201314!$A:$AE,26,FALSE)+VLOOKUP($A149,T6_CCGBFI_201314!$A:$AE,28,FALSE)+VLOOKUP($A149,T6_CCGBFI_201314!$A:$AE,30,FALSE)</f>
        <v>1223</v>
      </c>
      <c r="J149" s="101">
        <v>0.33497807017543857</v>
      </c>
      <c r="K149" s="355" t="s">
        <v>818</v>
      </c>
      <c r="L149" s="151">
        <f t="shared" si="10"/>
        <v>0</v>
      </c>
      <c r="M149" s="27">
        <v>-5.3608247422680444E-2</v>
      </c>
      <c r="N149" s="27">
        <v>-5.3608247422680444E-2</v>
      </c>
      <c r="O149" s="251">
        <f t="shared" si="11"/>
        <v>1</v>
      </c>
    </row>
    <row r="150" spans="1:15" s="277" customFormat="1" x14ac:dyDescent="0.2">
      <c r="A150" s="251" t="s">
        <v>819</v>
      </c>
      <c r="B150" s="251" t="s">
        <v>820</v>
      </c>
      <c r="C150" s="251" t="s">
        <v>802</v>
      </c>
      <c r="D150" s="270">
        <f>VLOOKUP(A150,T6_CCGBFI_201314!$A:$AE,4,FALSE)+VLOOKUP(A150,T6_CCGBFI_201314!$A:$AE,5,FALSE)+VLOOKUP(A150,T6_CCGBFI_201314!$A:$AE,6,FALSE)+VLOOKUP(A150,T6_CCGBFI_201314!$A:$AE,7,FALSE)</f>
        <v>7528</v>
      </c>
      <c r="E150" s="270">
        <f>VLOOKUP($A150,T6_CCGBFI_201314!$A:$AE,8,FALSE)+VLOOKUP($A150,T6_CCGBFI_201314!$A:$AE,12,FALSE)+VLOOKUP($A150,T6_CCGBFI_201314!$A:$AE,16,FALSE)+VLOOKUP($A150,T6_CCGBFI_201314!$A:$AE,20,FALSE)</f>
        <v>1815.29</v>
      </c>
      <c r="F150" s="275">
        <f>VLOOKUP($A150,T6_CCGBFI_201314!$A:$AE,9,FALSE)+VLOOKUP($A150,T6_CCGBFI_201314!$A:$AE,13,FALSE)+VLOOKUP($A150,T6_CCGBFI_201314!$A:$AE,17,FALSE)+VLOOKUP($A150,T6_CCGBFI_201314!$A:$AE,21,FALSE)</f>
        <v>5569.71</v>
      </c>
      <c r="G150" s="97">
        <f t="shared" si="8"/>
        <v>0.73986583421891605</v>
      </c>
      <c r="H150" s="98" t="str">
        <f t="shared" si="9"/>
        <v>73.0% - 75.0%</v>
      </c>
      <c r="I150" s="276">
        <f>VLOOKUP($A150,T6_CCGBFI_201314!$A:$AE,24,FALSE)+VLOOKUP($A150,T6_CCGBFI_201314!$A:$AE,26,FALSE)+VLOOKUP($A150,T6_CCGBFI_201314!$A:$AE,28,FALSE)+VLOOKUP($A150,T6_CCGBFI_201314!$A:$AE,30,FALSE)</f>
        <v>143</v>
      </c>
      <c r="J150" s="101">
        <v>1.8998272884283247E-2</v>
      </c>
      <c r="K150" s="355" t="s">
        <v>821</v>
      </c>
      <c r="L150" s="151">
        <f t="shared" si="10"/>
        <v>0</v>
      </c>
      <c r="M150" s="27">
        <v>-6.9238377843719112E-2</v>
      </c>
      <c r="N150" s="27">
        <v>-6.9238377843719112E-2</v>
      </c>
      <c r="O150" s="251">
        <f t="shared" si="11"/>
        <v>0</v>
      </c>
    </row>
    <row r="151" spans="1:15" s="277" customFormat="1" x14ac:dyDescent="0.2">
      <c r="A151" s="251" t="s">
        <v>822</v>
      </c>
      <c r="B151" s="251" t="s">
        <v>823</v>
      </c>
      <c r="C151" s="251" t="s">
        <v>824</v>
      </c>
      <c r="D151" s="270">
        <f>VLOOKUP(A151,T6_CCGBFI_201314!$A:$AE,4,FALSE)+VLOOKUP(A151,T6_CCGBFI_201314!$A:$AE,5,FALSE)+VLOOKUP(A151,T6_CCGBFI_201314!$A:$AE,6,FALSE)+VLOOKUP(A151,T6_CCGBFI_201314!$A:$AE,7,FALSE)</f>
        <v>2955</v>
      </c>
      <c r="E151" s="270">
        <f>VLOOKUP($A151,T6_CCGBFI_201314!$A:$AE,8,FALSE)+VLOOKUP($A151,T6_CCGBFI_201314!$A:$AE,12,FALSE)+VLOOKUP($A151,T6_CCGBFI_201314!$A:$AE,16,FALSE)+VLOOKUP($A151,T6_CCGBFI_201314!$A:$AE,20,FALSE)</f>
        <v>808</v>
      </c>
      <c r="F151" s="275">
        <f>VLOOKUP($A151,T6_CCGBFI_201314!$A:$AE,9,FALSE)+VLOOKUP($A151,T6_CCGBFI_201314!$A:$AE,13,FALSE)+VLOOKUP($A151,T6_CCGBFI_201314!$A:$AE,17,FALSE)+VLOOKUP($A151,T6_CCGBFI_201314!$A:$AE,21,FALSE)</f>
        <v>2125</v>
      </c>
      <c r="G151" s="97"/>
      <c r="H151" s="98" t="str">
        <f t="shared" si="9"/>
        <v/>
      </c>
      <c r="I151" s="276">
        <f>VLOOKUP($A151,T6_CCGBFI_201314!$A:$AE,24,FALSE)+VLOOKUP($A151,T6_CCGBFI_201314!$A:$AE,26,FALSE)+VLOOKUP($A151,T6_CCGBFI_201314!$A:$AE,28,FALSE)+VLOOKUP($A151,T6_CCGBFI_201314!$A:$AE,30,FALSE)</f>
        <v>22</v>
      </c>
      <c r="J151" s="101">
        <v>7.4450084602368863E-3</v>
      </c>
      <c r="K151" s="355" t="s">
        <v>825</v>
      </c>
      <c r="L151" s="151">
        <f t="shared" si="10"/>
        <v>1</v>
      </c>
      <c r="M151" s="27">
        <v>-0.11101083032490977</v>
      </c>
      <c r="N151" s="27">
        <v>-0.11101083032490977</v>
      </c>
      <c r="O151" s="251">
        <f t="shared" si="11"/>
        <v>0</v>
      </c>
    </row>
    <row r="152" spans="1:15" s="277" customFormat="1" x14ac:dyDescent="0.2">
      <c r="A152" s="251" t="s">
        <v>826</v>
      </c>
      <c r="B152" s="251" t="s">
        <v>827</v>
      </c>
      <c r="C152" s="251" t="s">
        <v>824</v>
      </c>
      <c r="D152" s="270">
        <f>VLOOKUP(A152,T6_CCGBFI_201314!$A:$AE,4,FALSE)+VLOOKUP(A152,T6_CCGBFI_201314!$A:$AE,5,FALSE)+VLOOKUP(A152,T6_CCGBFI_201314!$A:$AE,6,FALSE)+VLOOKUP(A152,T6_CCGBFI_201314!$A:$AE,7,FALSE)</f>
        <v>5180</v>
      </c>
      <c r="E152" s="270">
        <f>VLOOKUP($A152,T6_CCGBFI_201314!$A:$AE,8,FALSE)+VLOOKUP($A152,T6_CCGBFI_201314!$A:$AE,12,FALSE)+VLOOKUP($A152,T6_CCGBFI_201314!$A:$AE,16,FALSE)+VLOOKUP($A152,T6_CCGBFI_201314!$A:$AE,20,FALSE)</f>
        <v>1479</v>
      </c>
      <c r="F152" s="275">
        <f>VLOOKUP($A152,T6_CCGBFI_201314!$A:$AE,9,FALSE)+VLOOKUP($A152,T6_CCGBFI_201314!$A:$AE,13,FALSE)+VLOOKUP($A152,T6_CCGBFI_201314!$A:$AE,17,FALSE)+VLOOKUP($A152,T6_CCGBFI_201314!$A:$AE,21,FALSE)</f>
        <v>3697</v>
      </c>
      <c r="G152" s="97">
        <f t="shared" si="8"/>
        <v>0.71370656370656371</v>
      </c>
      <c r="H152" s="98" t="str">
        <f t="shared" si="9"/>
        <v>70.1% - 72.6%</v>
      </c>
      <c r="I152" s="276">
        <f>VLOOKUP($A152,T6_CCGBFI_201314!$A:$AE,24,FALSE)+VLOOKUP($A152,T6_CCGBFI_201314!$A:$AE,26,FALSE)+VLOOKUP($A152,T6_CCGBFI_201314!$A:$AE,28,FALSE)+VLOOKUP($A152,T6_CCGBFI_201314!$A:$AE,30,FALSE)</f>
        <v>4</v>
      </c>
      <c r="J152" s="101">
        <v>7.722007722007722E-4</v>
      </c>
      <c r="K152" s="355" t="s">
        <v>828</v>
      </c>
      <c r="L152" s="151">
        <f t="shared" si="10"/>
        <v>0</v>
      </c>
      <c r="M152" s="27">
        <v>-1.3709063214013661E-2</v>
      </c>
      <c r="N152" s="27">
        <v>-1.3709063214013661E-2</v>
      </c>
      <c r="O152" s="251">
        <f t="shared" si="11"/>
        <v>0</v>
      </c>
    </row>
    <row r="153" spans="1:15" s="277" customFormat="1" x14ac:dyDescent="0.2">
      <c r="A153" s="251" t="s">
        <v>829</v>
      </c>
      <c r="B153" s="251" t="s">
        <v>830</v>
      </c>
      <c r="C153" s="251" t="s">
        <v>824</v>
      </c>
      <c r="D153" s="270">
        <f>VLOOKUP(A153,T6_CCGBFI_201314!$A:$AE,4,FALSE)+VLOOKUP(A153,T6_CCGBFI_201314!$A:$AE,5,FALSE)+VLOOKUP(A153,T6_CCGBFI_201314!$A:$AE,6,FALSE)+VLOOKUP(A153,T6_CCGBFI_201314!$A:$AE,7,FALSE)</f>
        <v>2277</v>
      </c>
      <c r="E153" s="270">
        <f>VLOOKUP($A153,T6_CCGBFI_201314!$A:$AE,8,FALSE)+VLOOKUP($A153,T6_CCGBFI_201314!$A:$AE,12,FALSE)+VLOOKUP($A153,T6_CCGBFI_201314!$A:$AE,16,FALSE)+VLOOKUP($A153,T6_CCGBFI_201314!$A:$AE,20,FALSE)</f>
        <v>440</v>
      </c>
      <c r="F153" s="275">
        <f>VLOOKUP($A153,T6_CCGBFI_201314!$A:$AE,9,FALSE)+VLOOKUP($A153,T6_CCGBFI_201314!$A:$AE,13,FALSE)+VLOOKUP($A153,T6_CCGBFI_201314!$A:$AE,17,FALSE)+VLOOKUP($A153,T6_CCGBFI_201314!$A:$AE,21,FALSE)</f>
        <v>1807</v>
      </c>
      <c r="G153" s="97">
        <f t="shared" si="8"/>
        <v>0.79358805445761971</v>
      </c>
      <c r="H153" s="98" t="str">
        <f t="shared" si="9"/>
        <v>77.6% - 81.0%</v>
      </c>
      <c r="I153" s="276">
        <f>VLOOKUP($A153,T6_CCGBFI_201314!$A:$AE,24,FALSE)+VLOOKUP($A153,T6_CCGBFI_201314!$A:$AE,26,FALSE)+VLOOKUP($A153,T6_CCGBFI_201314!$A:$AE,28,FALSE)+VLOOKUP($A153,T6_CCGBFI_201314!$A:$AE,30,FALSE)</f>
        <v>30</v>
      </c>
      <c r="J153" s="101">
        <v>1.3175230566534914E-2</v>
      </c>
      <c r="K153" s="355" t="s">
        <v>831</v>
      </c>
      <c r="L153" s="151">
        <f t="shared" si="10"/>
        <v>0</v>
      </c>
      <c r="M153" s="27">
        <v>-5.0062578222778487E-2</v>
      </c>
      <c r="N153" s="27">
        <v>-5.0062578222778487E-2</v>
      </c>
      <c r="O153" s="251">
        <f t="shared" si="11"/>
        <v>0</v>
      </c>
    </row>
    <row r="154" spans="1:15" s="277" customFormat="1" x14ac:dyDescent="0.2">
      <c r="A154" s="251" t="s">
        <v>832</v>
      </c>
      <c r="B154" s="251" t="s">
        <v>833</v>
      </c>
      <c r="C154" s="251" t="s">
        <v>824</v>
      </c>
      <c r="D154" s="270">
        <f>VLOOKUP(A154,T6_CCGBFI_201314!$A:$AE,4,FALSE)+VLOOKUP(A154,T6_CCGBFI_201314!$A:$AE,5,FALSE)+VLOOKUP(A154,T6_CCGBFI_201314!$A:$AE,6,FALSE)+VLOOKUP(A154,T6_CCGBFI_201314!$A:$AE,7,FALSE)</f>
        <v>2511</v>
      </c>
      <c r="E154" s="270">
        <f>VLOOKUP($A154,T6_CCGBFI_201314!$A:$AE,8,FALSE)+VLOOKUP($A154,T6_CCGBFI_201314!$A:$AE,12,FALSE)+VLOOKUP($A154,T6_CCGBFI_201314!$A:$AE,16,FALSE)+VLOOKUP($A154,T6_CCGBFI_201314!$A:$AE,20,FALSE)</f>
        <v>739</v>
      </c>
      <c r="F154" s="275">
        <f>VLOOKUP($A154,T6_CCGBFI_201314!$A:$AE,9,FALSE)+VLOOKUP($A154,T6_CCGBFI_201314!$A:$AE,13,FALSE)+VLOOKUP($A154,T6_CCGBFI_201314!$A:$AE,17,FALSE)+VLOOKUP($A154,T6_CCGBFI_201314!$A:$AE,21,FALSE)</f>
        <v>1742</v>
      </c>
      <c r="G154" s="97">
        <f t="shared" si="8"/>
        <v>0.69374751095181197</v>
      </c>
      <c r="H154" s="98" t="str">
        <f t="shared" si="9"/>
        <v>67.5% - 71.1%</v>
      </c>
      <c r="I154" s="276">
        <f>VLOOKUP($A154,T6_CCGBFI_201314!$A:$AE,24,FALSE)+VLOOKUP($A154,T6_CCGBFI_201314!$A:$AE,26,FALSE)+VLOOKUP($A154,T6_CCGBFI_201314!$A:$AE,28,FALSE)+VLOOKUP($A154,T6_CCGBFI_201314!$A:$AE,30,FALSE)</f>
        <v>30</v>
      </c>
      <c r="J154" s="101">
        <v>1.1947431302270013E-2</v>
      </c>
      <c r="K154" s="355" t="s">
        <v>834</v>
      </c>
      <c r="L154" s="151">
        <f t="shared" si="10"/>
        <v>0</v>
      </c>
      <c r="M154" s="27">
        <v>-7.4797347089167299E-2</v>
      </c>
      <c r="N154" s="27">
        <v>-7.4797347089167299E-2</v>
      </c>
      <c r="O154" s="251">
        <f t="shared" si="11"/>
        <v>0</v>
      </c>
    </row>
    <row r="155" spans="1:15" s="277" customFormat="1" x14ac:dyDescent="0.2">
      <c r="A155" s="251" t="s">
        <v>835</v>
      </c>
      <c r="B155" s="251" t="s">
        <v>836</v>
      </c>
      <c r="C155" s="251" t="s">
        <v>824</v>
      </c>
      <c r="D155" s="270">
        <f>VLOOKUP(A155,T6_CCGBFI_201314!$A:$AE,4,FALSE)+VLOOKUP(A155,T6_CCGBFI_201314!$A:$AE,5,FALSE)+VLOOKUP(A155,T6_CCGBFI_201314!$A:$AE,6,FALSE)+VLOOKUP(A155,T6_CCGBFI_201314!$A:$AE,7,FALSE)</f>
        <v>1568</v>
      </c>
      <c r="E155" s="270">
        <f>VLOOKUP($A155,T6_CCGBFI_201314!$A:$AE,8,FALSE)+VLOOKUP($A155,T6_CCGBFI_201314!$A:$AE,12,FALSE)+VLOOKUP($A155,T6_CCGBFI_201314!$A:$AE,16,FALSE)+VLOOKUP($A155,T6_CCGBFI_201314!$A:$AE,20,FALSE)</f>
        <v>324</v>
      </c>
      <c r="F155" s="275">
        <f>VLOOKUP($A155,T6_CCGBFI_201314!$A:$AE,9,FALSE)+VLOOKUP($A155,T6_CCGBFI_201314!$A:$AE,13,FALSE)+VLOOKUP($A155,T6_CCGBFI_201314!$A:$AE,17,FALSE)+VLOOKUP($A155,T6_CCGBFI_201314!$A:$AE,21,FALSE)</f>
        <v>1218</v>
      </c>
      <c r="G155" s="97">
        <f t="shared" si="8"/>
        <v>0.7767857142857143</v>
      </c>
      <c r="H155" s="98" t="str">
        <f t="shared" si="9"/>
        <v>75.6% - 79.7%</v>
      </c>
      <c r="I155" s="276">
        <f>VLOOKUP($A155,T6_CCGBFI_201314!$A:$AE,24,FALSE)+VLOOKUP($A155,T6_CCGBFI_201314!$A:$AE,26,FALSE)+VLOOKUP($A155,T6_CCGBFI_201314!$A:$AE,28,FALSE)+VLOOKUP($A155,T6_CCGBFI_201314!$A:$AE,30,FALSE)</f>
        <v>26</v>
      </c>
      <c r="J155" s="101">
        <v>1.6592214422463305E-2</v>
      </c>
      <c r="K155" s="355" t="s">
        <v>837</v>
      </c>
      <c r="L155" s="151">
        <f t="shared" si="10"/>
        <v>0</v>
      </c>
      <c r="M155" s="27">
        <v>5.4472091459313976E-2</v>
      </c>
      <c r="N155" s="27">
        <v>5.4472091459313976E-2</v>
      </c>
      <c r="O155" s="251">
        <f t="shared" si="11"/>
        <v>0</v>
      </c>
    </row>
    <row r="156" spans="1:15" s="277" customFormat="1" x14ac:dyDescent="0.2">
      <c r="A156" s="251" t="s">
        <v>838</v>
      </c>
      <c r="B156" s="251" t="s">
        <v>839</v>
      </c>
      <c r="C156" s="251" t="s">
        <v>824</v>
      </c>
      <c r="D156" s="270">
        <f>VLOOKUP(A156,T6_CCGBFI_201314!$A:$AE,4,FALSE)+VLOOKUP(A156,T6_CCGBFI_201314!$A:$AE,5,FALSE)+VLOOKUP(A156,T6_CCGBFI_201314!$A:$AE,6,FALSE)+VLOOKUP(A156,T6_CCGBFI_201314!$A:$AE,7,FALSE)</f>
        <v>1198</v>
      </c>
      <c r="E156" s="270">
        <f>VLOOKUP($A156,T6_CCGBFI_201314!$A:$AE,8,FALSE)+VLOOKUP($A156,T6_CCGBFI_201314!$A:$AE,12,FALSE)+VLOOKUP($A156,T6_CCGBFI_201314!$A:$AE,16,FALSE)+VLOOKUP($A156,T6_CCGBFI_201314!$A:$AE,20,FALSE)</f>
        <v>248</v>
      </c>
      <c r="F156" s="275">
        <f>VLOOKUP($A156,T6_CCGBFI_201314!$A:$AE,9,FALSE)+VLOOKUP($A156,T6_CCGBFI_201314!$A:$AE,13,FALSE)+VLOOKUP($A156,T6_CCGBFI_201314!$A:$AE,17,FALSE)+VLOOKUP($A156,T6_CCGBFI_201314!$A:$AE,21,FALSE)</f>
        <v>915</v>
      </c>
      <c r="G156" s="97"/>
      <c r="H156" s="98" t="str">
        <f t="shared" si="9"/>
        <v/>
      </c>
      <c r="I156" s="276">
        <f>VLOOKUP($A156,T6_CCGBFI_201314!$A:$AE,24,FALSE)+VLOOKUP($A156,T6_CCGBFI_201314!$A:$AE,26,FALSE)+VLOOKUP($A156,T6_CCGBFI_201314!$A:$AE,28,FALSE)+VLOOKUP($A156,T6_CCGBFI_201314!$A:$AE,30,FALSE)</f>
        <v>35</v>
      </c>
      <c r="J156" s="101">
        <v>2.9215358931552589E-2</v>
      </c>
      <c r="K156" s="355" t="s">
        <v>840</v>
      </c>
      <c r="L156" s="151">
        <f t="shared" si="10"/>
        <v>1</v>
      </c>
      <c r="M156" s="27">
        <v>-0.11324944485566246</v>
      </c>
      <c r="N156" s="27">
        <v>-0.11324944485566246</v>
      </c>
      <c r="O156" s="251">
        <f t="shared" si="11"/>
        <v>0</v>
      </c>
    </row>
    <row r="157" spans="1:15" s="277" customFormat="1" x14ac:dyDescent="0.2">
      <c r="A157" s="251" t="s">
        <v>841</v>
      </c>
      <c r="B157" s="251" t="s">
        <v>842</v>
      </c>
      <c r="C157" s="251" t="s">
        <v>824</v>
      </c>
      <c r="D157" s="270">
        <f>VLOOKUP(A157,T6_CCGBFI_201314!$A:$AE,4,FALSE)+VLOOKUP(A157,T6_CCGBFI_201314!$A:$AE,5,FALSE)+VLOOKUP(A157,T6_CCGBFI_201314!$A:$AE,6,FALSE)+VLOOKUP(A157,T6_CCGBFI_201314!$A:$AE,7,FALSE)</f>
        <v>3511</v>
      </c>
      <c r="E157" s="270">
        <f>VLOOKUP($A157,T6_CCGBFI_201314!$A:$AE,8,FALSE)+VLOOKUP($A157,T6_CCGBFI_201314!$A:$AE,12,FALSE)+VLOOKUP($A157,T6_CCGBFI_201314!$A:$AE,16,FALSE)+VLOOKUP($A157,T6_CCGBFI_201314!$A:$AE,20,FALSE)</f>
        <v>1167</v>
      </c>
      <c r="F157" s="275">
        <f>VLOOKUP($A157,T6_CCGBFI_201314!$A:$AE,9,FALSE)+VLOOKUP($A157,T6_CCGBFI_201314!$A:$AE,13,FALSE)+VLOOKUP($A157,T6_CCGBFI_201314!$A:$AE,17,FALSE)+VLOOKUP($A157,T6_CCGBFI_201314!$A:$AE,21,FALSE)</f>
        <v>2324</v>
      </c>
      <c r="G157" s="97"/>
      <c r="H157" s="98" t="str">
        <f t="shared" si="9"/>
        <v/>
      </c>
      <c r="I157" s="276">
        <f>VLOOKUP($A157,T6_CCGBFI_201314!$A:$AE,24,FALSE)+VLOOKUP($A157,T6_CCGBFI_201314!$A:$AE,26,FALSE)+VLOOKUP($A157,T6_CCGBFI_201314!$A:$AE,28,FALSE)+VLOOKUP($A157,T6_CCGBFI_201314!$A:$AE,30,FALSE)</f>
        <v>20</v>
      </c>
      <c r="J157" s="101">
        <v>5.6963827969239529E-3</v>
      </c>
      <c r="K157" s="355" t="s">
        <v>843</v>
      </c>
      <c r="L157" s="151">
        <f t="shared" si="10"/>
        <v>1</v>
      </c>
      <c r="M157" s="27">
        <v>-0.13628536285362858</v>
      </c>
      <c r="N157" s="27">
        <v>-0.13628536285362858</v>
      </c>
      <c r="O157" s="251">
        <f t="shared" si="11"/>
        <v>0</v>
      </c>
    </row>
    <row r="158" spans="1:15" s="277" customFormat="1" x14ac:dyDescent="0.2">
      <c r="A158" s="251" t="s">
        <v>844</v>
      </c>
      <c r="B158" s="251" t="s">
        <v>845</v>
      </c>
      <c r="C158" s="251" t="s">
        <v>846</v>
      </c>
      <c r="D158" s="270">
        <f>VLOOKUP(A158,T6_CCGBFI_201314!$A:$AE,4,FALSE)+VLOOKUP(A158,T6_CCGBFI_201314!$A:$AE,5,FALSE)+VLOOKUP(A158,T6_CCGBFI_201314!$A:$AE,6,FALSE)+VLOOKUP(A158,T6_CCGBFI_201314!$A:$AE,7,FALSE)</f>
        <v>727</v>
      </c>
      <c r="E158" s="270">
        <f>VLOOKUP($A158,T6_CCGBFI_201314!$A:$AE,8,FALSE)+VLOOKUP($A158,T6_CCGBFI_201314!$A:$AE,12,FALSE)+VLOOKUP($A158,T6_CCGBFI_201314!$A:$AE,16,FALSE)+VLOOKUP($A158,T6_CCGBFI_201314!$A:$AE,20,FALSE)</f>
        <v>242</v>
      </c>
      <c r="F158" s="275">
        <f>VLOOKUP($A158,T6_CCGBFI_201314!$A:$AE,9,FALSE)+VLOOKUP($A158,T6_CCGBFI_201314!$A:$AE,13,FALSE)+VLOOKUP($A158,T6_CCGBFI_201314!$A:$AE,17,FALSE)+VLOOKUP($A158,T6_CCGBFI_201314!$A:$AE,21,FALSE)</f>
        <v>483</v>
      </c>
      <c r="G158" s="97"/>
      <c r="H158" s="98" t="str">
        <f t="shared" si="9"/>
        <v/>
      </c>
      <c r="I158" s="276">
        <f>VLOOKUP($A158,T6_CCGBFI_201314!$A:$AE,24,FALSE)+VLOOKUP($A158,T6_CCGBFI_201314!$A:$AE,26,FALSE)+VLOOKUP($A158,T6_CCGBFI_201314!$A:$AE,28,FALSE)+VLOOKUP($A158,T6_CCGBFI_201314!$A:$AE,30,FALSE)</f>
        <v>2</v>
      </c>
      <c r="J158" s="101">
        <v>2.751031636863824E-3</v>
      </c>
      <c r="K158" s="355" t="s">
        <v>847</v>
      </c>
      <c r="L158" s="151">
        <f t="shared" si="10"/>
        <v>1</v>
      </c>
      <c r="M158" s="27">
        <v>-0.52607561929595825</v>
      </c>
      <c r="N158" s="27">
        <v>-0.52607561929595825</v>
      </c>
      <c r="O158" s="251">
        <f t="shared" si="11"/>
        <v>0</v>
      </c>
    </row>
    <row r="159" spans="1:15" s="277" customFormat="1" x14ac:dyDescent="0.2">
      <c r="A159" s="251" t="s">
        <v>848</v>
      </c>
      <c r="B159" s="251" t="s">
        <v>849</v>
      </c>
      <c r="C159" s="251" t="s">
        <v>846</v>
      </c>
      <c r="D159" s="270">
        <f>VLOOKUP(A159,T6_CCGBFI_201314!$A:$AE,4,FALSE)+VLOOKUP(A159,T6_CCGBFI_201314!$A:$AE,5,FALSE)+VLOOKUP(A159,T6_CCGBFI_201314!$A:$AE,6,FALSE)+VLOOKUP(A159,T6_CCGBFI_201314!$A:$AE,7,FALSE)</f>
        <v>1523</v>
      </c>
      <c r="E159" s="270">
        <f>VLOOKUP($A159,T6_CCGBFI_201314!$A:$AE,8,FALSE)+VLOOKUP($A159,T6_CCGBFI_201314!$A:$AE,12,FALSE)+VLOOKUP($A159,T6_CCGBFI_201314!$A:$AE,16,FALSE)+VLOOKUP($A159,T6_CCGBFI_201314!$A:$AE,20,FALSE)</f>
        <v>408</v>
      </c>
      <c r="F159" s="275">
        <f>VLOOKUP($A159,T6_CCGBFI_201314!$A:$AE,9,FALSE)+VLOOKUP($A159,T6_CCGBFI_201314!$A:$AE,13,FALSE)+VLOOKUP($A159,T6_CCGBFI_201314!$A:$AE,17,FALSE)+VLOOKUP($A159,T6_CCGBFI_201314!$A:$AE,21,FALSE)</f>
        <v>1113</v>
      </c>
      <c r="G159" s="97">
        <f t="shared" si="8"/>
        <v>0.73079448456992779</v>
      </c>
      <c r="H159" s="98" t="str">
        <f t="shared" si="9"/>
        <v>70.8% - 75.2%</v>
      </c>
      <c r="I159" s="276">
        <f>VLOOKUP($A159,T6_CCGBFI_201314!$A:$AE,24,FALSE)+VLOOKUP($A159,T6_CCGBFI_201314!$A:$AE,26,FALSE)+VLOOKUP($A159,T6_CCGBFI_201314!$A:$AE,28,FALSE)+VLOOKUP($A159,T6_CCGBFI_201314!$A:$AE,30,FALSE)</f>
        <v>2</v>
      </c>
      <c r="J159" s="101">
        <v>1.3131976362442547E-3</v>
      </c>
      <c r="K159" s="355" t="s">
        <v>850</v>
      </c>
      <c r="L159" s="151">
        <f t="shared" si="10"/>
        <v>0</v>
      </c>
      <c r="M159" s="27">
        <v>-2.9318036966220484E-2</v>
      </c>
      <c r="N159" s="27">
        <v>-2.9318036966220484E-2</v>
      </c>
      <c r="O159" s="251">
        <f t="shared" si="11"/>
        <v>0</v>
      </c>
    </row>
    <row r="160" spans="1:15" s="277" customFormat="1" x14ac:dyDescent="0.2">
      <c r="A160" s="251" t="s">
        <v>851</v>
      </c>
      <c r="B160" s="251" t="s">
        <v>852</v>
      </c>
      <c r="C160" s="251" t="s">
        <v>846</v>
      </c>
      <c r="D160" s="270">
        <f>VLOOKUP(A160,T6_CCGBFI_201314!$A:$AE,4,FALSE)+VLOOKUP(A160,T6_CCGBFI_201314!$A:$AE,5,FALSE)+VLOOKUP(A160,T6_CCGBFI_201314!$A:$AE,6,FALSE)+VLOOKUP(A160,T6_CCGBFI_201314!$A:$AE,7,FALSE)</f>
        <v>1927</v>
      </c>
      <c r="E160" s="270">
        <f>VLOOKUP($A160,T6_CCGBFI_201314!$A:$AE,8,FALSE)+VLOOKUP($A160,T6_CCGBFI_201314!$A:$AE,12,FALSE)+VLOOKUP($A160,T6_CCGBFI_201314!$A:$AE,16,FALSE)+VLOOKUP($A160,T6_CCGBFI_201314!$A:$AE,20,FALSE)</f>
        <v>1030</v>
      </c>
      <c r="F160" s="275">
        <f>VLOOKUP($A160,T6_CCGBFI_201314!$A:$AE,9,FALSE)+VLOOKUP($A160,T6_CCGBFI_201314!$A:$AE,13,FALSE)+VLOOKUP($A160,T6_CCGBFI_201314!$A:$AE,17,FALSE)+VLOOKUP($A160,T6_CCGBFI_201314!$A:$AE,21,FALSE)</f>
        <v>894</v>
      </c>
      <c r="G160" s="97">
        <f t="shared" si="8"/>
        <v>0.46393357550596781</v>
      </c>
      <c r="H160" s="98" t="str">
        <f t="shared" si="9"/>
        <v>44.2% - 48.6%</v>
      </c>
      <c r="I160" s="276">
        <f>VLOOKUP($A160,T6_CCGBFI_201314!$A:$AE,24,FALSE)+VLOOKUP($A160,T6_CCGBFI_201314!$A:$AE,26,FALSE)+VLOOKUP($A160,T6_CCGBFI_201314!$A:$AE,28,FALSE)+VLOOKUP($A160,T6_CCGBFI_201314!$A:$AE,30,FALSE)</f>
        <v>3</v>
      </c>
      <c r="J160" s="101">
        <v>1.5568240788790867E-3</v>
      </c>
      <c r="K160" s="355" t="s">
        <v>853</v>
      </c>
      <c r="L160" s="151">
        <f t="shared" si="10"/>
        <v>0</v>
      </c>
      <c r="M160" s="27">
        <v>-6.9531627233220705E-2</v>
      </c>
      <c r="N160" s="27">
        <v>-6.9531627233220705E-2</v>
      </c>
      <c r="O160" s="251">
        <f t="shared" si="11"/>
        <v>0</v>
      </c>
    </row>
    <row r="161" spans="1:15" s="277" customFormat="1" x14ac:dyDescent="0.2">
      <c r="A161" s="251" t="s">
        <v>854</v>
      </c>
      <c r="B161" s="251" t="s">
        <v>855</v>
      </c>
      <c r="C161" s="251" t="s">
        <v>846</v>
      </c>
      <c r="D161" s="270">
        <f>VLOOKUP(A161,T6_CCGBFI_201314!$A:$AE,4,FALSE)+VLOOKUP(A161,T6_CCGBFI_201314!$A:$AE,5,FALSE)+VLOOKUP(A161,T6_CCGBFI_201314!$A:$AE,6,FALSE)+VLOOKUP(A161,T6_CCGBFI_201314!$A:$AE,7,FALSE)</f>
        <v>2594</v>
      </c>
      <c r="E161" s="270">
        <f>VLOOKUP($A161,T6_CCGBFI_201314!$A:$AE,8,FALSE)+VLOOKUP($A161,T6_CCGBFI_201314!$A:$AE,12,FALSE)+VLOOKUP($A161,T6_CCGBFI_201314!$A:$AE,16,FALSE)+VLOOKUP($A161,T6_CCGBFI_201314!$A:$AE,20,FALSE)</f>
        <v>620</v>
      </c>
      <c r="F161" s="275">
        <f>VLOOKUP($A161,T6_CCGBFI_201314!$A:$AE,9,FALSE)+VLOOKUP($A161,T6_CCGBFI_201314!$A:$AE,13,FALSE)+VLOOKUP($A161,T6_CCGBFI_201314!$A:$AE,17,FALSE)+VLOOKUP($A161,T6_CCGBFI_201314!$A:$AE,21,FALSE)</f>
        <v>1954</v>
      </c>
      <c r="G161" s="97">
        <f t="shared" si="8"/>
        <v>0.75327679259830382</v>
      </c>
      <c r="H161" s="98" t="str">
        <f t="shared" si="9"/>
        <v>73.6% - 76.9%</v>
      </c>
      <c r="I161" s="276">
        <f>VLOOKUP($A161,T6_CCGBFI_201314!$A:$AE,24,FALSE)+VLOOKUP($A161,T6_CCGBFI_201314!$A:$AE,26,FALSE)+VLOOKUP($A161,T6_CCGBFI_201314!$A:$AE,28,FALSE)+VLOOKUP($A161,T6_CCGBFI_201314!$A:$AE,30,FALSE)</f>
        <v>20</v>
      </c>
      <c r="J161" s="101">
        <v>7.7130736598534514E-3</v>
      </c>
      <c r="K161" s="355" t="s">
        <v>856</v>
      </c>
      <c r="L161" s="151">
        <f t="shared" si="10"/>
        <v>0</v>
      </c>
      <c r="M161" s="27">
        <v>-9.8366353840806386E-2</v>
      </c>
      <c r="N161" s="27">
        <v>-9.8366353840806386E-2</v>
      </c>
      <c r="O161" s="251">
        <f t="shared" si="11"/>
        <v>0</v>
      </c>
    </row>
    <row r="162" spans="1:15" s="277" customFormat="1" x14ac:dyDescent="0.2">
      <c r="A162" s="251" t="s">
        <v>857</v>
      </c>
      <c r="B162" s="251" t="s">
        <v>858</v>
      </c>
      <c r="C162" s="251" t="s">
        <v>846</v>
      </c>
      <c r="D162" s="270">
        <f>VLOOKUP(A162,T6_CCGBFI_201314!$A:$AE,4,FALSE)+VLOOKUP(A162,T6_CCGBFI_201314!$A:$AE,5,FALSE)+VLOOKUP(A162,T6_CCGBFI_201314!$A:$AE,6,FALSE)+VLOOKUP(A162,T6_CCGBFI_201314!$A:$AE,7,FALSE)</f>
        <v>2129</v>
      </c>
      <c r="E162" s="270">
        <f>VLOOKUP($A162,T6_CCGBFI_201314!$A:$AE,8,FALSE)+VLOOKUP($A162,T6_CCGBFI_201314!$A:$AE,12,FALSE)+VLOOKUP($A162,T6_CCGBFI_201314!$A:$AE,16,FALSE)+VLOOKUP($A162,T6_CCGBFI_201314!$A:$AE,20,FALSE)</f>
        <v>636</v>
      </c>
      <c r="F162" s="275">
        <f>VLOOKUP($A162,T6_CCGBFI_201314!$A:$AE,9,FALSE)+VLOOKUP($A162,T6_CCGBFI_201314!$A:$AE,13,FALSE)+VLOOKUP($A162,T6_CCGBFI_201314!$A:$AE,17,FALSE)+VLOOKUP($A162,T6_CCGBFI_201314!$A:$AE,21,FALSE)</f>
        <v>1490</v>
      </c>
      <c r="G162" s="97">
        <f t="shared" si="8"/>
        <v>0.69985908877407232</v>
      </c>
      <c r="H162" s="98" t="str">
        <f t="shared" si="9"/>
        <v>68.0% - 71.9%</v>
      </c>
      <c r="I162" s="276">
        <f>VLOOKUP($A162,T6_CCGBFI_201314!$A:$AE,24,FALSE)+VLOOKUP($A162,T6_CCGBFI_201314!$A:$AE,26,FALSE)+VLOOKUP($A162,T6_CCGBFI_201314!$A:$AE,28,FALSE)+VLOOKUP($A162,T6_CCGBFI_201314!$A:$AE,30,FALSE)</f>
        <v>3</v>
      </c>
      <c r="J162" s="101">
        <v>1.4091122592766556E-3</v>
      </c>
      <c r="K162" s="355" t="s">
        <v>859</v>
      </c>
      <c r="L162" s="151">
        <f t="shared" si="10"/>
        <v>0</v>
      </c>
      <c r="M162" s="27">
        <v>-5.7964601769911472E-2</v>
      </c>
      <c r="N162" s="27">
        <v>-5.7964601769911472E-2</v>
      </c>
      <c r="O162" s="251">
        <f t="shared" si="11"/>
        <v>0</v>
      </c>
    </row>
    <row r="163" spans="1:15" s="277" customFormat="1" x14ac:dyDescent="0.2">
      <c r="A163" s="251" t="s">
        <v>860</v>
      </c>
      <c r="B163" s="251" t="s">
        <v>861</v>
      </c>
      <c r="C163" s="251" t="s">
        <v>846</v>
      </c>
      <c r="D163" s="270">
        <f>VLOOKUP(A163,T6_CCGBFI_201314!$A:$AE,4,FALSE)+VLOOKUP(A163,T6_CCGBFI_201314!$A:$AE,5,FALSE)+VLOOKUP(A163,T6_CCGBFI_201314!$A:$AE,6,FALSE)+VLOOKUP(A163,T6_CCGBFI_201314!$A:$AE,7,FALSE)</f>
        <v>2013</v>
      </c>
      <c r="E163" s="270">
        <f>VLOOKUP($A163,T6_CCGBFI_201314!$A:$AE,8,FALSE)+VLOOKUP($A163,T6_CCGBFI_201314!$A:$AE,12,FALSE)+VLOOKUP($A163,T6_CCGBFI_201314!$A:$AE,16,FALSE)+VLOOKUP($A163,T6_CCGBFI_201314!$A:$AE,20,FALSE)</f>
        <v>602</v>
      </c>
      <c r="F163" s="275">
        <f>VLOOKUP($A163,T6_CCGBFI_201314!$A:$AE,9,FALSE)+VLOOKUP($A163,T6_CCGBFI_201314!$A:$AE,13,FALSE)+VLOOKUP($A163,T6_CCGBFI_201314!$A:$AE,17,FALSE)+VLOOKUP($A163,T6_CCGBFI_201314!$A:$AE,21,FALSE)</f>
        <v>1410</v>
      </c>
      <c r="G163" s="97"/>
      <c r="H163" s="98" t="str">
        <f t="shared" si="9"/>
        <v/>
      </c>
      <c r="I163" s="276">
        <f>VLOOKUP($A163,T6_CCGBFI_201314!$A:$AE,24,FALSE)+VLOOKUP($A163,T6_CCGBFI_201314!$A:$AE,26,FALSE)+VLOOKUP($A163,T6_CCGBFI_201314!$A:$AE,28,FALSE)+VLOOKUP($A163,T6_CCGBFI_201314!$A:$AE,30,FALSE)</f>
        <v>1</v>
      </c>
      <c r="J163" s="101">
        <v>4.9677098857426726E-4</v>
      </c>
      <c r="K163" s="355" t="s">
        <v>862</v>
      </c>
      <c r="L163" s="151">
        <f t="shared" si="10"/>
        <v>1</v>
      </c>
      <c r="M163" s="27">
        <v>0.39888811674774138</v>
      </c>
      <c r="N163" s="27">
        <v>0.39888811674774138</v>
      </c>
      <c r="O163" s="251">
        <f t="shared" si="11"/>
        <v>0</v>
      </c>
    </row>
    <row r="164" spans="1:15" s="277" customFormat="1" x14ac:dyDescent="0.2">
      <c r="A164" s="251" t="s">
        <v>863</v>
      </c>
      <c r="B164" s="251" t="s">
        <v>864</v>
      </c>
      <c r="C164" s="251" t="s">
        <v>846</v>
      </c>
      <c r="D164" s="270">
        <f>VLOOKUP(A164,T6_CCGBFI_201314!$A:$AE,4,FALSE)+VLOOKUP(A164,T6_CCGBFI_201314!$A:$AE,5,FALSE)+VLOOKUP(A164,T6_CCGBFI_201314!$A:$AE,6,FALSE)+VLOOKUP(A164,T6_CCGBFI_201314!$A:$AE,7,FALSE)</f>
        <v>3608</v>
      </c>
      <c r="E164" s="270">
        <f>VLOOKUP($A164,T6_CCGBFI_201314!$A:$AE,8,FALSE)+VLOOKUP($A164,T6_CCGBFI_201314!$A:$AE,12,FALSE)+VLOOKUP($A164,T6_CCGBFI_201314!$A:$AE,16,FALSE)+VLOOKUP($A164,T6_CCGBFI_201314!$A:$AE,20,FALSE)</f>
        <v>2284</v>
      </c>
      <c r="F164" s="275">
        <f>VLOOKUP($A164,T6_CCGBFI_201314!$A:$AE,9,FALSE)+VLOOKUP($A164,T6_CCGBFI_201314!$A:$AE,13,FALSE)+VLOOKUP($A164,T6_CCGBFI_201314!$A:$AE,17,FALSE)+VLOOKUP($A164,T6_CCGBFI_201314!$A:$AE,21,FALSE)</f>
        <v>1324</v>
      </c>
      <c r="G164" s="97">
        <f t="shared" si="8"/>
        <v>0.36696230598669621</v>
      </c>
      <c r="H164" s="98" t="str">
        <f t="shared" si="9"/>
        <v>35.1% - 38.3%</v>
      </c>
      <c r="I164" s="276">
        <f>VLOOKUP($A164,T6_CCGBFI_201314!$A:$AE,24,FALSE)+VLOOKUP($A164,T6_CCGBFI_201314!$A:$AE,26,FALSE)+VLOOKUP($A164,T6_CCGBFI_201314!$A:$AE,28,FALSE)+VLOOKUP($A164,T6_CCGBFI_201314!$A:$AE,30,FALSE)</f>
        <v>0</v>
      </c>
      <c r="J164" s="101">
        <v>0</v>
      </c>
      <c r="K164" s="355" t="s">
        <v>865</v>
      </c>
      <c r="L164" s="151">
        <f t="shared" si="10"/>
        <v>0</v>
      </c>
      <c r="M164" s="27">
        <v>-4.6763540290620909E-2</v>
      </c>
      <c r="N164" s="27">
        <v>-4.6763540290620909E-2</v>
      </c>
      <c r="O164" s="251">
        <f t="shared" si="11"/>
        <v>0</v>
      </c>
    </row>
    <row r="165" spans="1:15" s="277" customFormat="1" x14ac:dyDescent="0.2">
      <c r="A165" s="251" t="s">
        <v>866</v>
      </c>
      <c r="B165" s="251" t="s">
        <v>867</v>
      </c>
      <c r="C165" s="251" t="s">
        <v>846</v>
      </c>
      <c r="D165" s="270">
        <f>VLOOKUP(A165,T6_CCGBFI_201314!$A:$AE,4,FALSE)+VLOOKUP(A165,T6_CCGBFI_201314!$A:$AE,5,FALSE)+VLOOKUP(A165,T6_CCGBFI_201314!$A:$AE,6,FALSE)+VLOOKUP(A165,T6_CCGBFI_201314!$A:$AE,7,FALSE)</f>
        <v>2125</v>
      </c>
      <c r="E165" s="270">
        <f>VLOOKUP($A165,T6_CCGBFI_201314!$A:$AE,8,FALSE)+VLOOKUP($A165,T6_CCGBFI_201314!$A:$AE,12,FALSE)+VLOOKUP($A165,T6_CCGBFI_201314!$A:$AE,16,FALSE)+VLOOKUP($A165,T6_CCGBFI_201314!$A:$AE,20,FALSE)</f>
        <v>657</v>
      </c>
      <c r="F165" s="275">
        <f>VLOOKUP($A165,T6_CCGBFI_201314!$A:$AE,9,FALSE)+VLOOKUP($A165,T6_CCGBFI_201314!$A:$AE,13,FALSE)+VLOOKUP($A165,T6_CCGBFI_201314!$A:$AE,17,FALSE)+VLOOKUP($A165,T6_CCGBFI_201314!$A:$AE,21,FALSE)</f>
        <v>1431</v>
      </c>
      <c r="G165" s="97">
        <f t="shared" ref="G165:G228" si="12">F165/D165</f>
        <v>0.67341176470588238</v>
      </c>
      <c r="H165" s="98" t="str">
        <f t="shared" si="9"/>
        <v>65.3% - 69.3%</v>
      </c>
      <c r="I165" s="276">
        <f>VLOOKUP($A165,T6_CCGBFI_201314!$A:$AE,24,FALSE)+VLOOKUP($A165,T6_CCGBFI_201314!$A:$AE,26,FALSE)+VLOOKUP($A165,T6_CCGBFI_201314!$A:$AE,28,FALSE)+VLOOKUP($A165,T6_CCGBFI_201314!$A:$AE,30,FALSE)</f>
        <v>37</v>
      </c>
      <c r="J165" s="101">
        <v>1.7411764705882352E-2</v>
      </c>
      <c r="K165" s="355" t="s">
        <v>868</v>
      </c>
      <c r="L165" s="151">
        <f t="shared" si="10"/>
        <v>0</v>
      </c>
      <c r="M165" s="27">
        <v>-3.7154508382419626E-2</v>
      </c>
      <c r="N165" s="27">
        <v>-3.7154508382419626E-2</v>
      </c>
      <c r="O165" s="251">
        <f t="shared" si="11"/>
        <v>0</v>
      </c>
    </row>
    <row r="166" spans="1:15" s="277" customFormat="1" x14ac:dyDescent="0.2">
      <c r="A166" s="251" t="s">
        <v>869</v>
      </c>
      <c r="B166" s="251" t="s">
        <v>870</v>
      </c>
      <c r="C166" s="251" t="s">
        <v>871</v>
      </c>
      <c r="D166" s="270">
        <f>VLOOKUP(A166,T6_CCGBFI_201314!$A:$AE,4,FALSE)+VLOOKUP(A166,T6_CCGBFI_201314!$A:$AE,5,FALSE)+VLOOKUP(A166,T6_CCGBFI_201314!$A:$AE,6,FALSE)+VLOOKUP(A166,T6_CCGBFI_201314!$A:$AE,7,FALSE)</f>
        <v>1856</v>
      </c>
      <c r="E166" s="270">
        <f>VLOOKUP($A166,T6_CCGBFI_201314!$A:$AE,8,FALSE)+VLOOKUP($A166,T6_CCGBFI_201314!$A:$AE,12,FALSE)+VLOOKUP($A166,T6_CCGBFI_201314!$A:$AE,16,FALSE)+VLOOKUP($A166,T6_CCGBFI_201314!$A:$AE,20,FALSE)</f>
        <v>264</v>
      </c>
      <c r="F166" s="275">
        <f>VLOOKUP($A166,T6_CCGBFI_201314!$A:$AE,9,FALSE)+VLOOKUP($A166,T6_CCGBFI_201314!$A:$AE,13,FALSE)+VLOOKUP($A166,T6_CCGBFI_201314!$A:$AE,17,FALSE)+VLOOKUP($A166,T6_CCGBFI_201314!$A:$AE,21,FALSE)</f>
        <v>1579</v>
      </c>
      <c r="G166" s="97">
        <f t="shared" si="12"/>
        <v>0.85075431034482762</v>
      </c>
      <c r="H166" s="98" t="str">
        <f t="shared" si="9"/>
        <v>83.4% - 86.6%</v>
      </c>
      <c r="I166" s="276">
        <f>VLOOKUP($A166,T6_CCGBFI_201314!$A:$AE,24,FALSE)+VLOOKUP($A166,T6_CCGBFI_201314!$A:$AE,26,FALSE)+VLOOKUP($A166,T6_CCGBFI_201314!$A:$AE,28,FALSE)+VLOOKUP($A166,T6_CCGBFI_201314!$A:$AE,30,FALSE)</f>
        <v>13</v>
      </c>
      <c r="J166" s="101">
        <v>7.0652173913043478E-3</v>
      </c>
      <c r="K166" s="355" t="s">
        <v>872</v>
      </c>
      <c r="L166" s="151">
        <f t="shared" si="10"/>
        <v>0</v>
      </c>
      <c r="M166" s="27">
        <v>1.0342950462710832E-2</v>
      </c>
      <c r="N166" s="27">
        <v>1.0342950462710832E-2</v>
      </c>
      <c r="O166" s="251">
        <f t="shared" si="11"/>
        <v>0</v>
      </c>
    </row>
    <row r="167" spans="1:15" s="277" customFormat="1" x14ac:dyDescent="0.2">
      <c r="A167" s="251" t="s">
        <v>873</v>
      </c>
      <c r="B167" s="251" t="s">
        <v>874</v>
      </c>
      <c r="C167" s="251" t="s">
        <v>871</v>
      </c>
      <c r="D167" s="270">
        <f>VLOOKUP(A167,T6_CCGBFI_201314!$A:$AE,4,FALSE)+VLOOKUP(A167,T6_CCGBFI_201314!$A:$AE,5,FALSE)+VLOOKUP(A167,T6_CCGBFI_201314!$A:$AE,6,FALSE)+VLOOKUP(A167,T6_CCGBFI_201314!$A:$AE,7,FALSE)</f>
        <v>6392</v>
      </c>
      <c r="E167" s="270">
        <f>VLOOKUP($A167,T6_CCGBFI_201314!$A:$AE,8,FALSE)+VLOOKUP($A167,T6_CCGBFI_201314!$A:$AE,12,FALSE)+VLOOKUP($A167,T6_CCGBFI_201314!$A:$AE,16,FALSE)+VLOOKUP($A167,T6_CCGBFI_201314!$A:$AE,20,FALSE)</f>
        <v>1321</v>
      </c>
      <c r="F167" s="275">
        <f>VLOOKUP($A167,T6_CCGBFI_201314!$A:$AE,9,FALSE)+VLOOKUP($A167,T6_CCGBFI_201314!$A:$AE,13,FALSE)+VLOOKUP($A167,T6_CCGBFI_201314!$A:$AE,17,FALSE)+VLOOKUP($A167,T6_CCGBFI_201314!$A:$AE,21,FALSE)</f>
        <v>5061</v>
      </c>
      <c r="G167" s="97">
        <f t="shared" si="12"/>
        <v>0.79177096370463074</v>
      </c>
      <c r="H167" s="98" t="str">
        <f t="shared" si="9"/>
        <v>78.2% - 80.2%</v>
      </c>
      <c r="I167" s="276">
        <f>VLOOKUP($A167,T6_CCGBFI_201314!$A:$AE,24,FALSE)+VLOOKUP($A167,T6_CCGBFI_201314!$A:$AE,26,FALSE)+VLOOKUP($A167,T6_CCGBFI_201314!$A:$AE,28,FALSE)+VLOOKUP($A167,T6_CCGBFI_201314!$A:$AE,30,FALSE)</f>
        <v>10</v>
      </c>
      <c r="J167" s="101">
        <v>1.6260162601626016E-3</v>
      </c>
      <c r="K167" s="355" t="s">
        <v>875</v>
      </c>
      <c r="L167" s="151">
        <f t="shared" si="10"/>
        <v>0</v>
      </c>
      <c r="M167" s="27">
        <v>-5.6670602125147629E-2</v>
      </c>
      <c r="N167" s="27">
        <v>-5.6670602125147629E-2</v>
      </c>
      <c r="O167" s="251">
        <f t="shared" si="11"/>
        <v>0</v>
      </c>
    </row>
    <row r="168" spans="1:15" s="277" customFormat="1" x14ac:dyDescent="0.2">
      <c r="A168" s="251" t="s">
        <v>876</v>
      </c>
      <c r="B168" s="251" t="s">
        <v>877</v>
      </c>
      <c r="C168" s="251" t="s">
        <v>871</v>
      </c>
      <c r="D168" s="270">
        <f>VLOOKUP(A168,T6_CCGBFI_201314!$A:$AE,4,FALSE)+VLOOKUP(A168,T6_CCGBFI_201314!$A:$AE,5,FALSE)+VLOOKUP(A168,T6_CCGBFI_201314!$A:$AE,6,FALSE)+VLOOKUP(A168,T6_CCGBFI_201314!$A:$AE,7,FALSE)</f>
        <v>2900</v>
      </c>
      <c r="E168" s="270">
        <f>VLOOKUP($A168,T6_CCGBFI_201314!$A:$AE,8,FALSE)+VLOOKUP($A168,T6_CCGBFI_201314!$A:$AE,12,FALSE)+VLOOKUP($A168,T6_CCGBFI_201314!$A:$AE,16,FALSE)+VLOOKUP($A168,T6_CCGBFI_201314!$A:$AE,20,FALSE)</f>
        <v>623</v>
      </c>
      <c r="F168" s="275">
        <f>VLOOKUP($A168,T6_CCGBFI_201314!$A:$AE,9,FALSE)+VLOOKUP($A168,T6_CCGBFI_201314!$A:$AE,13,FALSE)+VLOOKUP($A168,T6_CCGBFI_201314!$A:$AE,17,FALSE)+VLOOKUP($A168,T6_CCGBFI_201314!$A:$AE,21,FALSE)</f>
        <v>2262</v>
      </c>
      <c r="G168" s="97">
        <f t="shared" si="12"/>
        <v>0.78</v>
      </c>
      <c r="H168" s="98" t="str">
        <f t="shared" si="9"/>
        <v>76.5% - 79.5%</v>
      </c>
      <c r="I168" s="276">
        <f>VLOOKUP($A168,T6_CCGBFI_201314!$A:$AE,24,FALSE)+VLOOKUP($A168,T6_CCGBFI_201314!$A:$AE,26,FALSE)+VLOOKUP($A168,T6_CCGBFI_201314!$A:$AE,28,FALSE)+VLOOKUP($A168,T6_CCGBFI_201314!$A:$AE,30,FALSE)</f>
        <v>15</v>
      </c>
      <c r="J168" s="101">
        <v>5.175983436853002E-3</v>
      </c>
      <c r="K168" s="355" t="s">
        <v>878</v>
      </c>
      <c r="L168" s="151">
        <f t="shared" si="10"/>
        <v>0</v>
      </c>
      <c r="M168" s="27">
        <v>-7.1405699647774545E-2</v>
      </c>
      <c r="N168" s="27">
        <v>-7.1405699647774545E-2</v>
      </c>
      <c r="O168" s="251">
        <f t="shared" si="11"/>
        <v>0</v>
      </c>
    </row>
    <row r="169" spans="1:15" s="277" customFormat="1" x14ac:dyDescent="0.2">
      <c r="A169" s="251" t="s">
        <v>879</v>
      </c>
      <c r="B169" s="251" t="s">
        <v>880</v>
      </c>
      <c r="C169" s="251" t="s">
        <v>871</v>
      </c>
      <c r="D169" s="270">
        <f>VLOOKUP(A169,T6_CCGBFI_201314!$A:$AE,4,FALSE)+VLOOKUP(A169,T6_CCGBFI_201314!$A:$AE,5,FALSE)+VLOOKUP(A169,T6_CCGBFI_201314!$A:$AE,6,FALSE)+VLOOKUP(A169,T6_CCGBFI_201314!$A:$AE,7,FALSE)</f>
        <v>4684</v>
      </c>
      <c r="E169" s="270">
        <f>VLOOKUP($A169,T6_CCGBFI_201314!$A:$AE,8,FALSE)+VLOOKUP($A169,T6_CCGBFI_201314!$A:$AE,12,FALSE)+VLOOKUP($A169,T6_CCGBFI_201314!$A:$AE,16,FALSE)+VLOOKUP($A169,T6_CCGBFI_201314!$A:$AE,20,FALSE)</f>
        <v>858</v>
      </c>
      <c r="F169" s="275">
        <f>VLOOKUP($A169,T6_CCGBFI_201314!$A:$AE,9,FALSE)+VLOOKUP($A169,T6_CCGBFI_201314!$A:$AE,13,FALSE)+VLOOKUP($A169,T6_CCGBFI_201314!$A:$AE,17,FALSE)+VLOOKUP($A169,T6_CCGBFI_201314!$A:$AE,21,FALSE)</f>
        <v>3803</v>
      </c>
      <c r="G169" s="97"/>
      <c r="H169" s="98" t="str">
        <f t="shared" si="9"/>
        <v/>
      </c>
      <c r="I169" s="276">
        <f>VLOOKUP($A169,T6_CCGBFI_201314!$A:$AE,24,FALSE)+VLOOKUP($A169,T6_CCGBFI_201314!$A:$AE,26,FALSE)+VLOOKUP($A169,T6_CCGBFI_201314!$A:$AE,28,FALSE)+VLOOKUP($A169,T6_CCGBFI_201314!$A:$AE,30,FALSE)</f>
        <v>23</v>
      </c>
      <c r="J169" s="101">
        <v>4.9155802521906392E-3</v>
      </c>
      <c r="K169" s="355" t="s">
        <v>881</v>
      </c>
      <c r="L169" s="151">
        <f t="shared" si="10"/>
        <v>1</v>
      </c>
      <c r="M169" s="27">
        <v>-0.11672638129360735</v>
      </c>
      <c r="N169" s="27">
        <v>-0.11672638129360735</v>
      </c>
      <c r="O169" s="251">
        <f t="shared" si="11"/>
        <v>0</v>
      </c>
    </row>
    <row r="170" spans="1:15" s="277" customFormat="1" x14ac:dyDescent="0.2">
      <c r="A170" s="251" t="s">
        <v>882</v>
      </c>
      <c r="B170" s="251" t="s">
        <v>883</v>
      </c>
      <c r="C170" s="251" t="s">
        <v>884</v>
      </c>
      <c r="D170" s="270">
        <f>VLOOKUP(A170,T6_CCGBFI_201314!$A:$AE,4,FALSE)+VLOOKUP(A170,T6_CCGBFI_201314!$A:$AE,5,FALSE)+VLOOKUP(A170,T6_CCGBFI_201314!$A:$AE,6,FALSE)+VLOOKUP(A170,T6_CCGBFI_201314!$A:$AE,7,FALSE)</f>
        <v>6450</v>
      </c>
      <c r="E170" s="270">
        <f>VLOOKUP($A170,T6_CCGBFI_201314!$A:$AE,8,FALSE)+VLOOKUP($A170,T6_CCGBFI_201314!$A:$AE,12,FALSE)+VLOOKUP($A170,T6_CCGBFI_201314!$A:$AE,16,FALSE)+VLOOKUP($A170,T6_CCGBFI_201314!$A:$AE,20,FALSE)</f>
        <v>894</v>
      </c>
      <c r="F170" s="275">
        <f>VLOOKUP($A170,T6_CCGBFI_201314!$A:$AE,9,FALSE)+VLOOKUP($A170,T6_CCGBFI_201314!$A:$AE,13,FALSE)+VLOOKUP($A170,T6_CCGBFI_201314!$A:$AE,17,FALSE)+VLOOKUP($A170,T6_CCGBFI_201314!$A:$AE,21,FALSE)</f>
        <v>5303</v>
      </c>
      <c r="G170" s="97">
        <f t="shared" si="12"/>
        <v>0.82217054263565892</v>
      </c>
      <c r="H170" s="98" t="str">
        <f t="shared" si="9"/>
        <v>81.3% - 83.1%</v>
      </c>
      <c r="I170" s="276">
        <f>VLOOKUP($A170,T6_CCGBFI_201314!$A:$AE,24,FALSE)+VLOOKUP($A170,T6_CCGBFI_201314!$A:$AE,26,FALSE)+VLOOKUP($A170,T6_CCGBFI_201314!$A:$AE,28,FALSE)+VLOOKUP($A170,T6_CCGBFI_201314!$A:$AE,30,FALSE)</f>
        <v>253</v>
      </c>
      <c r="J170" s="101">
        <v>3.9562727745965642E-2</v>
      </c>
      <c r="K170" s="355" t="s">
        <v>885</v>
      </c>
      <c r="L170" s="151">
        <f t="shared" si="10"/>
        <v>0</v>
      </c>
      <c r="M170" s="27">
        <v>-3.7457095955827469E-2</v>
      </c>
      <c r="N170" s="27">
        <v>-3.7457095955827469E-2</v>
      </c>
      <c r="O170" s="251">
        <f t="shared" si="11"/>
        <v>0</v>
      </c>
    </row>
    <row r="171" spans="1:15" s="277" customFormat="1" x14ac:dyDescent="0.2">
      <c r="A171" s="251" t="s">
        <v>886</v>
      </c>
      <c r="B171" s="251" t="s">
        <v>887</v>
      </c>
      <c r="C171" s="251" t="s">
        <v>884</v>
      </c>
      <c r="D171" s="270">
        <f>VLOOKUP(A171,T6_CCGBFI_201314!$A:$AE,4,FALSE)+VLOOKUP(A171,T6_CCGBFI_201314!$A:$AE,5,FALSE)+VLOOKUP(A171,T6_CCGBFI_201314!$A:$AE,6,FALSE)+VLOOKUP(A171,T6_CCGBFI_201314!$A:$AE,7,FALSE)</f>
        <v>2215</v>
      </c>
      <c r="E171" s="270">
        <f>VLOOKUP($A171,T6_CCGBFI_201314!$A:$AE,8,FALSE)+VLOOKUP($A171,T6_CCGBFI_201314!$A:$AE,12,FALSE)+VLOOKUP($A171,T6_CCGBFI_201314!$A:$AE,16,FALSE)+VLOOKUP($A171,T6_CCGBFI_201314!$A:$AE,20,FALSE)</f>
        <v>343</v>
      </c>
      <c r="F171" s="275">
        <f>VLOOKUP($A171,T6_CCGBFI_201314!$A:$AE,9,FALSE)+VLOOKUP($A171,T6_CCGBFI_201314!$A:$AE,13,FALSE)+VLOOKUP($A171,T6_CCGBFI_201314!$A:$AE,17,FALSE)+VLOOKUP($A171,T6_CCGBFI_201314!$A:$AE,21,FALSE)</f>
        <v>1795</v>
      </c>
      <c r="G171" s="97">
        <f t="shared" si="12"/>
        <v>0.81038374717832962</v>
      </c>
      <c r="H171" s="98" t="str">
        <f t="shared" si="9"/>
        <v>79.4% - 82.6%</v>
      </c>
      <c r="I171" s="276">
        <f>VLOOKUP($A171,T6_CCGBFI_201314!$A:$AE,24,FALSE)+VLOOKUP($A171,T6_CCGBFI_201314!$A:$AE,26,FALSE)+VLOOKUP($A171,T6_CCGBFI_201314!$A:$AE,28,FALSE)+VLOOKUP($A171,T6_CCGBFI_201314!$A:$AE,30,FALSE)</f>
        <v>77</v>
      </c>
      <c r="J171" s="101">
        <v>3.4516765285996058E-2</v>
      </c>
      <c r="K171" s="355" t="s">
        <v>888</v>
      </c>
      <c r="L171" s="151">
        <f t="shared" si="10"/>
        <v>0</v>
      </c>
      <c r="M171" s="27">
        <v>-5.017152658662094E-2</v>
      </c>
      <c r="N171" s="27">
        <v>-5.017152658662094E-2</v>
      </c>
      <c r="O171" s="251">
        <f t="shared" si="11"/>
        <v>0</v>
      </c>
    </row>
    <row r="172" spans="1:15" s="277" customFormat="1" x14ac:dyDescent="0.2">
      <c r="A172" s="251" t="s">
        <v>889</v>
      </c>
      <c r="B172" s="251" t="s">
        <v>890</v>
      </c>
      <c r="C172" s="251" t="s">
        <v>884</v>
      </c>
      <c r="D172" s="270">
        <f>VLOOKUP(A172,T6_CCGBFI_201314!$A:$AE,4,FALSE)+VLOOKUP(A172,T6_CCGBFI_201314!$A:$AE,5,FALSE)+VLOOKUP(A172,T6_CCGBFI_201314!$A:$AE,6,FALSE)+VLOOKUP(A172,T6_CCGBFI_201314!$A:$AE,7,FALSE)</f>
        <v>5352</v>
      </c>
      <c r="E172" s="270">
        <f>VLOOKUP($A172,T6_CCGBFI_201314!$A:$AE,8,FALSE)+VLOOKUP($A172,T6_CCGBFI_201314!$A:$AE,12,FALSE)+VLOOKUP($A172,T6_CCGBFI_201314!$A:$AE,16,FALSE)+VLOOKUP($A172,T6_CCGBFI_201314!$A:$AE,20,FALSE)</f>
        <v>913</v>
      </c>
      <c r="F172" s="275">
        <f>VLOOKUP($A172,T6_CCGBFI_201314!$A:$AE,9,FALSE)+VLOOKUP($A172,T6_CCGBFI_201314!$A:$AE,13,FALSE)+VLOOKUP($A172,T6_CCGBFI_201314!$A:$AE,17,FALSE)+VLOOKUP($A172,T6_CCGBFI_201314!$A:$AE,21,FALSE)</f>
        <v>4423</v>
      </c>
      <c r="G172" s="97">
        <f t="shared" si="12"/>
        <v>0.82642002989536623</v>
      </c>
      <c r="H172" s="98" t="str">
        <f t="shared" si="9"/>
        <v>81.6% - 83.6%</v>
      </c>
      <c r="I172" s="276">
        <f>VLOOKUP($A172,T6_CCGBFI_201314!$A:$AE,24,FALSE)+VLOOKUP($A172,T6_CCGBFI_201314!$A:$AE,26,FALSE)+VLOOKUP($A172,T6_CCGBFI_201314!$A:$AE,28,FALSE)+VLOOKUP($A172,T6_CCGBFI_201314!$A:$AE,30,FALSE)</f>
        <v>16</v>
      </c>
      <c r="J172" s="101">
        <v>2.617801047120419E-3</v>
      </c>
      <c r="K172" s="355" t="s">
        <v>891</v>
      </c>
      <c r="L172" s="151">
        <f t="shared" si="10"/>
        <v>0</v>
      </c>
      <c r="M172" s="27">
        <v>-5.1400212690535296E-2</v>
      </c>
      <c r="N172" s="27">
        <v>-5.1400212690535296E-2</v>
      </c>
      <c r="O172" s="251">
        <f t="shared" si="11"/>
        <v>0</v>
      </c>
    </row>
    <row r="173" spans="1:15" s="277" customFormat="1" x14ac:dyDescent="0.2">
      <c r="A173" s="251" t="s">
        <v>892</v>
      </c>
      <c r="B173" s="251" t="s">
        <v>893</v>
      </c>
      <c r="C173" s="251" t="s">
        <v>884</v>
      </c>
      <c r="D173" s="270">
        <f>VLOOKUP(A173,T6_CCGBFI_201314!$A:$AE,4,FALSE)+VLOOKUP(A173,T6_CCGBFI_201314!$A:$AE,5,FALSE)+VLOOKUP(A173,T6_CCGBFI_201314!$A:$AE,6,FALSE)+VLOOKUP(A173,T6_CCGBFI_201314!$A:$AE,7,FALSE)</f>
        <v>2791</v>
      </c>
      <c r="E173" s="270">
        <f>VLOOKUP($A173,T6_CCGBFI_201314!$A:$AE,8,FALSE)+VLOOKUP($A173,T6_CCGBFI_201314!$A:$AE,12,FALSE)+VLOOKUP($A173,T6_CCGBFI_201314!$A:$AE,16,FALSE)+VLOOKUP($A173,T6_CCGBFI_201314!$A:$AE,20,FALSE)</f>
        <v>523</v>
      </c>
      <c r="F173" s="275">
        <f>VLOOKUP($A173,T6_CCGBFI_201314!$A:$AE,9,FALSE)+VLOOKUP($A173,T6_CCGBFI_201314!$A:$AE,13,FALSE)+VLOOKUP($A173,T6_CCGBFI_201314!$A:$AE,17,FALSE)+VLOOKUP($A173,T6_CCGBFI_201314!$A:$AE,21,FALSE)</f>
        <v>2146</v>
      </c>
      <c r="G173" s="97"/>
      <c r="H173" s="98" t="str">
        <f t="shared" si="9"/>
        <v/>
      </c>
      <c r="I173" s="276">
        <f>VLOOKUP($A173,T6_CCGBFI_201314!$A:$AE,24,FALSE)+VLOOKUP($A173,T6_CCGBFI_201314!$A:$AE,26,FALSE)+VLOOKUP($A173,T6_CCGBFI_201314!$A:$AE,28,FALSE)+VLOOKUP($A173,T6_CCGBFI_201314!$A:$AE,30,FALSE)</f>
        <v>122</v>
      </c>
      <c r="J173" s="101">
        <v>4.1814946619217079E-2</v>
      </c>
      <c r="K173" s="355" t="s">
        <v>894</v>
      </c>
      <c r="L173" s="151">
        <f t="shared" si="10"/>
        <v>1</v>
      </c>
      <c r="M173" s="27">
        <v>-0.11983601387574894</v>
      </c>
      <c r="N173" s="27">
        <v>-0.11983601387574894</v>
      </c>
      <c r="O173" s="251">
        <f t="shared" si="11"/>
        <v>0</v>
      </c>
    </row>
    <row r="174" spans="1:15" s="277" customFormat="1" x14ac:dyDescent="0.2">
      <c r="A174" s="251" t="s">
        <v>895</v>
      </c>
      <c r="B174" s="251" t="s">
        <v>896</v>
      </c>
      <c r="C174" s="251" t="s">
        <v>897</v>
      </c>
      <c r="D174" s="270">
        <f>VLOOKUP(A174,T6_CCGBFI_201314!$A:$AE,4,FALSE)+VLOOKUP(A174,T6_CCGBFI_201314!$A:$AE,5,FALSE)+VLOOKUP(A174,T6_CCGBFI_201314!$A:$AE,6,FALSE)+VLOOKUP(A174,T6_CCGBFI_201314!$A:$AE,7,FALSE)</f>
        <v>5434</v>
      </c>
      <c r="E174" s="270">
        <f>VLOOKUP($A174,T6_CCGBFI_201314!$A:$AE,8,FALSE)+VLOOKUP($A174,T6_CCGBFI_201314!$A:$AE,12,FALSE)+VLOOKUP($A174,T6_CCGBFI_201314!$A:$AE,16,FALSE)+VLOOKUP($A174,T6_CCGBFI_201314!$A:$AE,20,FALSE)</f>
        <v>1276</v>
      </c>
      <c r="F174" s="275">
        <f>VLOOKUP($A174,T6_CCGBFI_201314!$A:$AE,9,FALSE)+VLOOKUP($A174,T6_CCGBFI_201314!$A:$AE,13,FALSE)+VLOOKUP($A174,T6_CCGBFI_201314!$A:$AE,17,FALSE)+VLOOKUP($A174,T6_CCGBFI_201314!$A:$AE,21,FALSE)</f>
        <v>3826</v>
      </c>
      <c r="G174" s="97"/>
      <c r="H174" s="98" t="str">
        <f t="shared" si="9"/>
        <v/>
      </c>
      <c r="I174" s="276">
        <f>VLOOKUP($A174,T6_CCGBFI_201314!$A:$AE,24,FALSE)+VLOOKUP($A174,T6_CCGBFI_201314!$A:$AE,26,FALSE)+VLOOKUP($A174,T6_CCGBFI_201314!$A:$AE,28,FALSE)+VLOOKUP($A174,T6_CCGBFI_201314!$A:$AE,30,FALSE)</f>
        <v>332</v>
      </c>
      <c r="J174" s="101">
        <v>6.1108043438247744E-2</v>
      </c>
      <c r="K174" s="355" t="s">
        <v>898</v>
      </c>
      <c r="L174" s="151">
        <f t="shared" si="10"/>
        <v>0</v>
      </c>
      <c r="M174" s="27">
        <v>-4.0437930425569535E-2</v>
      </c>
      <c r="N174" s="27">
        <v>-4.0437930425569535E-2</v>
      </c>
      <c r="O174" s="251">
        <f t="shared" si="11"/>
        <v>1</v>
      </c>
    </row>
    <row r="175" spans="1:15" s="277" customFormat="1" x14ac:dyDescent="0.2">
      <c r="A175" s="251" t="s">
        <v>899</v>
      </c>
      <c r="B175" s="251" t="s">
        <v>900</v>
      </c>
      <c r="C175" s="251" t="s">
        <v>897</v>
      </c>
      <c r="D175" s="270">
        <f>VLOOKUP(A175,T6_CCGBFI_201314!$A:$AE,4,FALSE)+VLOOKUP(A175,T6_CCGBFI_201314!$A:$AE,5,FALSE)+VLOOKUP(A175,T6_CCGBFI_201314!$A:$AE,6,FALSE)+VLOOKUP(A175,T6_CCGBFI_201314!$A:$AE,7,FALSE)</f>
        <v>8892</v>
      </c>
      <c r="E175" s="270">
        <f>VLOOKUP($A175,T6_CCGBFI_201314!$A:$AE,8,FALSE)+VLOOKUP($A175,T6_CCGBFI_201314!$A:$AE,12,FALSE)+VLOOKUP($A175,T6_CCGBFI_201314!$A:$AE,16,FALSE)+VLOOKUP($A175,T6_CCGBFI_201314!$A:$AE,20,FALSE)</f>
        <v>1987</v>
      </c>
      <c r="F175" s="275">
        <f>VLOOKUP($A175,T6_CCGBFI_201314!$A:$AE,9,FALSE)+VLOOKUP($A175,T6_CCGBFI_201314!$A:$AE,13,FALSE)+VLOOKUP($A175,T6_CCGBFI_201314!$A:$AE,17,FALSE)+VLOOKUP($A175,T6_CCGBFI_201314!$A:$AE,21,FALSE)</f>
        <v>6741</v>
      </c>
      <c r="G175" s="97">
        <f t="shared" si="12"/>
        <v>0.7580971659919028</v>
      </c>
      <c r="H175" s="98" t="str">
        <f t="shared" si="9"/>
        <v>74.9% - 76.7%</v>
      </c>
      <c r="I175" s="276">
        <f>VLOOKUP($A175,T6_CCGBFI_201314!$A:$AE,24,FALSE)+VLOOKUP($A175,T6_CCGBFI_201314!$A:$AE,26,FALSE)+VLOOKUP($A175,T6_CCGBFI_201314!$A:$AE,28,FALSE)+VLOOKUP($A175,T6_CCGBFI_201314!$A:$AE,30,FALSE)</f>
        <v>164</v>
      </c>
      <c r="J175" s="101">
        <v>1.7480136208853577E-2</v>
      </c>
      <c r="K175" s="355" t="s">
        <v>901</v>
      </c>
      <c r="L175" s="151">
        <f t="shared" si="10"/>
        <v>0</v>
      </c>
      <c r="M175" s="27">
        <v>-7.1428571428571397E-2</v>
      </c>
      <c r="N175" s="27">
        <v>-7.1428571428571397E-2</v>
      </c>
      <c r="O175" s="251">
        <f t="shared" si="11"/>
        <v>0</v>
      </c>
    </row>
    <row r="176" spans="1:15" s="277" customFormat="1" x14ac:dyDescent="0.2">
      <c r="A176" s="251" t="s">
        <v>902</v>
      </c>
      <c r="B176" s="251" t="s">
        <v>903</v>
      </c>
      <c r="C176" s="251" t="s">
        <v>897</v>
      </c>
      <c r="D176" s="270">
        <f>VLOOKUP(A176,T6_CCGBFI_201314!$A:$AE,4,FALSE)+VLOOKUP(A176,T6_CCGBFI_201314!$A:$AE,5,FALSE)+VLOOKUP(A176,T6_CCGBFI_201314!$A:$AE,6,FALSE)+VLOOKUP(A176,T6_CCGBFI_201314!$A:$AE,7,FALSE)</f>
        <v>2707</v>
      </c>
      <c r="E176" s="270">
        <f>VLOOKUP($A176,T6_CCGBFI_201314!$A:$AE,8,FALSE)+VLOOKUP($A176,T6_CCGBFI_201314!$A:$AE,12,FALSE)+VLOOKUP($A176,T6_CCGBFI_201314!$A:$AE,16,FALSE)+VLOOKUP($A176,T6_CCGBFI_201314!$A:$AE,20,FALSE)</f>
        <v>443.5</v>
      </c>
      <c r="F176" s="275">
        <f>VLOOKUP($A176,T6_CCGBFI_201314!$A:$AE,9,FALSE)+VLOOKUP($A176,T6_CCGBFI_201314!$A:$AE,13,FALSE)+VLOOKUP($A176,T6_CCGBFI_201314!$A:$AE,17,FALSE)+VLOOKUP($A176,T6_CCGBFI_201314!$A:$AE,21,FALSE)</f>
        <v>2052.5</v>
      </c>
      <c r="G176" s="97">
        <f t="shared" si="12"/>
        <v>0.75821943110454382</v>
      </c>
      <c r="H176" s="98" t="str">
        <f t="shared" si="9"/>
        <v>74.2% - 77.4%</v>
      </c>
      <c r="I176" s="276">
        <f>VLOOKUP($A176,T6_CCGBFI_201314!$A:$AE,24,FALSE)+VLOOKUP($A176,T6_CCGBFI_201314!$A:$AE,26,FALSE)+VLOOKUP($A176,T6_CCGBFI_201314!$A:$AE,28,FALSE)+VLOOKUP($A176,T6_CCGBFI_201314!$A:$AE,30,FALSE)</f>
        <v>211</v>
      </c>
      <c r="J176" s="101">
        <v>1.1494252873563218E-2</v>
      </c>
      <c r="K176" s="355" t="s">
        <v>904</v>
      </c>
      <c r="L176" s="151">
        <f t="shared" si="10"/>
        <v>0</v>
      </c>
      <c r="M176" s="27">
        <v>-1.6351744186046457E-2</v>
      </c>
      <c r="N176" s="27">
        <v>-1.6351744186046457E-2</v>
      </c>
      <c r="O176" s="251">
        <f t="shared" si="11"/>
        <v>0</v>
      </c>
    </row>
    <row r="177" spans="1:15" s="277" customFormat="1" x14ac:dyDescent="0.2">
      <c r="A177" s="251" t="s">
        <v>905</v>
      </c>
      <c r="B177" s="251" t="s">
        <v>906</v>
      </c>
      <c r="C177" s="251" t="s">
        <v>907</v>
      </c>
      <c r="D177" s="270">
        <f>VLOOKUP(A177,T6_CCGBFI_201314!$A:$AE,4,FALSE)+VLOOKUP(A177,T6_CCGBFI_201314!$A:$AE,5,FALSE)+VLOOKUP(A177,T6_CCGBFI_201314!$A:$AE,6,FALSE)+VLOOKUP(A177,T6_CCGBFI_201314!$A:$AE,7,FALSE)</f>
        <v>1405</v>
      </c>
      <c r="E177" s="270">
        <f>VLOOKUP($A177,T6_CCGBFI_201314!$A:$AE,8,FALSE)+VLOOKUP($A177,T6_CCGBFI_201314!$A:$AE,12,FALSE)+VLOOKUP($A177,T6_CCGBFI_201314!$A:$AE,16,FALSE)+VLOOKUP($A177,T6_CCGBFI_201314!$A:$AE,20,FALSE)</f>
        <v>336</v>
      </c>
      <c r="F177" s="275">
        <f>VLOOKUP($A177,T6_CCGBFI_201314!$A:$AE,9,FALSE)+VLOOKUP($A177,T6_CCGBFI_201314!$A:$AE,13,FALSE)+VLOOKUP($A177,T6_CCGBFI_201314!$A:$AE,17,FALSE)+VLOOKUP($A177,T6_CCGBFI_201314!$A:$AE,21,FALSE)</f>
        <v>1022</v>
      </c>
      <c r="G177" s="97"/>
      <c r="H177" s="98" t="str">
        <f t="shared" si="9"/>
        <v/>
      </c>
      <c r="I177" s="276">
        <f>VLOOKUP($A177,T6_CCGBFI_201314!$A:$AE,24,FALSE)+VLOOKUP($A177,T6_CCGBFI_201314!$A:$AE,26,FALSE)+VLOOKUP($A177,T6_CCGBFI_201314!$A:$AE,28,FALSE)+VLOOKUP($A177,T6_CCGBFI_201314!$A:$AE,30,FALSE)</f>
        <v>47</v>
      </c>
      <c r="J177" s="101">
        <v>3.3475783475783477E-2</v>
      </c>
      <c r="K177" s="355" t="s">
        <v>908</v>
      </c>
      <c r="L177" s="151">
        <f t="shared" si="10"/>
        <v>1</v>
      </c>
      <c r="M177" s="27">
        <v>-0.11132194813409235</v>
      </c>
      <c r="N177" s="27">
        <v>-0.11132194813409235</v>
      </c>
      <c r="O177" s="251">
        <f t="shared" si="11"/>
        <v>0</v>
      </c>
    </row>
    <row r="178" spans="1:15" s="277" customFormat="1" x14ac:dyDescent="0.2">
      <c r="A178" s="251" t="s">
        <v>909</v>
      </c>
      <c r="B178" s="251" t="s">
        <v>910</v>
      </c>
      <c r="C178" s="251" t="s">
        <v>907</v>
      </c>
      <c r="D178" s="270">
        <f>VLOOKUP(A178,T6_CCGBFI_201314!$A:$AE,4,FALSE)+VLOOKUP(A178,T6_CCGBFI_201314!$A:$AE,5,FALSE)+VLOOKUP(A178,T6_CCGBFI_201314!$A:$AE,6,FALSE)+VLOOKUP(A178,T6_CCGBFI_201314!$A:$AE,7,FALSE)</f>
        <v>1817</v>
      </c>
      <c r="E178" s="270">
        <f>VLOOKUP($A178,T6_CCGBFI_201314!$A:$AE,8,FALSE)+VLOOKUP($A178,T6_CCGBFI_201314!$A:$AE,12,FALSE)+VLOOKUP($A178,T6_CCGBFI_201314!$A:$AE,16,FALSE)+VLOOKUP($A178,T6_CCGBFI_201314!$A:$AE,20,FALSE)</f>
        <v>452</v>
      </c>
      <c r="F178" s="275">
        <f>VLOOKUP($A178,T6_CCGBFI_201314!$A:$AE,9,FALSE)+VLOOKUP($A178,T6_CCGBFI_201314!$A:$AE,13,FALSE)+VLOOKUP($A178,T6_CCGBFI_201314!$A:$AE,17,FALSE)+VLOOKUP($A178,T6_CCGBFI_201314!$A:$AE,21,FALSE)</f>
        <v>1289</v>
      </c>
      <c r="G178" s="97">
        <f t="shared" si="12"/>
        <v>0.70941111722619699</v>
      </c>
      <c r="H178" s="98" t="str">
        <f t="shared" si="9"/>
        <v>68.8% - 73.0%</v>
      </c>
      <c r="I178" s="276">
        <f>VLOOKUP($A178,T6_CCGBFI_201314!$A:$AE,24,FALSE)+VLOOKUP($A178,T6_CCGBFI_201314!$A:$AE,26,FALSE)+VLOOKUP($A178,T6_CCGBFI_201314!$A:$AE,28,FALSE)+VLOOKUP($A178,T6_CCGBFI_201314!$A:$AE,30,FALSE)</f>
        <v>76</v>
      </c>
      <c r="J178" s="101">
        <v>4.1827187671986794E-2</v>
      </c>
      <c r="K178" s="355" t="s">
        <v>911</v>
      </c>
      <c r="L178" s="151">
        <f t="shared" si="10"/>
        <v>0</v>
      </c>
      <c r="M178" s="27">
        <v>-3.5050451407328764E-2</v>
      </c>
      <c r="N178" s="27">
        <v>-3.5050451407328764E-2</v>
      </c>
      <c r="O178" s="251">
        <f t="shared" si="11"/>
        <v>0</v>
      </c>
    </row>
    <row r="179" spans="1:15" s="277" customFormat="1" x14ac:dyDescent="0.2">
      <c r="A179" s="251" t="s">
        <v>912</v>
      </c>
      <c r="B179" s="251" t="s">
        <v>913</v>
      </c>
      <c r="C179" s="251" t="s">
        <v>907</v>
      </c>
      <c r="D179" s="270">
        <f>VLOOKUP(A179,T6_CCGBFI_201314!$A:$AE,4,FALSE)+VLOOKUP(A179,T6_CCGBFI_201314!$A:$AE,5,FALSE)+VLOOKUP(A179,T6_CCGBFI_201314!$A:$AE,6,FALSE)+VLOOKUP(A179,T6_CCGBFI_201314!$A:$AE,7,FALSE)</f>
        <v>3222</v>
      </c>
      <c r="E179" s="270">
        <f>VLOOKUP($A179,T6_CCGBFI_201314!$A:$AE,8,FALSE)+VLOOKUP($A179,T6_CCGBFI_201314!$A:$AE,12,FALSE)+VLOOKUP($A179,T6_CCGBFI_201314!$A:$AE,16,FALSE)+VLOOKUP($A179,T6_CCGBFI_201314!$A:$AE,20,FALSE)</f>
        <v>1070</v>
      </c>
      <c r="F179" s="275">
        <f>VLOOKUP($A179,T6_CCGBFI_201314!$A:$AE,9,FALSE)+VLOOKUP($A179,T6_CCGBFI_201314!$A:$AE,13,FALSE)+VLOOKUP($A179,T6_CCGBFI_201314!$A:$AE,17,FALSE)+VLOOKUP($A179,T6_CCGBFI_201314!$A:$AE,21,FALSE)</f>
        <v>2065</v>
      </c>
      <c r="G179" s="97">
        <f t="shared" si="12"/>
        <v>0.64090626939788953</v>
      </c>
      <c r="H179" s="98" t="str">
        <f t="shared" si="9"/>
        <v>62.4% - 65.7%</v>
      </c>
      <c r="I179" s="276">
        <f>VLOOKUP($A179,T6_CCGBFI_201314!$A:$AE,24,FALSE)+VLOOKUP($A179,T6_CCGBFI_201314!$A:$AE,26,FALSE)+VLOOKUP($A179,T6_CCGBFI_201314!$A:$AE,28,FALSE)+VLOOKUP($A179,T6_CCGBFI_201314!$A:$AE,30,FALSE)</f>
        <v>87</v>
      </c>
      <c r="J179" s="101">
        <v>2.7010245265445515E-2</v>
      </c>
      <c r="K179" s="355" t="s">
        <v>914</v>
      </c>
      <c r="L179" s="151">
        <f t="shared" si="10"/>
        <v>0</v>
      </c>
      <c r="M179" s="27">
        <v>-8.2312731415551177E-2</v>
      </c>
      <c r="N179" s="27">
        <v>-8.2312731415551177E-2</v>
      </c>
      <c r="O179" s="251">
        <f t="shared" si="11"/>
        <v>0</v>
      </c>
    </row>
    <row r="180" spans="1:15" s="277" customFormat="1" x14ac:dyDescent="0.2">
      <c r="A180" s="251" t="s">
        <v>915</v>
      </c>
      <c r="B180" s="251" t="s">
        <v>916</v>
      </c>
      <c r="C180" s="251" t="s">
        <v>907</v>
      </c>
      <c r="D180" s="270">
        <f>VLOOKUP(A180,T6_CCGBFI_201314!$A:$AE,4,FALSE)+VLOOKUP(A180,T6_CCGBFI_201314!$A:$AE,5,FALSE)+VLOOKUP(A180,T6_CCGBFI_201314!$A:$AE,6,FALSE)+VLOOKUP(A180,T6_CCGBFI_201314!$A:$AE,7,FALSE)</f>
        <v>3593</v>
      </c>
      <c r="E180" s="270">
        <f>VLOOKUP($A180,T6_CCGBFI_201314!$A:$AE,8,FALSE)+VLOOKUP($A180,T6_CCGBFI_201314!$A:$AE,12,FALSE)+VLOOKUP($A180,T6_CCGBFI_201314!$A:$AE,16,FALSE)+VLOOKUP($A180,T6_CCGBFI_201314!$A:$AE,20,FALSE)</f>
        <v>1108</v>
      </c>
      <c r="F180" s="275">
        <f>VLOOKUP($A180,T6_CCGBFI_201314!$A:$AE,9,FALSE)+VLOOKUP($A180,T6_CCGBFI_201314!$A:$AE,13,FALSE)+VLOOKUP($A180,T6_CCGBFI_201314!$A:$AE,17,FALSE)+VLOOKUP($A180,T6_CCGBFI_201314!$A:$AE,21,FALSE)</f>
        <v>2475</v>
      </c>
      <c r="G180" s="97">
        <f t="shared" si="12"/>
        <v>0.68883940996381854</v>
      </c>
      <c r="H180" s="98" t="str">
        <f t="shared" si="9"/>
        <v>67.4% - 70.4%</v>
      </c>
      <c r="I180" s="276">
        <f>VLOOKUP($A180,T6_CCGBFI_201314!$A:$AE,24,FALSE)+VLOOKUP($A180,T6_CCGBFI_201314!$A:$AE,26,FALSE)+VLOOKUP($A180,T6_CCGBFI_201314!$A:$AE,28,FALSE)+VLOOKUP($A180,T6_CCGBFI_201314!$A:$AE,30,FALSE)</f>
        <v>10</v>
      </c>
      <c r="J180" s="101">
        <v>2.7855153203342618E-3</v>
      </c>
      <c r="K180" s="355" t="s">
        <v>917</v>
      </c>
      <c r="L180" s="151">
        <f t="shared" si="10"/>
        <v>0</v>
      </c>
      <c r="M180" s="27">
        <v>-1.8037715222738449E-2</v>
      </c>
      <c r="N180" s="27">
        <v>-1.8037715222738449E-2</v>
      </c>
      <c r="O180" s="251">
        <f t="shared" si="11"/>
        <v>0</v>
      </c>
    </row>
    <row r="181" spans="1:15" s="277" customFormat="1" x14ac:dyDescent="0.2">
      <c r="A181" s="251" t="s">
        <v>918</v>
      </c>
      <c r="B181" s="251" t="s">
        <v>919</v>
      </c>
      <c r="C181" s="251" t="s">
        <v>907</v>
      </c>
      <c r="D181" s="270">
        <f>VLOOKUP(A181,T6_CCGBFI_201314!$A:$AE,4,FALSE)+VLOOKUP(A181,T6_CCGBFI_201314!$A:$AE,5,FALSE)+VLOOKUP(A181,T6_CCGBFI_201314!$A:$AE,6,FALSE)+VLOOKUP(A181,T6_CCGBFI_201314!$A:$AE,7,FALSE)</f>
        <v>1994</v>
      </c>
      <c r="E181" s="270">
        <f>VLOOKUP($A181,T6_CCGBFI_201314!$A:$AE,8,FALSE)+VLOOKUP($A181,T6_CCGBFI_201314!$A:$AE,12,FALSE)+VLOOKUP($A181,T6_CCGBFI_201314!$A:$AE,16,FALSE)+VLOOKUP($A181,T6_CCGBFI_201314!$A:$AE,20,FALSE)</f>
        <v>561</v>
      </c>
      <c r="F181" s="275">
        <f>VLOOKUP($A181,T6_CCGBFI_201314!$A:$AE,9,FALSE)+VLOOKUP($A181,T6_CCGBFI_201314!$A:$AE,13,FALSE)+VLOOKUP($A181,T6_CCGBFI_201314!$A:$AE,17,FALSE)+VLOOKUP($A181,T6_CCGBFI_201314!$A:$AE,21,FALSE)</f>
        <v>1321</v>
      </c>
      <c r="G181" s="97"/>
      <c r="H181" s="98" t="str">
        <f t="shared" si="9"/>
        <v/>
      </c>
      <c r="I181" s="276">
        <f>VLOOKUP($A181,T6_CCGBFI_201314!$A:$AE,24,FALSE)+VLOOKUP($A181,T6_CCGBFI_201314!$A:$AE,26,FALSE)+VLOOKUP($A181,T6_CCGBFI_201314!$A:$AE,28,FALSE)+VLOOKUP($A181,T6_CCGBFI_201314!$A:$AE,30,FALSE)</f>
        <v>112</v>
      </c>
      <c r="J181" s="101">
        <v>5.6196688409433017E-2</v>
      </c>
      <c r="K181" s="355" t="s">
        <v>920</v>
      </c>
      <c r="L181" s="151">
        <f t="shared" si="10"/>
        <v>1</v>
      </c>
      <c r="M181" s="27">
        <v>-0.14347079037800692</v>
      </c>
      <c r="N181" s="27">
        <v>-0.14347079037800692</v>
      </c>
      <c r="O181" s="251">
        <f t="shared" si="11"/>
        <v>1</v>
      </c>
    </row>
    <row r="182" spans="1:15" s="277" customFormat="1" x14ac:dyDescent="0.2">
      <c r="A182" s="251" t="s">
        <v>921</v>
      </c>
      <c r="B182" s="251" t="s">
        <v>922</v>
      </c>
      <c r="C182" s="251" t="s">
        <v>907</v>
      </c>
      <c r="D182" s="270">
        <f>VLOOKUP(A182,T6_CCGBFI_201314!$A:$AE,4,FALSE)+VLOOKUP(A182,T6_CCGBFI_201314!$A:$AE,5,FALSE)+VLOOKUP(A182,T6_CCGBFI_201314!$A:$AE,6,FALSE)+VLOOKUP(A182,T6_CCGBFI_201314!$A:$AE,7,FALSE)</f>
        <v>1350</v>
      </c>
      <c r="E182" s="270">
        <f>VLOOKUP($A182,T6_CCGBFI_201314!$A:$AE,8,FALSE)+VLOOKUP($A182,T6_CCGBFI_201314!$A:$AE,12,FALSE)+VLOOKUP($A182,T6_CCGBFI_201314!$A:$AE,16,FALSE)+VLOOKUP($A182,T6_CCGBFI_201314!$A:$AE,20,FALSE)</f>
        <v>485</v>
      </c>
      <c r="F182" s="275">
        <f>VLOOKUP($A182,T6_CCGBFI_201314!$A:$AE,9,FALSE)+VLOOKUP($A182,T6_CCGBFI_201314!$A:$AE,13,FALSE)+VLOOKUP($A182,T6_CCGBFI_201314!$A:$AE,17,FALSE)+VLOOKUP($A182,T6_CCGBFI_201314!$A:$AE,21,FALSE)</f>
        <v>860</v>
      </c>
      <c r="G182" s="97">
        <f t="shared" si="12"/>
        <v>0.63703703703703707</v>
      </c>
      <c r="H182" s="98" t="str">
        <f t="shared" si="9"/>
        <v>61.1% - 66.2%</v>
      </c>
      <c r="I182" s="276">
        <f>VLOOKUP($A182,T6_CCGBFI_201314!$A:$AE,24,FALSE)+VLOOKUP($A182,T6_CCGBFI_201314!$A:$AE,26,FALSE)+VLOOKUP($A182,T6_CCGBFI_201314!$A:$AE,28,FALSE)+VLOOKUP($A182,T6_CCGBFI_201314!$A:$AE,30,FALSE)</f>
        <v>5</v>
      </c>
      <c r="J182" s="101">
        <v>3.7037037037037038E-3</v>
      </c>
      <c r="K182" s="355" t="s">
        <v>923</v>
      </c>
      <c r="L182" s="151">
        <f t="shared" si="10"/>
        <v>0</v>
      </c>
      <c r="M182" s="27">
        <v>-4.7282992237120625E-2</v>
      </c>
      <c r="N182" s="27">
        <v>-4.7282992237120625E-2</v>
      </c>
      <c r="O182" s="251">
        <f t="shared" si="11"/>
        <v>0</v>
      </c>
    </row>
    <row r="183" spans="1:15" s="277" customFormat="1" x14ac:dyDescent="0.2">
      <c r="A183" s="251" t="s">
        <v>924</v>
      </c>
      <c r="B183" s="251" t="s">
        <v>925</v>
      </c>
      <c r="C183" s="251" t="s">
        <v>907</v>
      </c>
      <c r="D183" s="270">
        <f>VLOOKUP(A183,T6_CCGBFI_201314!$A:$AE,4,FALSE)+VLOOKUP(A183,T6_CCGBFI_201314!$A:$AE,5,FALSE)+VLOOKUP(A183,T6_CCGBFI_201314!$A:$AE,6,FALSE)+VLOOKUP(A183,T6_CCGBFI_201314!$A:$AE,7,FALSE)</f>
        <v>1553</v>
      </c>
      <c r="E183" s="270">
        <f>VLOOKUP($A183,T6_CCGBFI_201314!$A:$AE,8,FALSE)+VLOOKUP($A183,T6_CCGBFI_201314!$A:$AE,12,FALSE)+VLOOKUP($A183,T6_CCGBFI_201314!$A:$AE,16,FALSE)+VLOOKUP($A183,T6_CCGBFI_201314!$A:$AE,20,FALSE)</f>
        <v>456</v>
      </c>
      <c r="F183" s="275">
        <f>VLOOKUP($A183,T6_CCGBFI_201314!$A:$AE,9,FALSE)+VLOOKUP($A183,T6_CCGBFI_201314!$A:$AE,13,FALSE)+VLOOKUP($A183,T6_CCGBFI_201314!$A:$AE,17,FALSE)+VLOOKUP($A183,T6_CCGBFI_201314!$A:$AE,21,FALSE)</f>
        <v>1047</v>
      </c>
      <c r="G183" s="97">
        <f t="shared" si="12"/>
        <v>0.67417900837089506</v>
      </c>
      <c r="H183" s="98" t="str">
        <f t="shared" si="9"/>
        <v>65.0% - 69.7%</v>
      </c>
      <c r="I183" s="276">
        <f>VLOOKUP($A183,T6_CCGBFI_201314!$A:$AE,24,FALSE)+VLOOKUP($A183,T6_CCGBFI_201314!$A:$AE,26,FALSE)+VLOOKUP($A183,T6_CCGBFI_201314!$A:$AE,28,FALSE)+VLOOKUP($A183,T6_CCGBFI_201314!$A:$AE,30,FALSE)</f>
        <v>50</v>
      </c>
      <c r="J183" s="101">
        <v>3.2195750160978753E-2</v>
      </c>
      <c r="K183" s="355" t="s">
        <v>926</v>
      </c>
      <c r="L183" s="151">
        <f t="shared" si="10"/>
        <v>0</v>
      </c>
      <c r="M183" s="27">
        <v>-5.3048780487804925E-2</v>
      </c>
      <c r="N183" s="27">
        <v>-5.3048780487804925E-2</v>
      </c>
      <c r="O183" s="251">
        <f t="shared" si="11"/>
        <v>0</v>
      </c>
    </row>
    <row r="184" spans="1:15" s="277" customFormat="1" x14ac:dyDescent="0.2">
      <c r="A184" s="251" t="s">
        <v>927</v>
      </c>
      <c r="B184" s="251" t="s">
        <v>928</v>
      </c>
      <c r="C184" s="251" t="s">
        <v>907</v>
      </c>
      <c r="D184" s="270">
        <f>VLOOKUP(A184,T6_CCGBFI_201314!$A:$AE,4,FALSE)+VLOOKUP(A184,T6_CCGBFI_201314!$A:$AE,5,FALSE)+VLOOKUP(A184,T6_CCGBFI_201314!$A:$AE,6,FALSE)+VLOOKUP(A184,T6_CCGBFI_201314!$A:$AE,7,FALSE)</f>
        <v>5098</v>
      </c>
      <c r="E184" s="270">
        <f>VLOOKUP($A184,T6_CCGBFI_201314!$A:$AE,8,FALSE)+VLOOKUP($A184,T6_CCGBFI_201314!$A:$AE,12,FALSE)+VLOOKUP($A184,T6_CCGBFI_201314!$A:$AE,16,FALSE)+VLOOKUP($A184,T6_CCGBFI_201314!$A:$AE,20,FALSE)</f>
        <v>899</v>
      </c>
      <c r="F184" s="275">
        <f>VLOOKUP($A184,T6_CCGBFI_201314!$A:$AE,9,FALSE)+VLOOKUP($A184,T6_CCGBFI_201314!$A:$AE,13,FALSE)+VLOOKUP($A184,T6_CCGBFI_201314!$A:$AE,17,FALSE)+VLOOKUP($A184,T6_CCGBFI_201314!$A:$AE,21,FALSE)</f>
        <v>4116</v>
      </c>
      <c r="G184" s="97">
        <f t="shared" si="12"/>
        <v>0.80737544134954886</v>
      </c>
      <c r="H184" s="98" t="str">
        <f t="shared" si="9"/>
        <v>79.6% - 81.8%</v>
      </c>
      <c r="I184" s="276">
        <f>VLOOKUP($A184,T6_CCGBFI_201314!$A:$AE,24,FALSE)+VLOOKUP($A184,T6_CCGBFI_201314!$A:$AE,26,FALSE)+VLOOKUP($A184,T6_CCGBFI_201314!$A:$AE,28,FALSE)+VLOOKUP($A184,T6_CCGBFI_201314!$A:$AE,30,FALSE)</f>
        <v>83</v>
      </c>
      <c r="J184" s="101">
        <v>1.633536705372958E-2</v>
      </c>
      <c r="K184" s="355" t="s">
        <v>929</v>
      </c>
      <c r="L184" s="151">
        <f t="shared" si="10"/>
        <v>0</v>
      </c>
      <c r="M184" s="27">
        <v>-7.7618961461914271E-2</v>
      </c>
      <c r="N184" s="27">
        <v>-7.7618961461914271E-2</v>
      </c>
      <c r="O184" s="251">
        <f t="shared" si="11"/>
        <v>0</v>
      </c>
    </row>
    <row r="185" spans="1:15" s="277" customFormat="1" x14ac:dyDescent="0.2">
      <c r="A185" s="251" t="s">
        <v>930</v>
      </c>
      <c r="B185" s="251" t="s">
        <v>931</v>
      </c>
      <c r="C185" s="251" t="s">
        <v>932</v>
      </c>
      <c r="D185" s="270">
        <f>VLOOKUP(A185,T6_CCGBFI_201314!$A:$AE,4,FALSE)+VLOOKUP(A185,T6_CCGBFI_201314!$A:$AE,5,FALSE)+VLOOKUP(A185,T6_CCGBFI_201314!$A:$AE,6,FALSE)+VLOOKUP(A185,T6_CCGBFI_201314!$A:$AE,7,FALSE)</f>
        <v>2962</v>
      </c>
      <c r="E185" s="270">
        <f>VLOOKUP($A185,T6_CCGBFI_201314!$A:$AE,8,FALSE)+VLOOKUP($A185,T6_CCGBFI_201314!$A:$AE,12,FALSE)+VLOOKUP($A185,T6_CCGBFI_201314!$A:$AE,16,FALSE)+VLOOKUP($A185,T6_CCGBFI_201314!$A:$AE,20,FALSE)</f>
        <v>309</v>
      </c>
      <c r="F185" s="275">
        <f>VLOOKUP($A185,T6_CCGBFI_201314!$A:$AE,9,FALSE)+VLOOKUP($A185,T6_CCGBFI_201314!$A:$AE,13,FALSE)+VLOOKUP($A185,T6_CCGBFI_201314!$A:$AE,17,FALSE)+VLOOKUP($A185,T6_CCGBFI_201314!$A:$AE,21,FALSE)</f>
        <v>2598</v>
      </c>
      <c r="G185" s="97">
        <f t="shared" si="12"/>
        <v>0.87711006076975018</v>
      </c>
      <c r="H185" s="98" t="str">
        <f t="shared" si="9"/>
        <v>86.5% - 88.8%</v>
      </c>
      <c r="I185" s="276">
        <f>VLOOKUP($A185,T6_CCGBFI_201314!$A:$AE,24,FALSE)+VLOOKUP($A185,T6_CCGBFI_201314!$A:$AE,26,FALSE)+VLOOKUP($A185,T6_CCGBFI_201314!$A:$AE,28,FALSE)+VLOOKUP($A185,T6_CCGBFI_201314!$A:$AE,30,FALSE)</f>
        <v>55</v>
      </c>
      <c r="J185" s="101">
        <v>1.8618821936357482E-2</v>
      </c>
      <c r="K185" s="355" t="s">
        <v>933</v>
      </c>
      <c r="L185" s="151">
        <f t="shared" si="10"/>
        <v>0</v>
      </c>
      <c r="M185" s="27">
        <v>-4.574742268041232E-2</v>
      </c>
      <c r="N185" s="27">
        <v>-4.574742268041232E-2</v>
      </c>
      <c r="O185" s="251">
        <f t="shared" si="11"/>
        <v>0</v>
      </c>
    </row>
    <row r="186" spans="1:15" s="277" customFormat="1" x14ac:dyDescent="0.2">
      <c r="A186" s="251" t="s">
        <v>934</v>
      </c>
      <c r="B186" s="251" t="s">
        <v>935</v>
      </c>
      <c r="C186" s="251" t="s">
        <v>932</v>
      </c>
      <c r="D186" s="270">
        <f>VLOOKUP(A186,T6_CCGBFI_201314!$A:$AE,4,FALSE)+VLOOKUP(A186,T6_CCGBFI_201314!$A:$AE,5,FALSE)+VLOOKUP(A186,T6_CCGBFI_201314!$A:$AE,6,FALSE)+VLOOKUP(A186,T6_CCGBFI_201314!$A:$AE,7,FALSE)</f>
        <v>4539</v>
      </c>
      <c r="E186" s="270">
        <f>VLOOKUP($A186,T6_CCGBFI_201314!$A:$AE,8,FALSE)+VLOOKUP($A186,T6_CCGBFI_201314!$A:$AE,12,FALSE)+VLOOKUP($A186,T6_CCGBFI_201314!$A:$AE,16,FALSE)+VLOOKUP($A186,T6_CCGBFI_201314!$A:$AE,20,FALSE)</f>
        <v>800</v>
      </c>
      <c r="F186" s="275">
        <f>VLOOKUP($A186,T6_CCGBFI_201314!$A:$AE,9,FALSE)+VLOOKUP($A186,T6_CCGBFI_201314!$A:$AE,13,FALSE)+VLOOKUP($A186,T6_CCGBFI_201314!$A:$AE,17,FALSE)+VLOOKUP($A186,T6_CCGBFI_201314!$A:$AE,21,FALSE)</f>
        <v>3646</v>
      </c>
      <c r="G186" s="97"/>
      <c r="H186" s="98" t="str">
        <f t="shared" si="9"/>
        <v/>
      </c>
      <c r="I186" s="276">
        <f>VLOOKUP($A186,T6_CCGBFI_201314!$A:$AE,24,FALSE)+VLOOKUP($A186,T6_CCGBFI_201314!$A:$AE,26,FALSE)+VLOOKUP($A186,T6_CCGBFI_201314!$A:$AE,28,FALSE)+VLOOKUP($A186,T6_CCGBFI_201314!$A:$AE,30,FALSE)</f>
        <v>93</v>
      </c>
      <c r="J186" s="101">
        <v>2.0493609519612165E-2</v>
      </c>
      <c r="K186" s="355" t="s">
        <v>936</v>
      </c>
      <c r="L186" s="151">
        <f t="shared" si="10"/>
        <v>1</v>
      </c>
      <c r="M186" s="27">
        <v>-0.10331884630580801</v>
      </c>
      <c r="N186" s="27">
        <v>-0.10331884630580801</v>
      </c>
      <c r="O186" s="251">
        <f t="shared" si="11"/>
        <v>0</v>
      </c>
    </row>
    <row r="187" spans="1:15" s="277" customFormat="1" x14ac:dyDescent="0.2">
      <c r="A187" s="251" t="s">
        <v>937</v>
      </c>
      <c r="B187" s="251" t="s">
        <v>938</v>
      </c>
      <c r="C187" s="251" t="s">
        <v>932</v>
      </c>
      <c r="D187" s="270">
        <f>VLOOKUP(A187,T6_CCGBFI_201314!$A:$AE,4,FALSE)+VLOOKUP(A187,T6_CCGBFI_201314!$A:$AE,5,FALSE)+VLOOKUP(A187,T6_CCGBFI_201314!$A:$AE,6,FALSE)+VLOOKUP(A187,T6_CCGBFI_201314!$A:$AE,7,FALSE)</f>
        <v>262</v>
      </c>
      <c r="E187" s="270">
        <f>VLOOKUP($A187,T6_CCGBFI_201314!$A:$AE,8,FALSE)+VLOOKUP($A187,T6_CCGBFI_201314!$A:$AE,12,FALSE)+VLOOKUP($A187,T6_CCGBFI_201314!$A:$AE,16,FALSE)+VLOOKUP($A187,T6_CCGBFI_201314!$A:$AE,20,FALSE)</f>
        <v>38</v>
      </c>
      <c r="F187" s="275">
        <f>VLOOKUP($A187,T6_CCGBFI_201314!$A:$AE,9,FALSE)+VLOOKUP($A187,T6_CCGBFI_201314!$A:$AE,13,FALSE)+VLOOKUP($A187,T6_CCGBFI_201314!$A:$AE,17,FALSE)+VLOOKUP($A187,T6_CCGBFI_201314!$A:$AE,21,FALSE)</f>
        <v>221</v>
      </c>
      <c r="G187" s="97"/>
      <c r="H187" s="98" t="str">
        <f t="shared" si="9"/>
        <v/>
      </c>
      <c r="I187" s="276">
        <f>VLOOKUP($A187,T6_CCGBFI_201314!$A:$AE,24,FALSE)+VLOOKUP($A187,T6_CCGBFI_201314!$A:$AE,26,FALSE)+VLOOKUP($A187,T6_CCGBFI_201314!$A:$AE,28,FALSE)+VLOOKUP($A187,T6_CCGBFI_201314!$A:$AE,30,FALSE)</f>
        <v>3</v>
      </c>
      <c r="J187" s="101">
        <v>1.1583011583011582E-2</v>
      </c>
      <c r="K187" s="355" t="s">
        <v>939</v>
      </c>
      <c r="L187" s="151">
        <f t="shared" si="10"/>
        <v>1</v>
      </c>
      <c r="M187" s="27">
        <v>-0.83946078431372551</v>
      </c>
      <c r="N187" s="27">
        <v>-0.83946078431372551</v>
      </c>
      <c r="O187" s="251">
        <f t="shared" si="11"/>
        <v>0</v>
      </c>
    </row>
    <row r="188" spans="1:15" s="277" customFormat="1" x14ac:dyDescent="0.2">
      <c r="A188" s="251" t="s">
        <v>940</v>
      </c>
      <c r="B188" s="251" t="s">
        <v>941</v>
      </c>
      <c r="C188" s="251" t="s">
        <v>932</v>
      </c>
      <c r="D188" s="270">
        <f>VLOOKUP(A188,T6_CCGBFI_201314!$A:$AE,4,FALSE)+VLOOKUP(A188,T6_CCGBFI_201314!$A:$AE,5,FALSE)+VLOOKUP(A188,T6_CCGBFI_201314!$A:$AE,6,FALSE)+VLOOKUP(A188,T6_CCGBFI_201314!$A:$AE,7,FALSE)</f>
        <v>140</v>
      </c>
      <c r="E188" s="270">
        <f>VLOOKUP($A188,T6_CCGBFI_201314!$A:$AE,8,FALSE)+VLOOKUP($A188,T6_CCGBFI_201314!$A:$AE,12,FALSE)+VLOOKUP($A188,T6_CCGBFI_201314!$A:$AE,16,FALSE)+VLOOKUP($A188,T6_CCGBFI_201314!$A:$AE,20,FALSE)</f>
        <v>17</v>
      </c>
      <c r="F188" s="275">
        <f>VLOOKUP($A188,T6_CCGBFI_201314!$A:$AE,9,FALSE)+VLOOKUP($A188,T6_CCGBFI_201314!$A:$AE,13,FALSE)+VLOOKUP($A188,T6_CCGBFI_201314!$A:$AE,17,FALSE)+VLOOKUP($A188,T6_CCGBFI_201314!$A:$AE,21,FALSE)</f>
        <v>120</v>
      </c>
      <c r="G188" s="97"/>
      <c r="H188" s="98" t="str">
        <f t="shared" si="9"/>
        <v/>
      </c>
      <c r="I188" s="276">
        <f>VLOOKUP($A188,T6_CCGBFI_201314!$A:$AE,24,FALSE)+VLOOKUP($A188,T6_CCGBFI_201314!$A:$AE,26,FALSE)+VLOOKUP($A188,T6_CCGBFI_201314!$A:$AE,28,FALSE)+VLOOKUP($A188,T6_CCGBFI_201314!$A:$AE,30,FALSE)</f>
        <v>3</v>
      </c>
      <c r="J188" s="101">
        <v>2.2058823529411766E-2</v>
      </c>
      <c r="K188" s="355" t="s">
        <v>942</v>
      </c>
      <c r="L188" s="151">
        <f t="shared" si="10"/>
        <v>1</v>
      </c>
      <c r="M188" s="27">
        <v>-0.93867717915024096</v>
      </c>
      <c r="N188" s="27">
        <v>-0.93867717915024096</v>
      </c>
      <c r="O188" s="251">
        <f t="shared" si="11"/>
        <v>0</v>
      </c>
    </row>
    <row r="189" spans="1:15" s="277" customFormat="1" x14ac:dyDescent="0.2">
      <c r="A189" s="251" t="s">
        <v>943</v>
      </c>
      <c r="B189" s="251" t="s">
        <v>944</v>
      </c>
      <c r="C189" s="251" t="s">
        <v>932</v>
      </c>
      <c r="D189" s="270">
        <f>VLOOKUP(A189,T6_CCGBFI_201314!$A:$AE,4,FALSE)+VLOOKUP(A189,T6_CCGBFI_201314!$A:$AE,5,FALSE)+VLOOKUP(A189,T6_CCGBFI_201314!$A:$AE,6,FALSE)+VLOOKUP(A189,T6_CCGBFI_201314!$A:$AE,7,FALSE)</f>
        <v>1792</v>
      </c>
      <c r="E189" s="270">
        <f>VLOOKUP($A189,T6_CCGBFI_201314!$A:$AE,8,FALSE)+VLOOKUP($A189,T6_CCGBFI_201314!$A:$AE,12,FALSE)+VLOOKUP($A189,T6_CCGBFI_201314!$A:$AE,16,FALSE)+VLOOKUP($A189,T6_CCGBFI_201314!$A:$AE,20,FALSE)</f>
        <v>395</v>
      </c>
      <c r="F189" s="275">
        <f>VLOOKUP($A189,T6_CCGBFI_201314!$A:$AE,9,FALSE)+VLOOKUP($A189,T6_CCGBFI_201314!$A:$AE,13,FALSE)+VLOOKUP($A189,T6_CCGBFI_201314!$A:$AE,17,FALSE)+VLOOKUP($A189,T6_CCGBFI_201314!$A:$AE,21,FALSE)</f>
        <v>1387</v>
      </c>
      <c r="G189" s="97">
        <f t="shared" si="12"/>
        <v>0.7739955357142857</v>
      </c>
      <c r="H189" s="98" t="str">
        <f t="shared" si="9"/>
        <v>75.4% - 79.3%</v>
      </c>
      <c r="I189" s="276">
        <f>VLOOKUP($A189,T6_CCGBFI_201314!$A:$AE,24,FALSE)+VLOOKUP($A189,T6_CCGBFI_201314!$A:$AE,26,FALSE)+VLOOKUP($A189,T6_CCGBFI_201314!$A:$AE,28,FALSE)+VLOOKUP($A189,T6_CCGBFI_201314!$A:$AE,30,FALSE)</f>
        <v>10</v>
      </c>
      <c r="J189" s="101">
        <v>4.2553191489361701E-2</v>
      </c>
      <c r="K189" s="355" t="s">
        <v>945</v>
      </c>
      <c r="L189" s="151">
        <f t="shared" si="10"/>
        <v>0</v>
      </c>
      <c r="M189" s="27">
        <v>-5.084745762711862E-2</v>
      </c>
      <c r="N189" s="27">
        <v>-5.084745762711862E-2</v>
      </c>
      <c r="O189" s="251">
        <f t="shared" si="11"/>
        <v>0</v>
      </c>
    </row>
    <row r="190" spans="1:15" s="277" customFormat="1" x14ac:dyDescent="0.2">
      <c r="A190" s="251" t="s">
        <v>946</v>
      </c>
      <c r="B190" s="251" t="s">
        <v>947</v>
      </c>
      <c r="C190" s="251" t="s">
        <v>932</v>
      </c>
      <c r="D190" s="270">
        <f>VLOOKUP(A190,T6_CCGBFI_201314!$A:$AE,4,FALSE)+VLOOKUP(A190,T6_CCGBFI_201314!$A:$AE,5,FALSE)+VLOOKUP(A190,T6_CCGBFI_201314!$A:$AE,6,FALSE)+VLOOKUP(A190,T6_CCGBFI_201314!$A:$AE,7,FALSE)</f>
        <v>2151</v>
      </c>
      <c r="E190" s="270">
        <f>VLOOKUP($A190,T6_CCGBFI_201314!$A:$AE,8,FALSE)+VLOOKUP($A190,T6_CCGBFI_201314!$A:$AE,12,FALSE)+VLOOKUP($A190,T6_CCGBFI_201314!$A:$AE,16,FALSE)+VLOOKUP($A190,T6_CCGBFI_201314!$A:$AE,20,FALSE)</f>
        <v>352</v>
      </c>
      <c r="F190" s="275">
        <f>VLOOKUP($A190,T6_CCGBFI_201314!$A:$AE,9,FALSE)+VLOOKUP($A190,T6_CCGBFI_201314!$A:$AE,13,FALSE)+VLOOKUP($A190,T6_CCGBFI_201314!$A:$AE,17,FALSE)+VLOOKUP($A190,T6_CCGBFI_201314!$A:$AE,21,FALSE)</f>
        <v>1798</v>
      </c>
      <c r="G190" s="97">
        <f t="shared" si="12"/>
        <v>0.83589028358902839</v>
      </c>
      <c r="H190" s="98" t="str">
        <f t="shared" si="9"/>
        <v>82.0% - 85.1%</v>
      </c>
      <c r="I190" s="276">
        <f>VLOOKUP($A190,T6_CCGBFI_201314!$A:$AE,24,FALSE)+VLOOKUP($A190,T6_CCGBFI_201314!$A:$AE,26,FALSE)+VLOOKUP($A190,T6_CCGBFI_201314!$A:$AE,28,FALSE)+VLOOKUP($A190,T6_CCGBFI_201314!$A:$AE,30,FALSE)</f>
        <v>1</v>
      </c>
      <c r="J190" s="101">
        <v>4.6511627906976747E-4</v>
      </c>
      <c r="K190" s="355" t="s">
        <v>948</v>
      </c>
      <c r="L190" s="151">
        <f t="shared" si="10"/>
        <v>0</v>
      </c>
      <c r="M190" s="27">
        <v>-6.4375815571987793E-2</v>
      </c>
      <c r="N190" s="27">
        <v>-6.4375815571987793E-2</v>
      </c>
      <c r="O190" s="251">
        <f t="shared" si="11"/>
        <v>0</v>
      </c>
    </row>
    <row r="191" spans="1:15" s="277" customFormat="1" x14ac:dyDescent="0.2">
      <c r="A191" s="251" t="s">
        <v>949</v>
      </c>
      <c r="B191" s="251" t="s">
        <v>950</v>
      </c>
      <c r="C191" s="251" t="s">
        <v>932</v>
      </c>
      <c r="D191" s="270">
        <f>VLOOKUP(A191,T6_CCGBFI_201314!$A:$AE,4,FALSE)+VLOOKUP(A191,T6_CCGBFI_201314!$A:$AE,5,FALSE)+VLOOKUP(A191,T6_CCGBFI_201314!$A:$AE,6,FALSE)+VLOOKUP(A191,T6_CCGBFI_201314!$A:$AE,7,FALSE)</f>
        <v>1803</v>
      </c>
      <c r="E191" s="270">
        <f>VLOOKUP($A191,T6_CCGBFI_201314!$A:$AE,8,FALSE)+VLOOKUP($A191,T6_CCGBFI_201314!$A:$AE,12,FALSE)+VLOOKUP($A191,T6_CCGBFI_201314!$A:$AE,16,FALSE)+VLOOKUP($A191,T6_CCGBFI_201314!$A:$AE,20,FALSE)</f>
        <v>545</v>
      </c>
      <c r="F191" s="275">
        <f>VLOOKUP($A191,T6_CCGBFI_201314!$A:$AE,9,FALSE)+VLOOKUP($A191,T6_CCGBFI_201314!$A:$AE,13,FALSE)+VLOOKUP($A191,T6_CCGBFI_201314!$A:$AE,17,FALSE)+VLOOKUP($A191,T6_CCGBFI_201314!$A:$AE,21,FALSE)</f>
        <v>1254</v>
      </c>
      <c r="G191" s="97"/>
      <c r="H191" s="98" t="str">
        <f t="shared" si="9"/>
        <v/>
      </c>
      <c r="I191" s="276">
        <f>VLOOKUP($A191,T6_CCGBFI_201314!$A:$AE,24,FALSE)+VLOOKUP($A191,T6_CCGBFI_201314!$A:$AE,26,FALSE)+VLOOKUP($A191,T6_CCGBFI_201314!$A:$AE,28,FALSE)+VLOOKUP($A191,T6_CCGBFI_201314!$A:$AE,30,FALSE)</f>
        <v>4</v>
      </c>
      <c r="J191" s="101">
        <v>9.3023255813953487E-2</v>
      </c>
      <c r="K191" s="355" t="s">
        <v>951</v>
      </c>
      <c r="L191" s="151">
        <f t="shared" si="10"/>
        <v>0</v>
      </c>
      <c r="M191" s="27">
        <v>-7.1575695159629249E-2</v>
      </c>
      <c r="N191" s="27">
        <v>-7.1575695159629249E-2</v>
      </c>
      <c r="O191" s="251">
        <f t="shared" si="11"/>
        <v>1</v>
      </c>
    </row>
    <row r="192" spans="1:15" s="277" customFormat="1" x14ac:dyDescent="0.2">
      <c r="A192" s="251" t="s">
        <v>952</v>
      </c>
      <c r="B192" s="251" t="s">
        <v>953</v>
      </c>
      <c r="C192" s="251" t="s">
        <v>932</v>
      </c>
      <c r="D192" s="270">
        <f>VLOOKUP(A192,T6_CCGBFI_201314!$A:$AE,4,FALSE)+VLOOKUP(A192,T6_CCGBFI_201314!$A:$AE,5,FALSE)+VLOOKUP(A192,T6_CCGBFI_201314!$A:$AE,6,FALSE)+VLOOKUP(A192,T6_CCGBFI_201314!$A:$AE,7,FALSE)</f>
        <v>1403</v>
      </c>
      <c r="E192" s="270">
        <f>VLOOKUP($A192,T6_CCGBFI_201314!$A:$AE,8,FALSE)+VLOOKUP($A192,T6_CCGBFI_201314!$A:$AE,12,FALSE)+VLOOKUP($A192,T6_CCGBFI_201314!$A:$AE,16,FALSE)+VLOOKUP($A192,T6_CCGBFI_201314!$A:$AE,20,FALSE)</f>
        <v>169</v>
      </c>
      <c r="F192" s="275">
        <f>VLOOKUP($A192,T6_CCGBFI_201314!$A:$AE,9,FALSE)+VLOOKUP($A192,T6_CCGBFI_201314!$A:$AE,13,FALSE)+VLOOKUP($A192,T6_CCGBFI_201314!$A:$AE,17,FALSE)+VLOOKUP($A192,T6_CCGBFI_201314!$A:$AE,21,FALSE)</f>
        <v>1222</v>
      </c>
      <c r="G192" s="97">
        <f t="shared" si="12"/>
        <v>0.87099073414112615</v>
      </c>
      <c r="H192" s="98" t="str">
        <f t="shared" si="9"/>
        <v>85.2% - 88.8%</v>
      </c>
      <c r="I192" s="276">
        <f>VLOOKUP($A192,T6_CCGBFI_201314!$A:$AE,24,FALSE)+VLOOKUP($A192,T6_CCGBFI_201314!$A:$AE,26,FALSE)+VLOOKUP($A192,T6_CCGBFI_201314!$A:$AE,28,FALSE)+VLOOKUP($A192,T6_CCGBFI_201314!$A:$AE,30,FALSE)</f>
        <v>12</v>
      </c>
      <c r="J192" s="101">
        <v>1.0092514718250631E-2</v>
      </c>
      <c r="K192" s="355" t="s">
        <v>954</v>
      </c>
      <c r="L192" s="151">
        <f t="shared" si="10"/>
        <v>0</v>
      </c>
      <c r="M192" s="27">
        <v>-9.8908156711624895E-2</v>
      </c>
      <c r="N192" s="27">
        <v>-9.8908156711624895E-2</v>
      </c>
      <c r="O192" s="251">
        <f t="shared" si="11"/>
        <v>0</v>
      </c>
    </row>
    <row r="193" spans="1:15" s="277" customFormat="1" x14ac:dyDescent="0.2">
      <c r="A193" s="251" t="s">
        <v>955</v>
      </c>
      <c r="B193" s="251" t="s">
        <v>956</v>
      </c>
      <c r="C193" s="251" t="s">
        <v>932</v>
      </c>
      <c r="D193" s="270">
        <f>VLOOKUP(A193,T6_CCGBFI_201314!$A:$AE,4,FALSE)+VLOOKUP(A193,T6_CCGBFI_201314!$A:$AE,5,FALSE)+VLOOKUP(A193,T6_CCGBFI_201314!$A:$AE,6,FALSE)+VLOOKUP(A193,T6_CCGBFI_201314!$A:$AE,7,FALSE)</f>
        <v>1853</v>
      </c>
      <c r="E193" s="270">
        <f>VLOOKUP($A193,T6_CCGBFI_201314!$A:$AE,8,FALSE)+VLOOKUP($A193,T6_CCGBFI_201314!$A:$AE,12,FALSE)+VLOOKUP($A193,T6_CCGBFI_201314!$A:$AE,16,FALSE)+VLOOKUP($A193,T6_CCGBFI_201314!$A:$AE,20,FALSE)</f>
        <v>177</v>
      </c>
      <c r="F193" s="275">
        <f>VLOOKUP($A193,T6_CCGBFI_201314!$A:$AE,9,FALSE)+VLOOKUP($A193,T6_CCGBFI_201314!$A:$AE,13,FALSE)+VLOOKUP($A193,T6_CCGBFI_201314!$A:$AE,17,FALSE)+VLOOKUP($A193,T6_CCGBFI_201314!$A:$AE,21,FALSE)</f>
        <v>1654</v>
      </c>
      <c r="G193" s="97"/>
      <c r="H193" s="98" t="str">
        <f t="shared" si="9"/>
        <v/>
      </c>
      <c r="I193" s="276">
        <f>VLOOKUP($A193,T6_CCGBFI_201314!$A:$AE,24,FALSE)+VLOOKUP($A193,T6_CCGBFI_201314!$A:$AE,26,FALSE)+VLOOKUP($A193,T6_CCGBFI_201314!$A:$AE,28,FALSE)+VLOOKUP($A193,T6_CCGBFI_201314!$A:$AE,30,FALSE)</f>
        <v>22</v>
      </c>
      <c r="J193" s="101">
        <v>1.1982570806100218E-2</v>
      </c>
      <c r="K193" s="355" t="s">
        <v>957</v>
      </c>
      <c r="L193" s="151">
        <f t="shared" si="10"/>
        <v>1</v>
      </c>
      <c r="M193" s="27">
        <v>-0.20744225834046193</v>
      </c>
      <c r="N193" s="27">
        <v>-0.20744225834046193</v>
      </c>
      <c r="O193" s="251">
        <f t="shared" si="11"/>
        <v>0</v>
      </c>
    </row>
    <row r="194" spans="1:15" s="277" customFormat="1" x14ac:dyDescent="0.2">
      <c r="A194" s="251" t="s">
        <v>958</v>
      </c>
      <c r="B194" s="251" t="s">
        <v>959</v>
      </c>
      <c r="C194" s="251" t="s">
        <v>932</v>
      </c>
      <c r="D194" s="270">
        <f>VLOOKUP(A194,T6_CCGBFI_201314!$A:$AE,4,FALSE)+VLOOKUP(A194,T6_CCGBFI_201314!$A:$AE,5,FALSE)+VLOOKUP(A194,T6_CCGBFI_201314!$A:$AE,6,FALSE)+VLOOKUP(A194,T6_CCGBFI_201314!$A:$AE,7,FALSE)</f>
        <v>4259</v>
      </c>
      <c r="E194" s="270">
        <f>VLOOKUP($A194,T6_CCGBFI_201314!$A:$AE,8,FALSE)+VLOOKUP($A194,T6_CCGBFI_201314!$A:$AE,12,FALSE)+VLOOKUP($A194,T6_CCGBFI_201314!$A:$AE,16,FALSE)+VLOOKUP($A194,T6_CCGBFI_201314!$A:$AE,20,FALSE)</f>
        <v>641</v>
      </c>
      <c r="F194" s="275">
        <f>VLOOKUP($A194,T6_CCGBFI_201314!$A:$AE,9,FALSE)+VLOOKUP($A194,T6_CCGBFI_201314!$A:$AE,13,FALSE)+VLOOKUP($A194,T6_CCGBFI_201314!$A:$AE,17,FALSE)+VLOOKUP($A194,T6_CCGBFI_201314!$A:$AE,21,FALSE)</f>
        <v>3596</v>
      </c>
      <c r="G194" s="97">
        <f t="shared" si="12"/>
        <v>0.84432965484855604</v>
      </c>
      <c r="H194" s="98" t="str">
        <f t="shared" si="9"/>
        <v>83.3% - 85.5%</v>
      </c>
      <c r="I194" s="276">
        <f>VLOOKUP($A194,T6_CCGBFI_201314!$A:$AE,24,FALSE)+VLOOKUP($A194,T6_CCGBFI_201314!$A:$AE,26,FALSE)+VLOOKUP($A194,T6_CCGBFI_201314!$A:$AE,28,FALSE)+VLOOKUP($A194,T6_CCGBFI_201314!$A:$AE,30,FALSE)</f>
        <v>22</v>
      </c>
      <c r="J194" s="101">
        <v>5.171603196991067E-3</v>
      </c>
      <c r="K194" s="355" t="s">
        <v>960</v>
      </c>
      <c r="L194" s="151">
        <f t="shared" si="10"/>
        <v>0</v>
      </c>
      <c r="M194" s="27">
        <v>-7.7739281074058031E-2</v>
      </c>
      <c r="N194" s="27">
        <v>-7.7739281074058031E-2</v>
      </c>
      <c r="O194" s="251">
        <f t="shared" si="11"/>
        <v>0</v>
      </c>
    </row>
    <row r="195" spans="1:15" s="277" customFormat="1" x14ac:dyDescent="0.2">
      <c r="A195" s="251" t="s">
        <v>961</v>
      </c>
      <c r="B195" s="251" t="s">
        <v>962</v>
      </c>
      <c r="C195" s="251" t="s">
        <v>932</v>
      </c>
      <c r="D195" s="270">
        <f>VLOOKUP(A195,T6_CCGBFI_201314!$A:$AE,4,FALSE)+VLOOKUP(A195,T6_CCGBFI_201314!$A:$AE,5,FALSE)+VLOOKUP(A195,T6_CCGBFI_201314!$A:$AE,6,FALSE)+VLOOKUP(A195,T6_CCGBFI_201314!$A:$AE,7,FALSE)</f>
        <v>2731</v>
      </c>
      <c r="E195" s="270">
        <f>VLOOKUP($A195,T6_CCGBFI_201314!$A:$AE,8,FALSE)+VLOOKUP($A195,T6_CCGBFI_201314!$A:$AE,12,FALSE)+VLOOKUP($A195,T6_CCGBFI_201314!$A:$AE,16,FALSE)+VLOOKUP($A195,T6_CCGBFI_201314!$A:$AE,20,FALSE)</f>
        <v>360</v>
      </c>
      <c r="F195" s="275">
        <f>VLOOKUP($A195,T6_CCGBFI_201314!$A:$AE,9,FALSE)+VLOOKUP($A195,T6_CCGBFI_201314!$A:$AE,13,FALSE)+VLOOKUP($A195,T6_CCGBFI_201314!$A:$AE,17,FALSE)+VLOOKUP($A195,T6_CCGBFI_201314!$A:$AE,21,FALSE)</f>
        <v>2350</v>
      </c>
      <c r="G195" s="97"/>
      <c r="H195" s="98" t="str">
        <f t="shared" si="9"/>
        <v/>
      </c>
      <c r="I195" s="276">
        <f>VLOOKUP($A195,T6_CCGBFI_201314!$A:$AE,24,FALSE)+VLOOKUP($A195,T6_CCGBFI_201314!$A:$AE,26,FALSE)+VLOOKUP($A195,T6_CCGBFI_201314!$A:$AE,28,FALSE)+VLOOKUP($A195,T6_CCGBFI_201314!$A:$AE,30,FALSE)</f>
        <v>21</v>
      </c>
      <c r="J195" s="101">
        <v>7.6951264199340416E-3</v>
      </c>
      <c r="K195" s="355" t="s">
        <v>963</v>
      </c>
      <c r="L195" s="151">
        <f t="shared" si="10"/>
        <v>1</v>
      </c>
      <c r="M195" s="27">
        <v>-0.13384078655248965</v>
      </c>
      <c r="N195" s="27">
        <v>-0.13384078655248965</v>
      </c>
      <c r="O195" s="251">
        <f t="shared" si="11"/>
        <v>0</v>
      </c>
    </row>
    <row r="196" spans="1:15" s="277" customFormat="1" x14ac:dyDescent="0.2">
      <c r="A196" s="251" t="s">
        <v>964</v>
      </c>
      <c r="B196" s="251" t="s">
        <v>965</v>
      </c>
      <c r="C196" s="251" t="s">
        <v>932</v>
      </c>
      <c r="D196" s="270">
        <f>VLOOKUP(A196,T6_CCGBFI_201314!$A:$AE,4,FALSE)+VLOOKUP(A196,T6_CCGBFI_201314!$A:$AE,5,FALSE)+VLOOKUP(A196,T6_CCGBFI_201314!$A:$AE,6,FALSE)+VLOOKUP(A196,T6_CCGBFI_201314!$A:$AE,7,FALSE)</f>
        <v>986</v>
      </c>
      <c r="E196" s="270">
        <f>VLOOKUP($A196,T6_CCGBFI_201314!$A:$AE,8,FALSE)+VLOOKUP($A196,T6_CCGBFI_201314!$A:$AE,12,FALSE)+VLOOKUP($A196,T6_CCGBFI_201314!$A:$AE,16,FALSE)+VLOOKUP($A196,T6_CCGBFI_201314!$A:$AE,20,FALSE)</f>
        <v>152</v>
      </c>
      <c r="F196" s="275">
        <f>VLOOKUP($A196,T6_CCGBFI_201314!$A:$AE,9,FALSE)+VLOOKUP($A196,T6_CCGBFI_201314!$A:$AE,13,FALSE)+VLOOKUP($A196,T6_CCGBFI_201314!$A:$AE,17,FALSE)+VLOOKUP($A196,T6_CCGBFI_201314!$A:$AE,21,FALSE)</f>
        <v>814</v>
      </c>
      <c r="G196" s="97"/>
      <c r="H196" s="98" t="str">
        <f t="shared" si="9"/>
        <v/>
      </c>
      <c r="I196" s="276">
        <f>VLOOKUP($A196,T6_CCGBFI_201314!$A:$AE,24,FALSE)+VLOOKUP($A196,T6_CCGBFI_201314!$A:$AE,26,FALSE)+VLOOKUP($A196,T6_CCGBFI_201314!$A:$AE,28,FALSE)+VLOOKUP($A196,T6_CCGBFI_201314!$A:$AE,30,FALSE)</f>
        <v>20</v>
      </c>
      <c r="J196" s="101">
        <v>2.0283975659229209E-2</v>
      </c>
      <c r="K196" s="355" t="s">
        <v>966</v>
      </c>
      <c r="L196" s="151">
        <f t="shared" si="10"/>
        <v>1</v>
      </c>
      <c r="M196" s="27">
        <v>-0.11806797853309481</v>
      </c>
      <c r="N196" s="27">
        <v>-0.11806797853309481</v>
      </c>
      <c r="O196" s="251">
        <f t="shared" si="11"/>
        <v>0</v>
      </c>
    </row>
    <row r="197" spans="1:15" s="277" customFormat="1" x14ac:dyDescent="0.2">
      <c r="A197" s="251" t="s">
        <v>967</v>
      </c>
      <c r="B197" s="251" t="s">
        <v>968</v>
      </c>
      <c r="C197" s="251" t="s">
        <v>969</v>
      </c>
      <c r="D197" s="270">
        <f>VLOOKUP(A197,T6_CCGBFI_201314!$A:$AE,4,FALSE)+VLOOKUP(A197,T6_CCGBFI_201314!$A:$AE,5,FALSE)+VLOOKUP(A197,T6_CCGBFI_201314!$A:$AE,6,FALSE)+VLOOKUP(A197,T6_CCGBFI_201314!$A:$AE,7,FALSE)</f>
        <v>2182</v>
      </c>
      <c r="E197" s="270">
        <f>VLOOKUP($A197,T6_CCGBFI_201314!$A:$AE,8,FALSE)+VLOOKUP($A197,T6_CCGBFI_201314!$A:$AE,12,FALSE)+VLOOKUP($A197,T6_CCGBFI_201314!$A:$AE,16,FALSE)+VLOOKUP($A197,T6_CCGBFI_201314!$A:$AE,20,FALSE)</f>
        <v>425</v>
      </c>
      <c r="F197" s="275">
        <f>VLOOKUP($A197,T6_CCGBFI_201314!$A:$AE,9,FALSE)+VLOOKUP($A197,T6_CCGBFI_201314!$A:$AE,13,FALSE)+VLOOKUP($A197,T6_CCGBFI_201314!$A:$AE,17,FALSE)+VLOOKUP($A197,T6_CCGBFI_201314!$A:$AE,21,FALSE)</f>
        <v>1631</v>
      </c>
      <c r="G197" s="97"/>
      <c r="H197" s="98" t="str">
        <f t="shared" si="9"/>
        <v/>
      </c>
      <c r="I197" s="276">
        <f>VLOOKUP($A197,T6_CCGBFI_201314!$A:$AE,24,FALSE)+VLOOKUP($A197,T6_CCGBFI_201314!$A:$AE,26,FALSE)+VLOOKUP($A197,T6_CCGBFI_201314!$A:$AE,28,FALSE)+VLOOKUP($A197,T6_CCGBFI_201314!$A:$AE,30,FALSE)</f>
        <v>126</v>
      </c>
      <c r="J197" s="101">
        <v>7.9847908745247151E-2</v>
      </c>
      <c r="K197" s="355" t="s">
        <v>971</v>
      </c>
      <c r="L197" s="151">
        <f t="shared" si="10"/>
        <v>1</v>
      </c>
      <c r="M197" s="27">
        <v>-0.1097511219910241</v>
      </c>
      <c r="N197" s="27">
        <v>-0.1097511219910241</v>
      </c>
      <c r="O197" s="251">
        <f t="shared" si="11"/>
        <v>1</v>
      </c>
    </row>
    <row r="198" spans="1:15" s="277" customFormat="1" x14ac:dyDescent="0.2">
      <c r="A198" s="251" t="s">
        <v>972</v>
      </c>
      <c r="B198" s="251" t="s">
        <v>973</v>
      </c>
      <c r="C198" s="251" t="s">
        <v>969</v>
      </c>
      <c r="D198" s="270">
        <f>VLOOKUP(A198,T6_CCGBFI_201314!$A:$AE,4,FALSE)+VLOOKUP(A198,T6_CCGBFI_201314!$A:$AE,5,FALSE)+VLOOKUP(A198,T6_CCGBFI_201314!$A:$AE,6,FALSE)+VLOOKUP(A198,T6_CCGBFI_201314!$A:$AE,7,FALSE)</f>
        <v>1511</v>
      </c>
      <c r="E198" s="270">
        <f>VLOOKUP($A198,T6_CCGBFI_201314!$A:$AE,8,FALSE)+VLOOKUP($A198,T6_CCGBFI_201314!$A:$AE,12,FALSE)+VLOOKUP($A198,T6_CCGBFI_201314!$A:$AE,16,FALSE)+VLOOKUP($A198,T6_CCGBFI_201314!$A:$AE,20,FALSE)</f>
        <v>235</v>
      </c>
      <c r="F198" s="275">
        <f>VLOOKUP($A198,T6_CCGBFI_201314!$A:$AE,9,FALSE)+VLOOKUP($A198,T6_CCGBFI_201314!$A:$AE,13,FALSE)+VLOOKUP($A198,T6_CCGBFI_201314!$A:$AE,17,FALSE)+VLOOKUP($A198,T6_CCGBFI_201314!$A:$AE,21,FALSE)</f>
        <v>1258</v>
      </c>
      <c r="G198" s="97">
        <f t="shared" si="12"/>
        <v>0.8325612177365983</v>
      </c>
      <c r="H198" s="98" t="str">
        <f t="shared" si="9"/>
        <v>81.3% - 85.1%</v>
      </c>
      <c r="I198" s="276">
        <f>VLOOKUP($A198,T6_CCGBFI_201314!$A:$AE,24,FALSE)+VLOOKUP($A198,T6_CCGBFI_201314!$A:$AE,26,FALSE)+VLOOKUP($A198,T6_CCGBFI_201314!$A:$AE,28,FALSE)+VLOOKUP($A198,T6_CCGBFI_201314!$A:$AE,30,FALSE)</f>
        <v>18</v>
      </c>
      <c r="J198" s="101">
        <v>1.1486486486486487E-2</v>
      </c>
      <c r="K198" s="355" t="s">
        <v>974</v>
      </c>
      <c r="L198" s="151">
        <f t="shared" si="10"/>
        <v>0</v>
      </c>
      <c r="M198" s="27">
        <v>-9.4667465548232466E-2</v>
      </c>
      <c r="N198" s="27">
        <v>-9.4667465548232466E-2</v>
      </c>
      <c r="O198" s="251">
        <f t="shared" si="11"/>
        <v>0</v>
      </c>
    </row>
    <row r="199" spans="1:15" s="277" customFormat="1" x14ac:dyDescent="0.2">
      <c r="A199" s="251" t="s">
        <v>975</v>
      </c>
      <c r="B199" s="251" t="s">
        <v>976</v>
      </c>
      <c r="C199" s="251" t="s">
        <v>969</v>
      </c>
      <c r="D199" s="270">
        <f>VLOOKUP(A199,T6_CCGBFI_201314!$A:$AE,4,FALSE)+VLOOKUP(A199,T6_CCGBFI_201314!$A:$AE,5,FALSE)+VLOOKUP(A199,T6_CCGBFI_201314!$A:$AE,6,FALSE)+VLOOKUP(A199,T6_CCGBFI_201314!$A:$AE,7,FALSE)</f>
        <v>3377</v>
      </c>
      <c r="E199" s="270">
        <f>VLOOKUP($A199,T6_CCGBFI_201314!$A:$AE,8,FALSE)+VLOOKUP($A199,T6_CCGBFI_201314!$A:$AE,12,FALSE)+VLOOKUP($A199,T6_CCGBFI_201314!$A:$AE,16,FALSE)+VLOOKUP($A199,T6_CCGBFI_201314!$A:$AE,20,FALSE)</f>
        <v>610.19000000000005</v>
      </c>
      <c r="F199" s="275">
        <f>VLOOKUP($A199,T6_CCGBFI_201314!$A:$AE,9,FALSE)+VLOOKUP($A199,T6_CCGBFI_201314!$A:$AE,13,FALSE)+VLOOKUP($A199,T6_CCGBFI_201314!$A:$AE,17,FALSE)+VLOOKUP($A199,T6_CCGBFI_201314!$A:$AE,21,FALSE)</f>
        <v>2623.81</v>
      </c>
      <c r="G199" s="97">
        <f t="shared" si="12"/>
        <v>0.77696476162274208</v>
      </c>
      <c r="H199" s="98" t="str">
        <f t="shared" si="9"/>
        <v>76.3% - 79.1%</v>
      </c>
      <c r="I199" s="276">
        <f>VLOOKUP($A199,T6_CCGBFI_201314!$A:$AE,24,FALSE)+VLOOKUP($A199,T6_CCGBFI_201314!$A:$AE,26,FALSE)+VLOOKUP($A199,T6_CCGBFI_201314!$A:$AE,28,FALSE)+VLOOKUP($A199,T6_CCGBFI_201314!$A:$AE,30,FALSE)</f>
        <v>143</v>
      </c>
      <c r="J199" s="101">
        <v>2.5157232704402517E-2</v>
      </c>
      <c r="K199" s="355" t="s">
        <v>977</v>
      </c>
      <c r="L199" s="151">
        <f t="shared" si="10"/>
        <v>0</v>
      </c>
      <c r="M199" s="27">
        <v>-8.8774959525094399E-2</v>
      </c>
      <c r="N199" s="27">
        <v>-8.8774959525094399E-2</v>
      </c>
      <c r="O199" s="251">
        <f t="shared" si="11"/>
        <v>0</v>
      </c>
    </row>
    <row r="200" spans="1:15" s="277" customFormat="1" x14ac:dyDescent="0.2">
      <c r="A200" s="251" t="s">
        <v>978</v>
      </c>
      <c r="B200" s="251" t="s">
        <v>979</v>
      </c>
      <c r="C200" s="251" t="s">
        <v>969</v>
      </c>
      <c r="D200" s="270">
        <f>VLOOKUP(A200,T6_CCGBFI_201314!$A:$AE,4,FALSE)+VLOOKUP(A200,T6_CCGBFI_201314!$A:$AE,5,FALSE)+VLOOKUP(A200,T6_CCGBFI_201314!$A:$AE,6,FALSE)+VLOOKUP(A200,T6_CCGBFI_201314!$A:$AE,7,FALSE)</f>
        <v>1254</v>
      </c>
      <c r="E200" s="270">
        <f>VLOOKUP($A200,T6_CCGBFI_201314!$A:$AE,8,FALSE)+VLOOKUP($A200,T6_CCGBFI_201314!$A:$AE,12,FALSE)+VLOOKUP($A200,T6_CCGBFI_201314!$A:$AE,16,FALSE)+VLOOKUP($A200,T6_CCGBFI_201314!$A:$AE,20,FALSE)</f>
        <v>246</v>
      </c>
      <c r="F200" s="275">
        <f>VLOOKUP($A200,T6_CCGBFI_201314!$A:$AE,9,FALSE)+VLOOKUP($A200,T6_CCGBFI_201314!$A:$AE,13,FALSE)+VLOOKUP($A200,T6_CCGBFI_201314!$A:$AE,17,FALSE)+VLOOKUP($A200,T6_CCGBFI_201314!$A:$AE,21,FALSE)</f>
        <v>1004</v>
      </c>
      <c r="G200" s="97">
        <f t="shared" si="12"/>
        <v>0.80063795853269537</v>
      </c>
      <c r="H200" s="98" t="str">
        <f t="shared" si="9"/>
        <v>77.8% - 82.2%</v>
      </c>
      <c r="I200" s="276">
        <f>VLOOKUP($A200,T6_CCGBFI_201314!$A:$AE,24,FALSE)+VLOOKUP($A200,T6_CCGBFI_201314!$A:$AE,26,FALSE)+VLOOKUP($A200,T6_CCGBFI_201314!$A:$AE,28,FALSE)+VLOOKUP($A200,T6_CCGBFI_201314!$A:$AE,30,FALSE)</f>
        <v>4</v>
      </c>
      <c r="J200" s="101">
        <v>3.1923383878691143E-3</v>
      </c>
      <c r="K200" s="355" t="s">
        <v>980</v>
      </c>
      <c r="L200" s="151">
        <f t="shared" si="10"/>
        <v>0</v>
      </c>
      <c r="M200" s="27">
        <v>-4.783599088838264E-2</v>
      </c>
      <c r="N200" s="27">
        <v>-4.783599088838264E-2</v>
      </c>
      <c r="O200" s="251">
        <f t="shared" si="11"/>
        <v>0</v>
      </c>
    </row>
    <row r="201" spans="1:15" s="277" customFormat="1" x14ac:dyDescent="0.2">
      <c r="A201" s="251" t="s">
        <v>981</v>
      </c>
      <c r="B201" s="251" t="s">
        <v>982</v>
      </c>
      <c r="C201" s="251" t="s">
        <v>969</v>
      </c>
      <c r="D201" s="270">
        <f>VLOOKUP(A201,T6_CCGBFI_201314!$A:$AE,4,FALSE)+VLOOKUP(A201,T6_CCGBFI_201314!$A:$AE,5,FALSE)+VLOOKUP(A201,T6_CCGBFI_201314!$A:$AE,6,FALSE)+VLOOKUP(A201,T6_CCGBFI_201314!$A:$AE,7,FALSE)</f>
        <v>1310</v>
      </c>
      <c r="E201" s="270">
        <f>VLOOKUP($A201,T6_CCGBFI_201314!$A:$AE,8,FALSE)+VLOOKUP($A201,T6_CCGBFI_201314!$A:$AE,12,FALSE)+VLOOKUP($A201,T6_CCGBFI_201314!$A:$AE,16,FALSE)+VLOOKUP($A201,T6_CCGBFI_201314!$A:$AE,20,FALSE)</f>
        <v>267</v>
      </c>
      <c r="F201" s="275">
        <f>VLOOKUP($A201,T6_CCGBFI_201314!$A:$AE,9,FALSE)+VLOOKUP($A201,T6_CCGBFI_201314!$A:$AE,13,FALSE)+VLOOKUP($A201,T6_CCGBFI_201314!$A:$AE,17,FALSE)+VLOOKUP($A201,T6_CCGBFI_201314!$A:$AE,21,FALSE)</f>
        <v>1033</v>
      </c>
      <c r="G201" s="97">
        <f t="shared" si="12"/>
        <v>0.78854961832061066</v>
      </c>
      <c r="H201" s="98" t="str">
        <f t="shared" ref="H201:H247" si="13">IF(ISNUMBER(G201),TEXT(((2*F201)+(1.96^2)-(1.96*((1.96^2)+(4*F201*(100%-G201)))^0.5))/(2*(D201+(1.96^2))),"0.0%")&amp;" - "&amp;TEXT(((2*F201)+(1.96^2)+(1.96*((1.96^2)+(4*F201*(100%-G201)))^0.5))/(2*(D201+(1.96^2))),"0.0%"),"")</f>
        <v>76.6% - 81.0%</v>
      </c>
      <c r="I201" s="276">
        <f>VLOOKUP($A201,T6_CCGBFI_201314!$A:$AE,24,FALSE)+VLOOKUP($A201,T6_CCGBFI_201314!$A:$AE,26,FALSE)+VLOOKUP($A201,T6_CCGBFI_201314!$A:$AE,28,FALSE)+VLOOKUP($A201,T6_CCGBFI_201314!$A:$AE,30,FALSE)</f>
        <v>10</v>
      </c>
      <c r="J201" s="101">
        <v>7.6394194041252868E-3</v>
      </c>
      <c r="K201" s="355" t="s">
        <v>983</v>
      </c>
      <c r="L201" s="151">
        <f t="shared" si="10"/>
        <v>0</v>
      </c>
      <c r="M201" s="27">
        <v>0</v>
      </c>
      <c r="N201" s="27">
        <v>0</v>
      </c>
      <c r="O201" s="251">
        <f t="shared" si="11"/>
        <v>0</v>
      </c>
    </row>
    <row r="202" spans="1:15" s="277" customFormat="1" x14ac:dyDescent="0.2">
      <c r="A202" s="251" t="s">
        <v>984</v>
      </c>
      <c r="B202" s="251" t="s">
        <v>985</v>
      </c>
      <c r="C202" s="251" t="s">
        <v>969</v>
      </c>
      <c r="D202" s="270">
        <f>VLOOKUP(A202,T6_CCGBFI_201314!$A:$AE,4,FALSE)+VLOOKUP(A202,T6_CCGBFI_201314!$A:$AE,5,FALSE)+VLOOKUP(A202,T6_CCGBFI_201314!$A:$AE,6,FALSE)+VLOOKUP(A202,T6_CCGBFI_201314!$A:$AE,7,FALSE)</f>
        <v>7432</v>
      </c>
      <c r="E202" s="270">
        <f>VLOOKUP($A202,T6_CCGBFI_201314!$A:$AE,8,FALSE)+VLOOKUP($A202,T6_CCGBFI_201314!$A:$AE,12,FALSE)+VLOOKUP($A202,T6_CCGBFI_201314!$A:$AE,16,FALSE)+VLOOKUP($A202,T6_CCGBFI_201314!$A:$AE,20,FALSE)</f>
        <v>1326</v>
      </c>
      <c r="F202" s="275">
        <f>VLOOKUP($A202,T6_CCGBFI_201314!$A:$AE,9,FALSE)+VLOOKUP($A202,T6_CCGBFI_201314!$A:$AE,13,FALSE)+VLOOKUP($A202,T6_CCGBFI_201314!$A:$AE,17,FALSE)+VLOOKUP($A202,T6_CCGBFI_201314!$A:$AE,21,FALSE)</f>
        <v>5979</v>
      </c>
      <c r="G202" s="97">
        <f t="shared" si="12"/>
        <v>0.80449407965554365</v>
      </c>
      <c r="H202" s="98" t="str">
        <f t="shared" si="13"/>
        <v>79.5% - 81.3%</v>
      </c>
      <c r="I202" s="276">
        <f>VLOOKUP($A202,T6_CCGBFI_201314!$A:$AE,24,FALSE)+VLOOKUP($A202,T6_CCGBFI_201314!$A:$AE,26,FALSE)+VLOOKUP($A202,T6_CCGBFI_201314!$A:$AE,28,FALSE)+VLOOKUP($A202,T6_CCGBFI_201314!$A:$AE,30,FALSE)</f>
        <v>127</v>
      </c>
      <c r="J202" s="101">
        <v>1.6873650107991359E-2</v>
      </c>
      <c r="K202" s="355" t="s">
        <v>986</v>
      </c>
      <c r="L202" s="151">
        <f t="shared" ref="L202:L247" si="14">IF(M202&lt;-10%,1,IF(N202&gt;20%,1,0))</f>
        <v>0</v>
      </c>
      <c r="M202" s="27">
        <v>-6.0311038057908717E-2</v>
      </c>
      <c r="N202" s="27">
        <v>-6.0311038057908717E-2</v>
      </c>
      <c r="O202" s="251">
        <f t="shared" ref="O202:O247" si="15">IF(J202&gt;5%,1,0)</f>
        <v>0</v>
      </c>
    </row>
    <row r="203" spans="1:15" s="277" customFormat="1" x14ac:dyDescent="0.2">
      <c r="A203" s="251" t="s">
        <v>987</v>
      </c>
      <c r="B203" s="251" t="s">
        <v>988</v>
      </c>
      <c r="C203" s="251" t="s">
        <v>969</v>
      </c>
      <c r="D203" s="270">
        <f>VLOOKUP(A203,T6_CCGBFI_201314!$A:$AE,4,FALSE)+VLOOKUP(A203,T6_CCGBFI_201314!$A:$AE,5,FALSE)+VLOOKUP(A203,T6_CCGBFI_201314!$A:$AE,6,FALSE)+VLOOKUP(A203,T6_CCGBFI_201314!$A:$AE,7,FALSE)</f>
        <v>2474</v>
      </c>
      <c r="E203" s="270">
        <f>VLOOKUP($A203,T6_CCGBFI_201314!$A:$AE,8,FALSE)+VLOOKUP($A203,T6_CCGBFI_201314!$A:$AE,12,FALSE)+VLOOKUP($A203,T6_CCGBFI_201314!$A:$AE,16,FALSE)+VLOOKUP($A203,T6_CCGBFI_201314!$A:$AE,20,FALSE)</f>
        <v>553</v>
      </c>
      <c r="F203" s="275">
        <f>VLOOKUP($A203,T6_CCGBFI_201314!$A:$AE,9,FALSE)+VLOOKUP($A203,T6_CCGBFI_201314!$A:$AE,13,FALSE)+VLOOKUP($A203,T6_CCGBFI_201314!$A:$AE,17,FALSE)+VLOOKUP($A203,T6_CCGBFI_201314!$A:$AE,21,FALSE)</f>
        <v>1902</v>
      </c>
      <c r="G203" s="97">
        <f t="shared" si="12"/>
        <v>0.76879547291835082</v>
      </c>
      <c r="H203" s="98" t="str">
        <f t="shared" si="13"/>
        <v>75.2% - 78.5%</v>
      </c>
      <c r="I203" s="276">
        <f>VLOOKUP($A203,T6_CCGBFI_201314!$A:$AE,24,FALSE)+VLOOKUP($A203,T6_CCGBFI_201314!$A:$AE,26,FALSE)+VLOOKUP($A203,T6_CCGBFI_201314!$A:$AE,28,FALSE)+VLOOKUP($A203,T6_CCGBFI_201314!$A:$AE,30,FALSE)</f>
        <v>19</v>
      </c>
      <c r="J203" s="101">
        <v>8.9955022488755615E-3</v>
      </c>
      <c r="K203" s="355" t="s">
        <v>989</v>
      </c>
      <c r="L203" s="151">
        <f t="shared" si="14"/>
        <v>0</v>
      </c>
      <c r="M203" s="27">
        <v>-7.617625093353253E-2</v>
      </c>
      <c r="N203" s="27">
        <v>-7.617625093353253E-2</v>
      </c>
      <c r="O203" s="251">
        <f t="shared" si="15"/>
        <v>0</v>
      </c>
    </row>
    <row r="204" spans="1:15" s="277" customFormat="1" x14ac:dyDescent="0.2">
      <c r="A204" s="251" t="s">
        <v>990</v>
      </c>
      <c r="B204" s="251" t="s">
        <v>991</v>
      </c>
      <c r="C204" s="251" t="s">
        <v>969</v>
      </c>
      <c r="D204" s="270">
        <f>VLOOKUP(A204,T6_CCGBFI_201314!$A:$AE,4,FALSE)+VLOOKUP(A204,T6_CCGBFI_201314!$A:$AE,5,FALSE)+VLOOKUP(A204,T6_CCGBFI_201314!$A:$AE,6,FALSE)+VLOOKUP(A204,T6_CCGBFI_201314!$A:$AE,7,FALSE)</f>
        <v>1834</v>
      </c>
      <c r="E204" s="270">
        <f>VLOOKUP($A204,T6_CCGBFI_201314!$A:$AE,8,FALSE)+VLOOKUP($A204,T6_CCGBFI_201314!$A:$AE,12,FALSE)+VLOOKUP($A204,T6_CCGBFI_201314!$A:$AE,16,FALSE)+VLOOKUP($A204,T6_CCGBFI_201314!$A:$AE,20,FALSE)</f>
        <v>390</v>
      </c>
      <c r="F204" s="275">
        <f>VLOOKUP($A204,T6_CCGBFI_201314!$A:$AE,9,FALSE)+VLOOKUP($A204,T6_CCGBFI_201314!$A:$AE,13,FALSE)+VLOOKUP($A204,T6_CCGBFI_201314!$A:$AE,17,FALSE)+VLOOKUP($A204,T6_CCGBFI_201314!$A:$AE,21,FALSE)</f>
        <v>1428</v>
      </c>
      <c r="G204" s="97">
        <f t="shared" si="12"/>
        <v>0.77862595419847325</v>
      </c>
      <c r="H204" s="98" t="str">
        <f t="shared" si="13"/>
        <v>75.9% - 79.7%</v>
      </c>
      <c r="I204" s="276">
        <f>VLOOKUP($A204,T6_CCGBFI_201314!$A:$AE,24,FALSE)+VLOOKUP($A204,T6_CCGBFI_201314!$A:$AE,26,FALSE)+VLOOKUP($A204,T6_CCGBFI_201314!$A:$AE,28,FALSE)+VLOOKUP($A204,T6_CCGBFI_201314!$A:$AE,30,FALSE)</f>
        <v>16</v>
      </c>
      <c r="J204" s="101">
        <v>8.7336244541484712E-3</v>
      </c>
      <c r="K204" s="355" t="s">
        <v>992</v>
      </c>
      <c r="L204" s="151">
        <f t="shared" si="14"/>
        <v>0</v>
      </c>
      <c r="M204" s="27">
        <v>-6.4762876083630849E-2</v>
      </c>
      <c r="N204" s="27">
        <v>-6.4762876083630849E-2</v>
      </c>
      <c r="O204" s="251">
        <f t="shared" si="15"/>
        <v>0</v>
      </c>
    </row>
    <row r="205" spans="1:15" s="277" customFormat="1" x14ac:dyDescent="0.2">
      <c r="A205" s="251" t="s">
        <v>993</v>
      </c>
      <c r="B205" s="251" t="s">
        <v>994</v>
      </c>
      <c r="C205" s="251" t="s">
        <v>969</v>
      </c>
      <c r="D205" s="270">
        <f>VLOOKUP(A205,T6_CCGBFI_201314!$A:$AE,4,FALSE)+VLOOKUP(A205,T6_CCGBFI_201314!$A:$AE,5,FALSE)+VLOOKUP(A205,T6_CCGBFI_201314!$A:$AE,6,FALSE)+VLOOKUP(A205,T6_CCGBFI_201314!$A:$AE,7,FALSE)</f>
        <v>1654</v>
      </c>
      <c r="E205" s="270">
        <f>VLOOKUP($A205,T6_CCGBFI_201314!$A:$AE,8,FALSE)+VLOOKUP($A205,T6_CCGBFI_201314!$A:$AE,12,FALSE)+VLOOKUP($A205,T6_CCGBFI_201314!$A:$AE,16,FALSE)+VLOOKUP($A205,T6_CCGBFI_201314!$A:$AE,20,FALSE)</f>
        <v>280</v>
      </c>
      <c r="F205" s="275">
        <f>VLOOKUP($A205,T6_CCGBFI_201314!$A:$AE,9,FALSE)+VLOOKUP($A205,T6_CCGBFI_201314!$A:$AE,13,FALSE)+VLOOKUP($A205,T6_CCGBFI_201314!$A:$AE,17,FALSE)+VLOOKUP($A205,T6_CCGBFI_201314!$A:$AE,21,FALSE)</f>
        <v>1369</v>
      </c>
      <c r="G205" s="97">
        <f t="shared" si="12"/>
        <v>0.82769044740024189</v>
      </c>
      <c r="H205" s="98" t="str">
        <f t="shared" si="13"/>
        <v>80.9% - 84.5%</v>
      </c>
      <c r="I205" s="276">
        <f>VLOOKUP($A205,T6_CCGBFI_201314!$A:$AE,24,FALSE)+VLOOKUP($A205,T6_CCGBFI_201314!$A:$AE,26,FALSE)+VLOOKUP($A205,T6_CCGBFI_201314!$A:$AE,28,FALSE)+VLOOKUP($A205,T6_CCGBFI_201314!$A:$AE,30,FALSE)</f>
        <v>5</v>
      </c>
      <c r="J205" s="101">
        <v>2.8169014084507044E-3</v>
      </c>
      <c r="K205" s="355" t="s">
        <v>995</v>
      </c>
      <c r="L205" s="151">
        <f t="shared" si="14"/>
        <v>0</v>
      </c>
      <c r="M205" s="27">
        <v>-5.6474614945807189E-2</v>
      </c>
      <c r="N205" s="27">
        <v>-5.6474614945807189E-2</v>
      </c>
      <c r="O205" s="251">
        <f t="shared" si="15"/>
        <v>0</v>
      </c>
    </row>
    <row r="206" spans="1:15" s="277" customFormat="1" x14ac:dyDescent="0.2">
      <c r="A206" s="251" t="s">
        <v>996</v>
      </c>
      <c r="B206" s="251" t="s">
        <v>997</v>
      </c>
      <c r="C206" s="251" t="s">
        <v>969</v>
      </c>
      <c r="D206" s="270">
        <f>VLOOKUP(A206,T6_CCGBFI_201314!$A:$AE,4,FALSE)+VLOOKUP(A206,T6_CCGBFI_201314!$A:$AE,5,FALSE)+VLOOKUP(A206,T6_CCGBFI_201314!$A:$AE,6,FALSE)+VLOOKUP(A206,T6_CCGBFI_201314!$A:$AE,7,FALSE)</f>
        <v>1632</v>
      </c>
      <c r="E206" s="270">
        <f>VLOOKUP($A206,T6_CCGBFI_201314!$A:$AE,8,FALSE)+VLOOKUP($A206,T6_CCGBFI_201314!$A:$AE,12,FALSE)+VLOOKUP($A206,T6_CCGBFI_201314!$A:$AE,16,FALSE)+VLOOKUP($A206,T6_CCGBFI_201314!$A:$AE,20,FALSE)</f>
        <v>266</v>
      </c>
      <c r="F206" s="275">
        <f>VLOOKUP($A206,T6_CCGBFI_201314!$A:$AE,9,FALSE)+VLOOKUP($A206,T6_CCGBFI_201314!$A:$AE,13,FALSE)+VLOOKUP($A206,T6_CCGBFI_201314!$A:$AE,17,FALSE)+VLOOKUP($A206,T6_CCGBFI_201314!$A:$AE,21,FALSE)</f>
        <v>1353</v>
      </c>
      <c r="G206" s="97"/>
      <c r="H206" s="98" t="str">
        <f t="shared" si="13"/>
        <v/>
      </c>
      <c r="I206" s="276">
        <f>VLOOKUP($A206,T6_CCGBFI_201314!$A:$AE,24,FALSE)+VLOOKUP($A206,T6_CCGBFI_201314!$A:$AE,26,FALSE)+VLOOKUP($A206,T6_CCGBFI_201314!$A:$AE,28,FALSE)+VLOOKUP($A206,T6_CCGBFI_201314!$A:$AE,30,FALSE)</f>
        <v>13</v>
      </c>
      <c r="J206" s="101">
        <v>8.0000000000000002E-3</v>
      </c>
      <c r="K206" s="355" t="s">
        <v>998</v>
      </c>
      <c r="L206" s="151">
        <f t="shared" si="14"/>
        <v>1</v>
      </c>
      <c r="M206" s="27">
        <v>-0.15658914728682172</v>
      </c>
      <c r="N206" s="27">
        <v>-0.15658914728682172</v>
      </c>
      <c r="O206" s="251">
        <f t="shared" si="15"/>
        <v>0</v>
      </c>
    </row>
    <row r="207" spans="1:15" s="277" customFormat="1" x14ac:dyDescent="0.2">
      <c r="A207" s="251" t="s">
        <v>999</v>
      </c>
      <c r="B207" s="251" t="s">
        <v>1000</v>
      </c>
      <c r="C207" s="251" t="s">
        <v>1001</v>
      </c>
      <c r="D207" s="270">
        <f>VLOOKUP(A207,T6_CCGBFI_201314!$A:$AE,4,FALSE)+VLOOKUP(A207,T6_CCGBFI_201314!$A:$AE,5,FALSE)+VLOOKUP(A207,T6_CCGBFI_201314!$A:$AE,6,FALSE)+VLOOKUP(A207,T6_CCGBFI_201314!$A:$AE,7,FALSE)</f>
        <v>6986</v>
      </c>
      <c r="E207" s="270">
        <f>VLOOKUP($A207,T6_CCGBFI_201314!$A:$AE,8,FALSE)+VLOOKUP($A207,T6_CCGBFI_201314!$A:$AE,12,FALSE)+VLOOKUP($A207,T6_CCGBFI_201314!$A:$AE,16,FALSE)+VLOOKUP($A207,T6_CCGBFI_201314!$A:$AE,20,FALSE)</f>
        <v>1111</v>
      </c>
      <c r="F207" s="275">
        <f>VLOOKUP($A207,T6_CCGBFI_201314!$A:$AE,9,FALSE)+VLOOKUP($A207,T6_CCGBFI_201314!$A:$AE,13,FALSE)+VLOOKUP($A207,T6_CCGBFI_201314!$A:$AE,17,FALSE)+VLOOKUP($A207,T6_CCGBFI_201314!$A:$AE,21,FALSE)</f>
        <v>5527</v>
      </c>
      <c r="G207" s="97">
        <f t="shared" si="12"/>
        <v>0.79115373604351558</v>
      </c>
      <c r="H207" s="98" t="str">
        <f t="shared" si="13"/>
        <v>78.1% - 80.1%</v>
      </c>
      <c r="I207" s="276">
        <f>VLOOKUP($A207,T6_CCGBFI_201314!$A:$AE,24,FALSE)+VLOOKUP($A207,T6_CCGBFI_201314!$A:$AE,26,FALSE)+VLOOKUP($A207,T6_CCGBFI_201314!$A:$AE,28,FALSE)+VLOOKUP($A207,T6_CCGBFI_201314!$A:$AE,30,FALSE)</f>
        <v>348</v>
      </c>
      <c r="J207" s="101">
        <v>4.9821045096635645E-2</v>
      </c>
      <c r="K207" s="355" t="s">
        <v>1003</v>
      </c>
      <c r="L207" s="151">
        <f t="shared" si="14"/>
        <v>0</v>
      </c>
      <c r="M207" s="27">
        <v>-7.8242512204776404E-2</v>
      </c>
      <c r="N207" s="27">
        <v>-7.8242512204776404E-2</v>
      </c>
      <c r="O207" s="251">
        <f t="shared" si="15"/>
        <v>0</v>
      </c>
    </row>
    <row r="208" spans="1:15" s="277" customFormat="1" x14ac:dyDescent="0.2">
      <c r="A208" s="251" t="s">
        <v>1004</v>
      </c>
      <c r="B208" s="251" t="s">
        <v>1005</v>
      </c>
      <c r="C208" s="251" t="s">
        <v>1001</v>
      </c>
      <c r="D208" s="270">
        <f>VLOOKUP(A208,T6_CCGBFI_201314!$A:$AE,4,FALSE)+VLOOKUP(A208,T6_CCGBFI_201314!$A:$AE,5,FALSE)+VLOOKUP(A208,T6_CCGBFI_201314!$A:$AE,6,FALSE)+VLOOKUP(A208,T6_CCGBFI_201314!$A:$AE,7,FALSE)</f>
        <v>2003</v>
      </c>
      <c r="E208" s="270">
        <f>VLOOKUP($A208,T6_CCGBFI_201314!$A:$AE,8,FALSE)+VLOOKUP($A208,T6_CCGBFI_201314!$A:$AE,12,FALSE)+VLOOKUP($A208,T6_CCGBFI_201314!$A:$AE,16,FALSE)+VLOOKUP($A208,T6_CCGBFI_201314!$A:$AE,20,FALSE)</f>
        <v>517</v>
      </c>
      <c r="F208" s="275">
        <f>VLOOKUP($A208,T6_CCGBFI_201314!$A:$AE,9,FALSE)+VLOOKUP($A208,T6_CCGBFI_201314!$A:$AE,13,FALSE)+VLOOKUP($A208,T6_CCGBFI_201314!$A:$AE,17,FALSE)+VLOOKUP($A208,T6_CCGBFI_201314!$A:$AE,21,FALSE)</f>
        <v>1405</v>
      </c>
      <c r="G208" s="97">
        <f t="shared" si="12"/>
        <v>0.70144782825761354</v>
      </c>
      <c r="H208" s="98" t="str">
        <f t="shared" si="13"/>
        <v>68.1% - 72.1%</v>
      </c>
      <c r="I208" s="276">
        <f>VLOOKUP($A208,T6_CCGBFI_201314!$A:$AE,24,FALSE)+VLOOKUP($A208,T6_CCGBFI_201314!$A:$AE,26,FALSE)+VLOOKUP($A208,T6_CCGBFI_201314!$A:$AE,28,FALSE)+VLOOKUP($A208,T6_CCGBFI_201314!$A:$AE,30,FALSE)</f>
        <v>81</v>
      </c>
      <c r="J208" s="101">
        <v>4.0439340988517224E-2</v>
      </c>
      <c r="K208" s="355" t="s">
        <v>1006</v>
      </c>
      <c r="L208" s="151">
        <f t="shared" si="14"/>
        <v>0</v>
      </c>
      <c r="M208" s="27">
        <v>-6.6635601118359755E-2</v>
      </c>
      <c r="N208" s="27">
        <v>-6.6635601118359755E-2</v>
      </c>
      <c r="O208" s="251">
        <f t="shared" si="15"/>
        <v>0</v>
      </c>
    </row>
    <row r="209" spans="1:15" s="277" customFormat="1" x14ac:dyDescent="0.2">
      <c r="A209" s="251" t="s">
        <v>1007</v>
      </c>
      <c r="B209" s="251" t="s">
        <v>1008</v>
      </c>
      <c r="C209" s="251" t="s">
        <v>1001</v>
      </c>
      <c r="D209" s="270">
        <f>VLOOKUP(A209,T6_CCGBFI_201314!$A:$AE,4,FALSE)+VLOOKUP(A209,T6_CCGBFI_201314!$A:$AE,5,FALSE)+VLOOKUP(A209,T6_CCGBFI_201314!$A:$AE,6,FALSE)+VLOOKUP(A209,T6_CCGBFI_201314!$A:$AE,7,FALSE)</f>
        <v>1304</v>
      </c>
      <c r="E209" s="270">
        <f>VLOOKUP($A209,T6_CCGBFI_201314!$A:$AE,8,FALSE)+VLOOKUP($A209,T6_CCGBFI_201314!$A:$AE,12,FALSE)+VLOOKUP($A209,T6_CCGBFI_201314!$A:$AE,16,FALSE)+VLOOKUP($A209,T6_CCGBFI_201314!$A:$AE,20,FALSE)</f>
        <v>313</v>
      </c>
      <c r="F209" s="275">
        <f>VLOOKUP($A209,T6_CCGBFI_201314!$A:$AE,9,FALSE)+VLOOKUP($A209,T6_CCGBFI_201314!$A:$AE,13,FALSE)+VLOOKUP($A209,T6_CCGBFI_201314!$A:$AE,17,FALSE)+VLOOKUP($A209,T6_CCGBFI_201314!$A:$AE,21,FALSE)</f>
        <v>989</v>
      </c>
      <c r="G209" s="97">
        <f t="shared" si="12"/>
        <v>0.7584355828220859</v>
      </c>
      <c r="H209" s="98" t="str">
        <f t="shared" si="13"/>
        <v>73.4% - 78.1%</v>
      </c>
      <c r="I209" s="276">
        <f>VLOOKUP($A209,T6_CCGBFI_201314!$A:$AE,24,FALSE)+VLOOKUP($A209,T6_CCGBFI_201314!$A:$AE,26,FALSE)+VLOOKUP($A209,T6_CCGBFI_201314!$A:$AE,28,FALSE)+VLOOKUP($A209,T6_CCGBFI_201314!$A:$AE,30,FALSE)</f>
        <v>2</v>
      </c>
      <c r="J209" s="101">
        <v>1.5349194167306216E-3</v>
      </c>
      <c r="K209" s="355" t="s">
        <v>1009</v>
      </c>
      <c r="L209" s="151">
        <f t="shared" si="14"/>
        <v>0</v>
      </c>
      <c r="M209" s="27">
        <v>-1.1372251705837777E-2</v>
      </c>
      <c r="N209" s="27">
        <v>-1.1372251705837777E-2</v>
      </c>
      <c r="O209" s="251">
        <f t="shared" si="15"/>
        <v>0</v>
      </c>
    </row>
    <row r="210" spans="1:15" s="277" customFormat="1" x14ac:dyDescent="0.2">
      <c r="A210" s="251" t="s">
        <v>1010</v>
      </c>
      <c r="B210" s="251" t="s">
        <v>1011</v>
      </c>
      <c r="C210" s="251" t="s">
        <v>1001</v>
      </c>
      <c r="D210" s="270">
        <f>VLOOKUP(A210,T6_CCGBFI_201314!$A:$AE,4,FALSE)+VLOOKUP(A210,T6_CCGBFI_201314!$A:$AE,5,FALSE)+VLOOKUP(A210,T6_CCGBFI_201314!$A:$AE,6,FALSE)+VLOOKUP(A210,T6_CCGBFI_201314!$A:$AE,7,FALSE)</f>
        <v>2446</v>
      </c>
      <c r="E210" s="270">
        <f>VLOOKUP($A210,T6_CCGBFI_201314!$A:$AE,8,FALSE)+VLOOKUP($A210,T6_CCGBFI_201314!$A:$AE,12,FALSE)+VLOOKUP($A210,T6_CCGBFI_201314!$A:$AE,16,FALSE)+VLOOKUP($A210,T6_CCGBFI_201314!$A:$AE,20,FALSE)</f>
        <v>388</v>
      </c>
      <c r="F210" s="275">
        <f>VLOOKUP($A210,T6_CCGBFI_201314!$A:$AE,9,FALSE)+VLOOKUP($A210,T6_CCGBFI_201314!$A:$AE,13,FALSE)+VLOOKUP($A210,T6_CCGBFI_201314!$A:$AE,17,FALSE)+VLOOKUP($A210,T6_CCGBFI_201314!$A:$AE,21,FALSE)</f>
        <v>2026</v>
      </c>
      <c r="G210" s="97">
        <f t="shared" si="12"/>
        <v>0.8282910874897792</v>
      </c>
      <c r="H210" s="98" t="str">
        <f t="shared" si="13"/>
        <v>81.3% - 84.3%</v>
      </c>
      <c r="I210" s="276">
        <f>VLOOKUP($A210,T6_CCGBFI_201314!$A:$AE,24,FALSE)+VLOOKUP($A210,T6_CCGBFI_201314!$A:$AE,26,FALSE)+VLOOKUP($A210,T6_CCGBFI_201314!$A:$AE,28,FALSE)+VLOOKUP($A210,T6_CCGBFI_201314!$A:$AE,30,FALSE)</f>
        <v>32</v>
      </c>
      <c r="J210" s="101">
        <v>1.3082583810302535E-2</v>
      </c>
      <c r="K210" s="355" t="s">
        <v>1012</v>
      </c>
      <c r="L210" s="151">
        <f t="shared" si="14"/>
        <v>0</v>
      </c>
      <c r="M210" s="27">
        <v>-6.1756808592251633E-2</v>
      </c>
      <c r="N210" s="27">
        <v>-6.1756808592251633E-2</v>
      </c>
      <c r="O210" s="251">
        <f t="shared" si="15"/>
        <v>0</v>
      </c>
    </row>
    <row r="211" spans="1:15" s="277" customFormat="1" x14ac:dyDescent="0.2">
      <c r="A211" s="251" t="s">
        <v>1013</v>
      </c>
      <c r="B211" s="251" t="s">
        <v>1014</v>
      </c>
      <c r="C211" s="251" t="s">
        <v>1001</v>
      </c>
      <c r="D211" s="270">
        <f>VLOOKUP(A211,T6_CCGBFI_201314!$A:$AE,4,FALSE)+VLOOKUP(A211,T6_CCGBFI_201314!$A:$AE,5,FALSE)+VLOOKUP(A211,T6_CCGBFI_201314!$A:$AE,6,FALSE)+VLOOKUP(A211,T6_CCGBFI_201314!$A:$AE,7,FALSE)</f>
        <v>2424</v>
      </c>
      <c r="E211" s="270">
        <f>VLOOKUP($A211,T6_CCGBFI_201314!$A:$AE,8,FALSE)+VLOOKUP($A211,T6_CCGBFI_201314!$A:$AE,12,FALSE)+VLOOKUP($A211,T6_CCGBFI_201314!$A:$AE,16,FALSE)+VLOOKUP($A211,T6_CCGBFI_201314!$A:$AE,20,FALSE)</f>
        <v>475</v>
      </c>
      <c r="F211" s="275">
        <f>VLOOKUP($A211,T6_CCGBFI_201314!$A:$AE,9,FALSE)+VLOOKUP($A211,T6_CCGBFI_201314!$A:$AE,13,FALSE)+VLOOKUP($A211,T6_CCGBFI_201314!$A:$AE,17,FALSE)+VLOOKUP($A211,T6_CCGBFI_201314!$A:$AE,21,FALSE)</f>
        <v>1940</v>
      </c>
      <c r="G211" s="97"/>
      <c r="H211" s="98" t="str">
        <f t="shared" si="13"/>
        <v/>
      </c>
      <c r="I211" s="276">
        <f>VLOOKUP($A211,T6_CCGBFI_201314!$A:$AE,24,FALSE)+VLOOKUP($A211,T6_CCGBFI_201314!$A:$AE,26,FALSE)+VLOOKUP($A211,T6_CCGBFI_201314!$A:$AE,28,FALSE)+VLOOKUP($A211,T6_CCGBFI_201314!$A:$AE,30,FALSE)</f>
        <v>9</v>
      </c>
      <c r="J211" s="101">
        <v>3.7144036318613291E-3</v>
      </c>
      <c r="K211" s="355" t="s">
        <v>1015</v>
      </c>
      <c r="L211" s="151">
        <f t="shared" si="14"/>
        <v>1</v>
      </c>
      <c r="M211" s="27">
        <v>-0.13889875666074603</v>
      </c>
      <c r="N211" s="27">
        <v>-0.13889875666074603</v>
      </c>
      <c r="O211" s="251">
        <f t="shared" si="15"/>
        <v>0</v>
      </c>
    </row>
    <row r="212" spans="1:15" s="277" customFormat="1" x14ac:dyDescent="0.2">
      <c r="A212" s="251" t="s">
        <v>1016</v>
      </c>
      <c r="B212" s="251" t="s">
        <v>1017</v>
      </c>
      <c r="C212" s="251" t="s">
        <v>1001</v>
      </c>
      <c r="D212" s="270">
        <f>VLOOKUP(A212,T6_CCGBFI_201314!$A:$AE,4,FALSE)+VLOOKUP(A212,T6_CCGBFI_201314!$A:$AE,5,FALSE)+VLOOKUP(A212,T6_CCGBFI_201314!$A:$AE,6,FALSE)+VLOOKUP(A212,T6_CCGBFI_201314!$A:$AE,7,FALSE)</f>
        <v>2701</v>
      </c>
      <c r="E212" s="270">
        <f>VLOOKUP($A212,T6_CCGBFI_201314!$A:$AE,8,FALSE)+VLOOKUP($A212,T6_CCGBFI_201314!$A:$AE,12,FALSE)+VLOOKUP($A212,T6_CCGBFI_201314!$A:$AE,16,FALSE)+VLOOKUP($A212,T6_CCGBFI_201314!$A:$AE,20,FALSE)</f>
        <v>794</v>
      </c>
      <c r="F212" s="275">
        <f>VLOOKUP($A212,T6_CCGBFI_201314!$A:$AE,9,FALSE)+VLOOKUP($A212,T6_CCGBFI_201314!$A:$AE,13,FALSE)+VLOOKUP($A212,T6_CCGBFI_201314!$A:$AE,17,FALSE)+VLOOKUP($A212,T6_CCGBFI_201314!$A:$AE,21,FALSE)</f>
        <v>1783</v>
      </c>
      <c r="G212" s="97">
        <f t="shared" si="12"/>
        <v>0.66012587930396149</v>
      </c>
      <c r="H212" s="98" t="str">
        <f t="shared" si="13"/>
        <v>64.2% - 67.8%</v>
      </c>
      <c r="I212" s="276">
        <f>VLOOKUP($A212,T6_CCGBFI_201314!$A:$AE,24,FALSE)+VLOOKUP($A212,T6_CCGBFI_201314!$A:$AE,26,FALSE)+VLOOKUP($A212,T6_CCGBFI_201314!$A:$AE,28,FALSE)+VLOOKUP($A212,T6_CCGBFI_201314!$A:$AE,30,FALSE)</f>
        <v>124</v>
      </c>
      <c r="J212" s="101">
        <v>4.5908922621251388E-2</v>
      </c>
      <c r="K212" s="355" t="s">
        <v>1018</v>
      </c>
      <c r="L212" s="151">
        <f t="shared" si="14"/>
        <v>0</v>
      </c>
      <c r="M212" s="27">
        <v>-1.9244734931009422E-2</v>
      </c>
      <c r="N212" s="27">
        <v>-1.9244734931009422E-2</v>
      </c>
      <c r="O212" s="251">
        <f t="shared" si="15"/>
        <v>0</v>
      </c>
    </row>
    <row r="213" spans="1:15" s="277" customFormat="1" x14ac:dyDescent="0.2">
      <c r="A213" s="251" t="s">
        <v>1019</v>
      </c>
      <c r="B213" s="251" t="s">
        <v>1020</v>
      </c>
      <c r="C213" s="251" t="s">
        <v>1001</v>
      </c>
      <c r="D213" s="270">
        <f>VLOOKUP(A213,T6_CCGBFI_201314!$A:$AE,4,FALSE)+VLOOKUP(A213,T6_CCGBFI_201314!$A:$AE,5,FALSE)+VLOOKUP(A213,T6_CCGBFI_201314!$A:$AE,6,FALSE)+VLOOKUP(A213,T6_CCGBFI_201314!$A:$AE,7,FALSE)</f>
        <v>1976</v>
      </c>
      <c r="E213" s="270">
        <f>VLOOKUP($A213,T6_CCGBFI_201314!$A:$AE,8,FALSE)+VLOOKUP($A213,T6_CCGBFI_201314!$A:$AE,12,FALSE)+VLOOKUP($A213,T6_CCGBFI_201314!$A:$AE,16,FALSE)+VLOOKUP($A213,T6_CCGBFI_201314!$A:$AE,20,FALSE)</f>
        <v>547</v>
      </c>
      <c r="F213" s="275">
        <f>VLOOKUP($A213,T6_CCGBFI_201314!$A:$AE,9,FALSE)+VLOOKUP($A213,T6_CCGBFI_201314!$A:$AE,13,FALSE)+VLOOKUP($A213,T6_CCGBFI_201314!$A:$AE,17,FALSE)+VLOOKUP($A213,T6_CCGBFI_201314!$A:$AE,21,FALSE)</f>
        <v>1354</v>
      </c>
      <c r="G213" s="97"/>
      <c r="H213" s="98" t="str">
        <f t="shared" si="13"/>
        <v/>
      </c>
      <c r="I213" s="276">
        <f>VLOOKUP($A213,T6_CCGBFI_201314!$A:$AE,24,FALSE)+VLOOKUP($A213,T6_CCGBFI_201314!$A:$AE,26,FALSE)+VLOOKUP($A213,T6_CCGBFI_201314!$A:$AE,28,FALSE)+VLOOKUP($A213,T6_CCGBFI_201314!$A:$AE,30,FALSE)</f>
        <v>75</v>
      </c>
      <c r="J213" s="101">
        <v>3.7955465587044532E-2</v>
      </c>
      <c r="K213" s="355" t="s">
        <v>1021</v>
      </c>
      <c r="L213" s="151">
        <f t="shared" si="14"/>
        <v>1</v>
      </c>
      <c r="M213" s="27">
        <v>-0.1479085812850367</v>
      </c>
      <c r="N213" s="27">
        <v>-0.1479085812850367</v>
      </c>
      <c r="O213" s="251">
        <f t="shared" si="15"/>
        <v>0</v>
      </c>
    </row>
    <row r="214" spans="1:15" s="277" customFormat="1" x14ac:dyDescent="0.2">
      <c r="A214" s="251" t="s">
        <v>1022</v>
      </c>
      <c r="B214" s="251" t="s">
        <v>1023</v>
      </c>
      <c r="C214" s="251" t="s">
        <v>1001</v>
      </c>
      <c r="D214" s="270">
        <f>VLOOKUP(A214,T6_CCGBFI_201314!$A:$AE,4,FALSE)+VLOOKUP(A214,T6_CCGBFI_201314!$A:$AE,5,FALSE)+VLOOKUP(A214,T6_CCGBFI_201314!$A:$AE,6,FALSE)+VLOOKUP(A214,T6_CCGBFI_201314!$A:$AE,7,FALSE)</f>
        <v>3374</v>
      </c>
      <c r="E214" s="270">
        <f>VLOOKUP($A214,T6_CCGBFI_201314!$A:$AE,8,FALSE)+VLOOKUP($A214,T6_CCGBFI_201314!$A:$AE,12,FALSE)+VLOOKUP($A214,T6_CCGBFI_201314!$A:$AE,16,FALSE)+VLOOKUP($A214,T6_CCGBFI_201314!$A:$AE,20,FALSE)</f>
        <v>788</v>
      </c>
      <c r="F214" s="275">
        <f>VLOOKUP($A214,T6_CCGBFI_201314!$A:$AE,9,FALSE)+VLOOKUP($A214,T6_CCGBFI_201314!$A:$AE,13,FALSE)+VLOOKUP($A214,T6_CCGBFI_201314!$A:$AE,17,FALSE)+VLOOKUP($A214,T6_CCGBFI_201314!$A:$AE,21,FALSE)</f>
        <v>2511</v>
      </c>
      <c r="G214" s="97">
        <f t="shared" si="12"/>
        <v>0.74422050978067578</v>
      </c>
      <c r="H214" s="98" t="str">
        <f t="shared" si="13"/>
        <v>72.9% - 75.9%</v>
      </c>
      <c r="I214" s="276">
        <f>VLOOKUP($A214,T6_CCGBFI_201314!$A:$AE,24,FALSE)+VLOOKUP($A214,T6_CCGBFI_201314!$A:$AE,26,FALSE)+VLOOKUP($A214,T6_CCGBFI_201314!$A:$AE,28,FALSE)+VLOOKUP($A214,T6_CCGBFI_201314!$A:$AE,30,FALSE)</f>
        <v>75</v>
      </c>
      <c r="J214" s="101">
        <v>2.2228808535862479E-2</v>
      </c>
      <c r="K214" s="355" t="s">
        <v>1024</v>
      </c>
      <c r="L214" s="151">
        <f t="shared" si="14"/>
        <v>0</v>
      </c>
      <c r="M214" s="27">
        <v>-7.938841517200812E-3</v>
      </c>
      <c r="N214" s="27">
        <v>-7.938841517200812E-3</v>
      </c>
      <c r="O214" s="251">
        <f t="shared" si="15"/>
        <v>0</v>
      </c>
    </row>
    <row r="215" spans="1:15" s="277" customFormat="1" x14ac:dyDescent="0.2">
      <c r="A215" s="251" t="s">
        <v>1025</v>
      </c>
      <c r="B215" s="251" t="s">
        <v>1026</v>
      </c>
      <c r="C215" s="251" t="s">
        <v>1001</v>
      </c>
      <c r="D215" s="270">
        <f>VLOOKUP(A215,T6_CCGBFI_201314!$A:$AE,4,FALSE)+VLOOKUP(A215,T6_CCGBFI_201314!$A:$AE,5,FALSE)+VLOOKUP(A215,T6_CCGBFI_201314!$A:$AE,6,FALSE)+VLOOKUP(A215,T6_CCGBFI_201314!$A:$AE,7,FALSE)</f>
        <v>5270</v>
      </c>
      <c r="E215" s="270">
        <f>VLOOKUP($A215,T6_CCGBFI_201314!$A:$AE,8,FALSE)+VLOOKUP($A215,T6_CCGBFI_201314!$A:$AE,12,FALSE)+VLOOKUP($A215,T6_CCGBFI_201314!$A:$AE,16,FALSE)+VLOOKUP($A215,T6_CCGBFI_201314!$A:$AE,20,FALSE)</f>
        <v>926</v>
      </c>
      <c r="F215" s="275">
        <f>VLOOKUP($A215,T6_CCGBFI_201314!$A:$AE,9,FALSE)+VLOOKUP($A215,T6_CCGBFI_201314!$A:$AE,13,FALSE)+VLOOKUP($A215,T6_CCGBFI_201314!$A:$AE,17,FALSE)+VLOOKUP($A215,T6_CCGBFI_201314!$A:$AE,21,FALSE)</f>
        <v>4287</v>
      </c>
      <c r="G215" s="97">
        <f t="shared" si="12"/>
        <v>0.81347248576850095</v>
      </c>
      <c r="H215" s="98" t="str">
        <f t="shared" si="13"/>
        <v>80.3% - 82.4%</v>
      </c>
      <c r="I215" s="276">
        <f>VLOOKUP($A215,T6_CCGBFI_201314!$A:$AE,24,FALSE)+VLOOKUP($A215,T6_CCGBFI_201314!$A:$AE,26,FALSE)+VLOOKUP($A215,T6_CCGBFI_201314!$A:$AE,28,FALSE)+VLOOKUP($A215,T6_CCGBFI_201314!$A:$AE,30,FALSE)</f>
        <v>57</v>
      </c>
      <c r="J215" s="101">
        <v>1.0817992028847978E-2</v>
      </c>
      <c r="K215" s="355" t="s">
        <v>1027</v>
      </c>
      <c r="L215" s="151">
        <f t="shared" si="14"/>
        <v>0</v>
      </c>
      <c r="M215" s="27">
        <v>-8.5545722713864292E-2</v>
      </c>
      <c r="N215" s="27">
        <v>-8.5545722713864292E-2</v>
      </c>
      <c r="O215" s="251">
        <f t="shared" si="15"/>
        <v>0</v>
      </c>
    </row>
    <row r="216" spans="1:15" s="277" customFormat="1" x14ac:dyDescent="0.2">
      <c r="A216" s="251" t="s">
        <v>1028</v>
      </c>
      <c r="B216" s="251" t="s">
        <v>1029</v>
      </c>
      <c r="C216" s="251" t="s">
        <v>1030</v>
      </c>
      <c r="D216" s="270">
        <f>VLOOKUP(A216,T6_CCGBFI_201314!$A:$AE,4,FALSE)+VLOOKUP(A216,T6_CCGBFI_201314!$A:$AE,5,FALSE)+VLOOKUP(A216,T6_CCGBFI_201314!$A:$AE,6,FALSE)+VLOOKUP(A216,T6_CCGBFI_201314!$A:$AE,7,FALSE)</f>
        <v>2647</v>
      </c>
      <c r="E216" s="270">
        <f>VLOOKUP($A216,T6_CCGBFI_201314!$A:$AE,8,FALSE)+VLOOKUP($A216,T6_CCGBFI_201314!$A:$AE,12,FALSE)+VLOOKUP($A216,T6_CCGBFI_201314!$A:$AE,16,FALSE)+VLOOKUP($A216,T6_CCGBFI_201314!$A:$AE,20,FALSE)</f>
        <v>561</v>
      </c>
      <c r="F216" s="275">
        <f>VLOOKUP($A216,T6_CCGBFI_201314!$A:$AE,9,FALSE)+VLOOKUP($A216,T6_CCGBFI_201314!$A:$AE,13,FALSE)+VLOOKUP($A216,T6_CCGBFI_201314!$A:$AE,17,FALSE)+VLOOKUP($A216,T6_CCGBFI_201314!$A:$AE,21,FALSE)</f>
        <v>2030</v>
      </c>
      <c r="G216" s="97"/>
      <c r="H216" s="98" t="str">
        <f t="shared" si="13"/>
        <v/>
      </c>
      <c r="I216" s="276">
        <f>VLOOKUP($A216,T6_CCGBFI_201314!$A:$AE,24,FALSE)+VLOOKUP($A216,T6_CCGBFI_201314!$A:$AE,26,FALSE)+VLOOKUP($A216,T6_CCGBFI_201314!$A:$AE,28,FALSE)+VLOOKUP($A216,T6_CCGBFI_201314!$A:$AE,30,FALSE)</f>
        <v>56</v>
      </c>
      <c r="J216" s="101">
        <v>2.1164021164021163E-2</v>
      </c>
      <c r="K216" s="355" t="s">
        <v>1032</v>
      </c>
      <c r="L216" s="151">
        <f t="shared" si="14"/>
        <v>1</v>
      </c>
      <c r="M216" s="27">
        <v>-0.32440020418580906</v>
      </c>
      <c r="N216" s="27">
        <v>-0.32440020418580906</v>
      </c>
      <c r="O216" s="251">
        <f t="shared" si="15"/>
        <v>0</v>
      </c>
    </row>
    <row r="217" spans="1:15" s="277" customFormat="1" x14ac:dyDescent="0.2">
      <c r="A217" s="251" t="s">
        <v>1033</v>
      </c>
      <c r="B217" s="251" t="s">
        <v>1034</v>
      </c>
      <c r="C217" s="251" t="s">
        <v>1030</v>
      </c>
      <c r="D217" s="270">
        <f>VLOOKUP(A217,T6_CCGBFI_201314!$A:$AE,4,FALSE)+VLOOKUP(A217,T6_CCGBFI_201314!$A:$AE,5,FALSE)+VLOOKUP(A217,T6_CCGBFI_201314!$A:$AE,6,FALSE)+VLOOKUP(A217,T6_CCGBFI_201314!$A:$AE,7,FALSE)</f>
        <v>5132</v>
      </c>
      <c r="E217" s="270">
        <f>VLOOKUP($A217,T6_CCGBFI_201314!$A:$AE,8,FALSE)+VLOOKUP($A217,T6_CCGBFI_201314!$A:$AE,12,FALSE)+VLOOKUP($A217,T6_CCGBFI_201314!$A:$AE,16,FALSE)+VLOOKUP($A217,T6_CCGBFI_201314!$A:$AE,20,FALSE)</f>
        <v>456</v>
      </c>
      <c r="F217" s="275">
        <f>VLOOKUP($A217,T6_CCGBFI_201314!$A:$AE,9,FALSE)+VLOOKUP($A217,T6_CCGBFI_201314!$A:$AE,13,FALSE)+VLOOKUP($A217,T6_CCGBFI_201314!$A:$AE,17,FALSE)+VLOOKUP($A217,T6_CCGBFI_201314!$A:$AE,21,FALSE)</f>
        <v>4584</v>
      </c>
      <c r="G217" s="97">
        <f t="shared" si="12"/>
        <v>0.89321901792673419</v>
      </c>
      <c r="H217" s="98" t="str">
        <f t="shared" si="13"/>
        <v>88.4% - 90.1%</v>
      </c>
      <c r="I217" s="276">
        <f>VLOOKUP($A217,T6_CCGBFI_201314!$A:$AE,24,FALSE)+VLOOKUP($A217,T6_CCGBFI_201314!$A:$AE,26,FALSE)+VLOOKUP($A217,T6_CCGBFI_201314!$A:$AE,28,FALSE)+VLOOKUP($A217,T6_CCGBFI_201314!$A:$AE,30,FALSE)</f>
        <v>92</v>
      </c>
      <c r="J217" s="101">
        <v>1.7940717628705149E-2</v>
      </c>
      <c r="K217" s="355" t="s">
        <v>1035</v>
      </c>
      <c r="L217" s="151">
        <f t="shared" si="14"/>
        <v>0</v>
      </c>
      <c r="M217" s="27">
        <v>-4.8043034687442088E-2</v>
      </c>
      <c r="N217" s="27">
        <v>-4.8043034687442088E-2</v>
      </c>
      <c r="O217" s="251">
        <f t="shared" si="15"/>
        <v>0</v>
      </c>
    </row>
    <row r="218" spans="1:15" s="277" customFormat="1" x14ac:dyDescent="0.2">
      <c r="A218" s="251" t="s">
        <v>1036</v>
      </c>
      <c r="B218" s="251" t="s">
        <v>1037</v>
      </c>
      <c r="C218" s="251" t="s">
        <v>1030</v>
      </c>
      <c r="D218" s="270">
        <f>VLOOKUP(A218,T6_CCGBFI_201314!$A:$AE,4,FALSE)+VLOOKUP(A218,T6_CCGBFI_201314!$A:$AE,5,FALSE)+VLOOKUP(A218,T6_CCGBFI_201314!$A:$AE,6,FALSE)+VLOOKUP(A218,T6_CCGBFI_201314!$A:$AE,7,FALSE)</f>
        <v>1819</v>
      </c>
      <c r="E218" s="270">
        <f>VLOOKUP($A218,T6_CCGBFI_201314!$A:$AE,8,FALSE)+VLOOKUP($A218,T6_CCGBFI_201314!$A:$AE,12,FALSE)+VLOOKUP($A218,T6_CCGBFI_201314!$A:$AE,16,FALSE)+VLOOKUP($A218,T6_CCGBFI_201314!$A:$AE,20,FALSE)</f>
        <v>518</v>
      </c>
      <c r="F218" s="275">
        <f>VLOOKUP($A218,T6_CCGBFI_201314!$A:$AE,9,FALSE)+VLOOKUP($A218,T6_CCGBFI_201314!$A:$AE,13,FALSE)+VLOOKUP($A218,T6_CCGBFI_201314!$A:$AE,17,FALSE)+VLOOKUP($A218,T6_CCGBFI_201314!$A:$AE,21,FALSE)</f>
        <v>1249</v>
      </c>
      <c r="G218" s="97"/>
      <c r="H218" s="98" t="str">
        <f t="shared" si="13"/>
        <v/>
      </c>
      <c r="I218" s="276">
        <f>VLOOKUP($A218,T6_CCGBFI_201314!$A:$AE,24,FALSE)+VLOOKUP($A218,T6_CCGBFI_201314!$A:$AE,26,FALSE)+VLOOKUP($A218,T6_CCGBFI_201314!$A:$AE,28,FALSE)+VLOOKUP($A218,T6_CCGBFI_201314!$A:$AE,30,FALSE)</f>
        <v>52</v>
      </c>
      <c r="J218" s="101">
        <v>2.8618602091359385E-2</v>
      </c>
      <c r="K218" s="355" t="s">
        <v>1038</v>
      </c>
      <c r="L218" s="151">
        <f t="shared" si="14"/>
        <v>1</v>
      </c>
      <c r="M218" s="27">
        <v>-0.3990749917409977</v>
      </c>
      <c r="N218" s="27">
        <v>-0.3990749917409977</v>
      </c>
      <c r="O218" s="251">
        <f t="shared" si="15"/>
        <v>0</v>
      </c>
    </row>
    <row r="219" spans="1:15" s="277" customFormat="1" x14ac:dyDescent="0.2">
      <c r="A219" s="251" t="s">
        <v>1039</v>
      </c>
      <c r="B219" s="251" t="s">
        <v>1040</v>
      </c>
      <c r="C219" s="251" t="s">
        <v>1030</v>
      </c>
      <c r="D219" s="270">
        <f>VLOOKUP(A219,T6_CCGBFI_201314!$A:$AE,4,FALSE)+VLOOKUP(A219,T6_CCGBFI_201314!$A:$AE,5,FALSE)+VLOOKUP(A219,T6_CCGBFI_201314!$A:$AE,6,FALSE)+VLOOKUP(A219,T6_CCGBFI_201314!$A:$AE,7,FALSE)</f>
        <v>4954</v>
      </c>
      <c r="E219" s="270">
        <f>VLOOKUP($A219,T6_CCGBFI_201314!$A:$AE,8,FALSE)+VLOOKUP($A219,T6_CCGBFI_201314!$A:$AE,12,FALSE)+VLOOKUP($A219,T6_CCGBFI_201314!$A:$AE,16,FALSE)+VLOOKUP($A219,T6_CCGBFI_201314!$A:$AE,20,FALSE)</f>
        <v>608.20000000000005</v>
      </c>
      <c r="F219" s="275">
        <f>VLOOKUP($A219,T6_CCGBFI_201314!$A:$AE,9,FALSE)+VLOOKUP($A219,T6_CCGBFI_201314!$A:$AE,13,FALSE)+VLOOKUP($A219,T6_CCGBFI_201314!$A:$AE,17,FALSE)+VLOOKUP($A219,T6_CCGBFI_201314!$A:$AE,21,FALSE)</f>
        <v>4276.8</v>
      </c>
      <c r="G219" s="97">
        <f t="shared" si="12"/>
        <v>0.8633023819136052</v>
      </c>
      <c r="H219" s="98" t="str">
        <f t="shared" si="13"/>
        <v>85.3% - 87.3%</v>
      </c>
      <c r="I219" s="276">
        <f>VLOOKUP($A219,T6_CCGBFI_201314!$A:$AE,24,FALSE)+VLOOKUP($A219,T6_CCGBFI_201314!$A:$AE,26,FALSE)+VLOOKUP($A219,T6_CCGBFI_201314!$A:$AE,28,FALSE)+VLOOKUP($A219,T6_CCGBFI_201314!$A:$AE,30,FALSE)</f>
        <v>69</v>
      </c>
      <c r="J219" s="101">
        <v>1.3942210547585371E-2</v>
      </c>
      <c r="K219" s="355" t="s">
        <v>1041</v>
      </c>
      <c r="L219" s="151">
        <f t="shared" si="14"/>
        <v>0</v>
      </c>
      <c r="M219" s="27">
        <v>-6.1209020276672299E-2</v>
      </c>
      <c r="N219" s="27">
        <v>-6.1209020276672299E-2</v>
      </c>
      <c r="O219" s="251">
        <f t="shared" si="15"/>
        <v>0</v>
      </c>
    </row>
    <row r="220" spans="1:15" s="277" customFormat="1" x14ac:dyDescent="0.2">
      <c r="A220" s="251" t="s">
        <v>1042</v>
      </c>
      <c r="B220" s="251" t="s">
        <v>1043</v>
      </c>
      <c r="C220" s="251" t="s">
        <v>1030</v>
      </c>
      <c r="D220" s="270">
        <f>VLOOKUP(A220,T6_CCGBFI_201314!$A:$AE,4,FALSE)+VLOOKUP(A220,T6_CCGBFI_201314!$A:$AE,5,FALSE)+VLOOKUP(A220,T6_CCGBFI_201314!$A:$AE,6,FALSE)+VLOOKUP(A220,T6_CCGBFI_201314!$A:$AE,7,FALSE)</f>
        <v>334</v>
      </c>
      <c r="E220" s="270">
        <f>VLOOKUP($A220,T6_CCGBFI_201314!$A:$AE,8,FALSE)+VLOOKUP($A220,T6_CCGBFI_201314!$A:$AE,12,FALSE)+VLOOKUP($A220,T6_CCGBFI_201314!$A:$AE,16,FALSE)+VLOOKUP($A220,T6_CCGBFI_201314!$A:$AE,20,FALSE)</f>
        <v>47</v>
      </c>
      <c r="F220" s="275">
        <f>VLOOKUP($A220,T6_CCGBFI_201314!$A:$AE,9,FALSE)+VLOOKUP($A220,T6_CCGBFI_201314!$A:$AE,13,FALSE)+VLOOKUP($A220,T6_CCGBFI_201314!$A:$AE,17,FALSE)+VLOOKUP($A220,T6_CCGBFI_201314!$A:$AE,21,FALSE)</f>
        <v>251</v>
      </c>
      <c r="G220" s="97"/>
      <c r="H220" s="98" t="str">
        <f t="shared" si="13"/>
        <v/>
      </c>
      <c r="I220" s="276">
        <f>VLOOKUP($A220,T6_CCGBFI_201314!$A:$AE,24,FALSE)+VLOOKUP($A220,T6_CCGBFI_201314!$A:$AE,26,FALSE)+VLOOKUP($A220,T6_CCGBFI_201314!$A:$AE,28,FALSE)+VLOOKUP($A220,T6_CCGBFI_201314!$A:$AE,30,FALSE)</f>
        <v>36</v>
      </c>
      <c r="J220" s="101">
        <v>0.10778443113772455</v>
      </c>
      <c r="K220" s="355" t="s">
        <v>1044</v>
      </c>
      <c r="L220" s="151">
        <f t="shared" si="14"/>
        <v>1</v>
      </c>
      <c r="M220" s="27">
        <v>-0.91771372259177142</v>
      </c>
      <c r="N220" s="27">
        <v>-0.91771372259177142</v>
      </c>
      <c r="O220" s="251">
        <f t="shared" si="15"/>
        <v>1</v>
      </c>
    </row>
    <row r="221" spans="1:15" s="277" customFormat="1" x14ac:dyDescent="0.2">
      <c r="A221" s="251" t="s">
        <v>1045</v>
      </c>
      <c r="B221" s="251" t="s">
        <v>1046</v>
      </c>
      <c r="C221" s="251" t="s">
        <v>1030</v>
      </c>
      <c r="D221" s="270">
        <f>VLOOKUP(A221,T6_CCGBFI_201314!$A:$AE,4,FALSE)+VLOOKUP(A221,T6_CCGBFI_201314!$A:$AE,5,FALSE)+VLOOKUP(A221,T6_CCGBFI_201314!$A:$AE,6,FALSE)+VLOOKUP(A221,T6_CCGBFI_201314!$A:$AE,7,FALSE)</f>
        <v>2639</v>
      </c>
      <c r="E221" s="270">
        <f>VLOOKUP($A221,T6_CCGBFI_201314!$A:$AE,8,FALSE)+VLOOKUP($A221,T6_CCGBFI_201314!$A:$AE,12,FALSE)+VLOOKUP($A221,T6_CCGBFI_201314!$A:$AE,16,FALSE)+VLOOKUP($A221,T6_CCGBFI_201314!$A:$AE,20,FALSE)</f>
        <v>174.2</v>
      </c>
      <c r="F221" s="275">
        <f>VLOOKUP($A221,T6_CCGBFI_201314!$A:$AE,9,FALSE)+VLOOKUP($A221,T6_CCGBFI_201314!$A:$AE,13,FALSE)+VLOOKUP($A221,T6_CCGBFI_201314!$A:$AE,17,FALSE)+VLOOKUP($A221,T6_CCGBFI_201314!$A:$AE,21,FALSE)</f>
        <v>2320.8000000000002</v>
      </c>
      <c r="G221" s="97"/>
      <c r="H221" s="98" t="str">
        <f t="shared" si="13"/>
        <v/>
      </c>
      <c r="I221" s="276">
        <f>VLOOKUP($A221,T6_CCGBFI_201314!$A:$AE,24,FALSE)+VLOOKUP($A221,T6_CCGBFI_201314!$A:$AE,26,FALSE)+VLOOKUP($A221,T6_CCGBFI_201314!$A:$AE,28,FALSE)+VLOOKUP($A221,T6_CCGBFI_201314!$A:$AE,30,FALSE)</f>
        <v>144</v>
      </c>
      <c r="J221" s="101">
        <v>5.4566123531640774E-2</v>
      </c>
      <c r="K221" s="355" t="s">
        <v>1047</v>
      </c>
      <c r="L221" s="151">
        <f t="shared" si="14"/>
        <v>0</v>
      </c>
      <c r="M221" s="27">
        <v>-1.0869565217391353E-2</v>
      </c>
      <c r="N221" s="27">
        <v>-1.0869565217391353E-2</v>
      </c>
      <c r="O221" s="251">
        <f t="shared" si="15"/>
        <v>1</v>
      </c>
    </row>
    <row r="222" spans="1:15" s="277" customFormat="1" x14ac:dyDescent="0.2">
      <c r="A222" s="251" t="s">
        <v>1048</v>
      </c>
      <c r="B222" s="251" t="s">
        <v>1049</v>
      </c>
      <c r="C222" s="251" t="s">
        <v>1030</v>
      </c>
      <c r="D222" s="270">
        <f>VLOOKUP(A222,T6_CCGBFI_201314!$A:$AE,4,FALSE)+VLOOKUP(A222,T6_CCGBFI_201314!$A:$AE,5,FALSE)+VLOOKUP(A222,T6_CCGBFI_201314!$A:$AE,6,FALSE)+VLOOKUP(A222,T6_CCGBFI_201314!$A:$AE,7,FALSE)</f>
        <v>1622</v>
      </c>
      <c r="E222" s="270">
        <f>VLOOKUP($A222,T6_CCGBFI_201314!$A:$AE,8,FALSE)+VLOOKUP($A222,T6_CCGBFI_201314!$A:$AE,12,FALSE)+VLOOKUP($A222,T6_CCGBFI_201314!$A:$AE,16,FALSE)+VLOOKUP($A222,T6_CCGBFI_201314!$A:$AE,20,FALSE)</f>
        <v>145</v>
      </c>
      <c r="F222" s="275">
        <f>VLOOKUP($A222,T6_CCGBFI_201314!$A:$AE,9,FALSE)+VLOOKUP($A222,T6_CCGBFI_201314!$A:$AE,13,FALSE)+VLOOKUP($A222,T6_CCGBFI_201314!$A:$AE,17,FALSE)+VLOOKUP($A222,T6_CCGBFI_201314!$A:$AE,21,FALSE)</f>
        <v>1446</v>
      </c>
      <c r="G222" s="97">
        <f t="shared" si="12"/>
        <v>0.89149198520345252</v>
      </c>
      <c r="H222" s="98" t="str">
        <f t="shared" si="13"/>
        <v>87.5% - 90.6%</v>
      </c>
      <c r="I222" s="276">
        <f>VLOOKUP($A222,T6_CCGBFI_201314!$A:$AE,24,FALSE)+VLOOKUP($A222,T6_CCGBFI_201314!$A:$AE,26,FALSE)+VLOOKUP($A222,T6_CCGBFI_201314!$A:$AE,28,FALSE)+VLOOKUP($A222,T6_CCGBFI_201314!$A:$AE,30,FALSE)</f>
        <v>31</v>
      </c>
      <c r="J222" s="101">
        <v>1.9123997532387416E-2</v>
      </c>
      <c r="K222" s="355" t="s">
        <v>1050</v>
      </c>
      <c r="L222" s="151">
        <f t="shared" si="14"/>
        <v>0</v>
      </c>
      <c r="M222" s="27">
        <v>-7.3439412484700428E-3</v>
      </c>
      <c r="N222" s="27">
        <v>-7.3439412484700428E-3</v>
      </c>
      <c r="O222" s="251">
        <f t="shared" si="15"/>
        <v>0</v>
      </c>
    </row>
    <row r="223" spans="1:15" s="277" customFormat="1" x14ac:dyDescent="0.2">
      <c r="A223" s="251" t="s">
        <v>1051</v>
      </c>
      <c r="B223" s="251" t="s">
        <v>1052</v>
      </c>
      <c r="C223" s="251" t="s">
        <v>1030</v>
      </c>
      <c r="D223" s="270">
        <f>VLOOKUP(A223,T6_CCGBFI_201314!$A:$AE,4,FALSE)+VLOOKUP(A223,T6_CCGBFI_201314!$A:$AE,5,FALSE)+VLOOKUP(A223,T6_CCGBFI_201314!$A:$AE,6,FALSE)+VLOOKUP(A223,T6_CCGBFI_201314!$A:$AE,7,FALSE)</f>
        <v>4442</v>
      </c>
      <c r="E223" s="270">
        <f>VLOOKUP($A223,T6_CCGBFI_201314!$A:$AE,8,FALSE)+VLOOKUP($A223,T6_CCGBFI_201314!$A:$AE,12,FALSE)+VLOOKUP($A223,T6_CCGBFI_201314!$A:$AE,16,FALSE)+VLOOKUP($A223,T6_CCGBFI_201314!$A:$AE,20,FALSE)</f>
        <v>338</v>
      </c>
      <c r="F223" s="275">
        <f>VLOOKUP($A223,T6_CCGBFI_201314!$A:$AE,9,FALSE)+VLOOKUP($A223,T6_CCGBFI_201314!$A:$AE,13,FALSE)+VLOOKUP($A223,T6_CCGBFI_201314!$A:$AE,17,FALSE)+VLOOKUP($A223,T6_CCGBFI_201314!$A:$AE,21,FALSE)</f>
        <v>4074</v>
      </c>
      <c r="G223" s="97">
        <f t="shared" si="12"/>
        <v>0.91715443493921656</v>
      </c>
      <c r="H223" s="98" t="str">
        <f t="shared" si="13"/>
        <v>90.9% - 92.5%</v>
      </c>
      <c r="I223" s="276">
        <f>VLOOKUP($A223,T6_CCGBFI_201314!$A:$AE,24,FALSE)+VLOOKUP($A223,T6_CCGBFI_201314!$A:$AE,26,FALSE)+VLOOKUP($A223,T6_CCGBFI_201314!$A:$AE,28,FALSE)+VLOOKUP($A223,T6_CCGBFI_201314!$A:$AE,30,FALSE)</f>
        <v>30</v>
      </c>
      <c r="J223" s="101">
        <v>6.7567567567567571E-3</v>
      </c>
      <c r="K223" s="355" t="s">
        <v>1053</v>
      </c>
      <c r="L223" s="151">
        <f t="shared" si="14"/>
        <v>0</v>
      </c>
      <c r="M223" s="27">
        <v>-1.2669482107134922E-2</v>
      </c>
      <c r="N223" s="27">
        <v>-1.2669482107134922E-2</v>
      </c>
      <c r="O223" s="251">
        <f t="shared" si="15"/>
        <v>0</v>
      </c>
    </row>
    <row r="224" spans="1:15" s="277" customFormat="1" x14ac:dyDescent="0.2">
      <c r="A224" s="251" t="s">
        <v>1054</v>
      </c>
      <c r="B224" s="251" t="s">
        <v>1055</v>
      </c>
      <c r="C224" s="251" t="s">
        <v>1030</v>
      </c>
      <c r="D224" s="270">
        <f>VLOOKUP(A224,T6_CCGBFI_201314!$A:$AE,4,FALSE)+VLOOKUP(A224,T6_CCGBFI_201314!$A:$AE,5,FALSE)+VLOOKUP(A224,T6_CCGBFI_201314!$A:$AE,6,FALSE)+VLOOKUP(A224,T6_CCGBFI_201314!$A:$AE,7,FALSE)</f>
        <v>4699</v>
      </c>
      <c r="E224" s="270">
        <f>VLOOKUP($A224,T6_CCGBFI_201314!$A:$AE,8,FALSE)+VLOOKUP($A224,T6_CCGBFI_201314!$A:$AE,12,FALSE)+VLOOKUP($A224,T6_CCGBFI_201314!$A:$AE,16,FALSE)+VLOOKUP($A224,T6_CCGBFI_201314!$A:$AE,20,FALSE)</f>
        <v>530</v>
      </c>
      <c r="F224" s="275">
        <f>VLOOKUP($A224,T6_CCGBFI_201314!$A:$AE,9,FALSE)+VLOOKUP($A224,T6_CCGBFI_201314!$A:$AE,13,FALSE)+VLOOKUP($A224,T6_CCGBFI_201314!$A:$AE,17,FALSE)+VLOOKUP($A224,T6_CCGBFI_201314!$A:$AE,21,FALSE)</f>
        <v>4098</v>
      </c>
      <c r="G224" s="97"/>
      <c r="H224" s="98" t="str">
        <f t="shared" si="13"/>
        <v/>
      </c>
      <c r="I224" s="276">
        <f>VLOOKUP($A224,T6_CCGBFI_201314!$A:$AE,24,FALSE)+VLOOKUP($A224,T6_CCGBFI_201314!$A:$AE,26,FALSE)+VLOOKUP($A224,T6_CCGBFI_201314!$A:$AE,28,FALSE)+VLOOKUP($A224,T6_CCGBFI_201314!$A:$AE,30,FALSE)</f>
        <v>71</v>
      </c>
      <c r="J224" s="101">
        <v>1.5116031509474133E-2</v>
      </c>
      <c r="K224" s="355" t="s">
        <v>1056</v>
      </c>
      <c r="L224" s="151">
        <f t="shared" si="14"/>
        <v>1</v>
      </c>
      <c r="M224" s="27">
        <v>-0.19371997254632811</v>
      </c>
      <c r="N224" s="27">
        <v>-0.19371997254632811</v>
      </c>
      <c r="O224" s="251">
        <f t="shared" si="15"/>
        <v>0</v>
      </c>
    </row>
    <row r="225" spans="1:15" s="277" customFormat="1" x14ac:dyDescent="0.2">
      <c r="A225" s="251" t="s">
        <v>1057</v>
      </c>
      <c r="B225" s="251" t="s">
        <v>1058</v>
      </c>
      <c r="C225" s="251" t="s">
        <v>1030</v>
      </c>
      <c r="D225" s="270">
        <f>VLOOKUP(A225,T6_CCGBFI_201314!$A:$AE,4,FALSE)+VLOOKUP(A225,T6_CCGBFI_201314!$A:$AE,5,FALSE)+VLOOKUP(A225,T6_CCGBFI_201314!$A:$AE,6,FALSE)+VLOOKUP(A225,T6_CCGBFI_201314!$A:$AE,7,FALSE)</f>
        <v>5586</v>
      </c>
      <c r="E225" s="270">
        <f>VLOOKUP($A225,T6_CCGBFI_201314!$A:$AE,8,FALSE)+VLOOKUP($A225,T6_CCGBFI_201314!$A:$AE,12,FALSE)+VLOOKUP($A225,T6_CCGBFI_201314!$A:$AE,16,FALSE)+VLOOKUP($A225,T6_CCGBFI_201314!$A:$AE,20,FALSE)</f>
        <v>471</v>
      </c>
      <c r="F225" s="275">
        <f>VLOOKUP($A225,T6_CCGBFI_201314!$A:$AE,9,FALSE)+VLOOKUP($A225,T6_CCGBFI_201314!$A:$AE,13,FALSE)+VLOOKUP($A225,T6_CCGBFI_201314!$A:$AE,17,FALSE)+VLOOKUP($A225,T6_CCGBFI_201314!$A:$AE,21,FALSE)</f>
        <v>4982</v>
      </c>
      <c r="G225" s="97">
        <f t="shared" si="12"/>
        <v>0.89187253848907988</v>
      </c>
      <c r="H225" s="98" t="str">
        <f t="shared" si="13"/>
        <v>88.3% - 90.0%</v>
      </c>
      <c r="I225" s="276">
        <f>VLOOKUP($A225,T6_CCGBFI_201314!$A:$AE,24,FALSE)+VLOOKUP($A225,T6_CCGBFI_201314!$A:$AE,26,FALSE)+VLOOKUP($A225,T6_CCGBFI_201314!$A:$AE,28,FALSE)+VLOOKUP($A225,T6_CCGBFI_201314!$A:$AE,30,FALSE)</f>
        <v>133</v>
      </c>
      <c r="J225" s="101">
        <v>2.3643202579258463E-2</v>
      </c>
      <c r="K225" s="355" t="s">
        <v>1059</v>
      </c>
      <c r="L225" s="151">
        <f t="shared" si="14"/>
        <v>0</v>
      </c>
      <c r="M225" s="27">
        <v>-2.9365768896611688E-2</v>
      </c>
      <c r="N225" s="27">
        <v>-2.9365768896611688E-2</v>
      </c>
      <c r="O225" s="251">
        <f t="shared" si="15"/>
        <v>0</v>
      </c>
    </row>
    <row r="226" spans="1:15" s="277" customFormat="1" x14ac:dyDescent="0.2">
      <c r="A226" s="251" t="s">
        <v>1060</v>
      </c>
      <c r="B226" s="251" t="s">
        <v>1061</v>
      </c>
      <c r="C226" s="251" t="s">
        <v>1030</v>
      </c>
      <c r="D226" s="270">
        <f>VLOOKUP(A226,T6_CCGBFI_201314!$A:$AE,4,FALSE)+VLOOKUP(A226,T6_CCGBFI_201314!$A:$AE,5,FALSE)+VLOOKUP(A226,T6_CCGBFI_201314!$A:$AE,6,FALSE)+VLOOKUP(A226,T6_CCGBFI_201314!$A:$AE,7,FALSE)</f>
        <v>4364</v>
      </c>
      <c r="E226" s="270">
        <f>VLOOKUP($A226,T6_CCGBFI_201314!$A:$AE,8,FALSE)+VLOOKUP($A226,T6_CCGBFI_201314!$A:$AE,12,FALSE)+VLOOKUP($A226,T6_CCGBFI_201314!$A:$AE,16,FALSE)+VLOOKUP($A226,T6_CCGBFI_201314!$A:$AE,20,FALSE)</f>
        <v>883</v>
      </c>
      <c r="F226" s="275">
        <f>VLOOKUP($A226,T6_CCGBFI_201314!$A:$AE,9,FALSE)+VLOOKUP($A226,T6_CCGBFI_201314!$A:$AE,13,FALSE)+VLOOKUP($A226,T6_CCGBFI_201314!$A:$AE,17,FALSE)+VLOOKUP($A226,T6_CCGBFI_201314!$A:$AE,21,FALSE)</f>
        <v>3435</v>
      </c>
      <c r="G226" s="97"/>
      <c r="H226" s="98" t="str">
        <f t="shared" si="13"/>
        <v/>
      </c>
      <c r="I226" s="276">
        <f>VLOOKUP($A226,T6_CCGBFI_201314!$A:$AE,24,FALSE)+VLOOKUP($A226,T6_CCGBFI_201314!$A:$AE,26,FALSE)+VLOOKUP($A226,T6_CCGBFI_201314!$A:$AE,28,FALSE)+VLOOKUP($A226,T6_CCGBFI_201314!$A:$AE,30,FALSE)</f>
        <v>46</v>
      </c>
      <c r="J226" s="101">
        <v>1.0564997703261369E-2</v>
      </c>
      <c r="K226" s="355" t="s">
        <v>1062</v>
      </c>
      <c r="L226" s="151">
        <f t="shared" si="14"/>
        <v>1</v>
      </c>
      <c r="M226" s="27">
        <v>-0.13188780584841853</v>
      </c>
      <c r="N226" s="27">
        <v>-0.13188780584841853</v>
      </c>
      <c r="O226" s="251">
        <f t="shared" si="15"/>
        <v>0</v>
      </c>
    </row>
    <row r="227" spans="1:15" s="277" customFormat="1" x14ac:dyDescent="0.2">
      <c r="A227" s="251" t="s">
        <v>1063</v>
      </c>
      <c r="B227" s="251" t="s">
        <v>1064</v>
      </c>
      <c r="C227" s="251" t="s">
        <v>1030</v>
      </c>
      <c r="D227" s="270">
        <f>VLOOKUP(A227,T6_CCGBFI_201314!$A:$AE,4,FALSE)+VLOOKUP(A227,T6_CCGBFI_201314!$A:$AE,5,FALSE)+VLOOKUP(A227,T6_CCGBFI_201314!$A:$AE,6,FALSE)+VLOOKUP(A227,T6_CCGBFI_201314!$A:$AE,7,FALSE)</f>
        <v>2437</v>
      </c>
      <c r="E227" s="270">
        <f>VLOOKUP($A227,T6_CCGBFI_201314!$A:$AE,8,FALSE)+VLOOKUP($A227,T6_CCGBFI_201314!$A:$AE,12,FALSE)+VLOOKUP($A227,T6_CCGBFI_201314!$A:$AE,16,FALSE)+VLOOKUP($A227,T6_CCGBFI_201314!$A:$AE,20,FALSE)</f>
        <v>386</v>
      </c>
      <c r="F227" s="275">
        <f>VLOOKUP($A227,T6_CCGBFI_201314!$A:$AE,9,FALSE)+VLOOKUP($A227,T6_CCGBFI_201314!$A:$AE,13,FALSE)+VLOOKUP($A227,T6_CCGBFI_201314!$A:$AE,17,FALSE)+VLOOKUP($A227,T6_CCGBFI_201314!$A:$AE,21,FALSE)</f>
        <v>1924</v>
      </c>
      <c r="G227" s="97"/>
      <c r="H227" s="98" t="str">
        <f t="shared" si="13"/>
        <v/>
      </c>
      <c r="I227" s="276">
        <f>VLOOKUP($A227,T6_CCGBFI_201314!$A:$AE,24,FALSE)+VLOOKUP($A227,T6_CCGBFI_201314!$A:$AE,26,FALSE)+VLOOKUP($A227,T6_CCGBFI_201314!$A:$AE,28,FALSE)+VLOOKUP($A227,T6_CCGBFI_201314!$A:$AE,30,FALSE)</f>
        <v>127</v>
      </c>
      <c r="J227" s="101">
        <v>5.2156057494866528E-2</v>
      </c>
      <c r="K227" s="355" t="s">
        <v>1065</v>
      </c>
      <c r="L227" s="151">
        <f t="shared" si="14"/>
        <v>1</v>
      </c>
      <c r="M227" s="27">
        <v>-0.46603856266432953</v>
      </c>
      <c r="N227" s="27">
        <v>-0.46603856266432953</v>
      </c>
      <c r="O227" s="251">
        <f t="shared" si="15"/>
        <v>1</v>
      </c>
    </row>
    <row r="228" spans="1:15" s="277" customFormat="1" x14ac:dyDescent="0.2">
      <c r="A228" s="251" t="s">
        <v>1066</v>
      </c>
      <c r="B228" s="251" t="s">
        <v>1067</v>
      </c>
      <c r="C228" s="251" t="s">
        <v>1030</v>
      </c>
      <c r="D228" s="270">
        <f>VLOOKUP(A228,T6_CCGBFI_201314!$A:$AE,4,FALSE)+VLOOKUP(A228,T6_CCGBFI_201314!$A:$AE,5,FALSE)+VLOOKUP(A228,T6_CCGBFI_201314!$A:$AE,6,FALSE)+VLOOKUP(A228,T6_CCGBFI_201314!$A:$AE,7,FALSE)</f>
        <v>2316</v>
      </c>
      <c r="E228" s="270">
        <f>VLOOKUP($A228,T6_CCGBFI_201314!$A:$AE,8,FALSE)+VLOOKUP($A228,T6_CCGBFI_201314!$A:$AE,12,FALSE)+VLOOKUP($A228,T6_CCGBFI_201314!$A:$AE,16,FALSE)+VLOOKUP($A228,T6_CCGBFI_201314!$A:$AE,20,FALSE)</f>
        <v>190</v>
      </c>
      <c r="F228" s="275">
        <f>VLOOKUP($A228,T6_CCGBFI_201314!$A:$AE,9,FALSE)+VLOOKUP($A228,T6_CCGBFI_201314!$A:$AE,13,FALSE)+VLOOKUP($A228,T6_CCGBFI_201314!$A:$AE,17,FALSE)+VLOOKUP($A228,T6_CCGBFI_201314!$A:$AE,21,FALSE)</f>
        <v>2072</v>
      </c>
      <c r="G228" s="97">
        <f t="shared" si="12"/>
        <v>0.89464594127806563</v>
      </c>
      <c r="H228" s="98" t="str">
        <f t="shared" si="13"/>
        <v>88.1% - 90.7%</v>
      </c>
      <c r="I228" s="276">
        <f>VLOOKUP($A228,T6_CCGBFI_201314!$A:$AE,24,FALSE)+VLOOKUP($A228,T6_CCGBFI_201314!$A:$AE,26,FALSE)+VLOOKUP($A228,T6_CCGBFI_201314!$A:$AE,28,FALSE)+VLOOKUP($A228,T6_CCGBFI_201314!$A:$AE,30,FALSE)</f>
        <v>54</v>
      </c>
      <c r="J228" s="101">
        <v>2.3366508005192556E-2</v>
      </c>
      <c r="K228" s="355" t="s">
        <v>1068</v>
      </c>
      <c r="L228" s="151">
        <f t="shared" si="14"/>
        <v>0</v>
      </c>
      <c r="M228" s="27">
        <v>-8.2772277227722735E-2</v>
      </c>
      <c r="N228" s="27">
        <v>-8.2772277227722735E-2</v>
      </c>
      <c r="O228" s="251">
        <f t="shared" si="15"/>
        <v>0</v>
      </c>
    </row>
    <row r="229" spans="1:15" s="277" customFormat="1" x14ac:dyDescent="0.2">
      <c r="A229" s="251" t="s">
        <v>1069</v>
      </c>
      <c r="B229" s="251" t="s">
        <v>1070</v>
      </c>
      <c r="C229" s="251" t="s">
        <v>1030</v>
      </c>
      <c r="D229" s="270">
        <f>VLOOKUP(A229,T6_CCGBFI_201314!$A:$AE,4,FALSE)+VLOOKUP(A229,T6_CCGBFI_201314!$A:$AE,5,FALSE)+VLOOKUP(A229,T6_CCGBFI_201314!$A:$AE,6,FALSE)+VLOOKUP(A229,T6_CCGBFI_201314!$A:$AE,7,FALSE)</f>
        <v>4130</v>
      </c>
      <c r="E229" s="270">
        <f>VLOOKUP($A229,T6_CCGBFI_201314!$A:$AE,8,FALSE)+VLOOKUP($A229,T6_CCGBFI_201314!$A:$AE,12,FALSE)+VLOOKUP($A229,T6_CCGBFI_201314!$A:$AE,16,FALSE)+VLOOKUP($A229,T6_CCGBFI_201314!$A:$AE,20,FALSE)</f>
        <v>667</v>
      </c>
      <c r="F229" s="275">
        <f>VLOOKUP($A229,T6_CCGBFI_201314!$A:$AE,9,FALSE)+VLOOKUP($A229,T6_CCGBFI_201314!$A:$AE,13,FALSE)+VLOOKUP($A229,T6_CCGBFI_201314!$A:$AE,17,FALSE)+VLOOKUP($A229,T6_CCGBFI_201314!$A:$AE,21,FALSE)</f>
        <v>3422</v>
      </c>
      <c r="G229" s="97">
        <f t="shared" ref="G229:G246" si="16">F229/D229</f>
        <v>0.82857142857142863</v>
      </c>
      <c r="H229" s="98" t="str">
        <f t="shared" si="13"/>
        <v>81.7% - 84.0%</v>
      </c>
      <c r="I229" s="276">
        <f>VLOOKUP($A229,T6_CCGBFI_201314!$A:$AE,24,FALSE)+VLOOKUP($A229,T6_CCGBFI_201314!$A:$AE,26,FALSE)+VLOOKUP($A229,T6_CCGBFI_201314!$A:$AE,28,FALSE)+VLOOKUP($A229,T6_CCGBFI_201314!$A:$AE,30,FALSE)</f>
        <v>41</v>
      </c>
      <c r="J229" s="101">
        <v>9.9273607748184018E-3</v>
      </c>
      <c r="K229" s="355" t="s">
        <v>1071</v>
      </c>
      <c r="L229" s="151">
        <f t="shared" si="14"/>
        <v>0</v>
      </c>
      <c r="M229" s="27">
        <v>-2.6563631972953416E-3</v>
      </c>
      <c r="N229" s="27">
        <v>-2.6563631972953416E-3</v>
      </c>
      <c r="O229" s="251">
        <f t="shared" si="15"/>
        <v>0</v>
      </c>
    </row>
    <row r="230" spans="1:15" s="277" customFormat="1" x14ac:dyDescent="0.2">
      <c r="A230" s="251" t="s">
        <v>1072</v>
      </c>
      <c r="B230" s="251" t="s">
        <v>1073</v>
      </c>
      <c r="C230" s="251" t="s">
        <v>1030</v>
      </c>
      <c r="D230" s="270">
        <f>VLOOKUP(A230,T6_CCGBFI_201314!$A:$AE,4,FALSE)+VLOOKUP(A230,T6_CCGBFI_201314!$A:$AE,5,FALSE)+VLOOKUP(A230,T6_CCGBFI_201314!$A:$AE,6,FALSE)+VLOOKUP(A230,T6_CCGBFI_201314!$A:$AE,7,FALSE)</f>
        <v>3223</v>
      </c>
      <c r="E230" s="270">
        <f>VLOOKUP($A230,T6_CCGBFI_201314!$A:$AE,8,FALSE)+VLOOKUP($A230,T6_CCGBFI_201314!$A:$AE,12,FALSE)+VLOOKUP($A230,T6_CCGBFI_201314!$A:$AE,16,FALSE)+VLOOKUP($A230,T6_CCGBFI_201314!$A:$AE,20,FALSE)</f>
        <v>465.2</v>
      </c>
      <c r="F230" s="275">
        <f>VLOOKUP($A230,T6_CCGBFI_201314!$A:$AE,9,FALSE)+VLOOKUP($A230,T6_CCGBFI_201314!$A:$AE,13,FALSE)+VLOOKUP($A230,T6_CCGBFI_201314!$A:$AE,17,FALSE)+VLOOKUP($A230,T6_CCGBFI_201314!$A:$AE,21,FALSE)</f>
        <v>2732.8</v>
      </c>
      <c r="G230" s="97">
        <f t="shared" si="16"/>
        <v>0.84790567793980764</v>
      </c>
      <c r="H230" s="98" t="str">
        <f t="shared" si="13"/>
        <v>83.5% - 86.0%</v>
      </c>
      <c r="I230" s="276">
        <f>VLOOKUP($A230,T6_CCGBFI_201314!$A:$AE,24,FALSE)+VLOOKUP($A230,T6_CCGBFI_201314!$A:$AE,26,FALSE)+VLOOKUP($A230,T6_CCGBFI_201314!$A:$AE,28,FALSE)+VLOOKUP($A230,T6_CCGBFI_201314!$A:$AE,30,FALSE)</f>
        <v>25</v>
      </c>
      <c r="J230" s="101">
        <v>7.7591558038485409E-3</v>
      </c>
      <c r="K230" s="355" t="s">
        <v>1074</v>
      </c>
      <c r="L230" s="151">
        <f t="shared" si="14"/>
        <v>0</v>
      </c>
      <c r="M230" s="27">
        <v>-8.333333333333337E-2</v>
      </c>
      <c r="N230" s="27">
        <v>-8.333333333333337E-2</v>
      </c>
      <c r="O230" s="251">
        <f t="shared" si="15"/>
        <v>0</v>
      </c>
    </row>
    <row r="231" spans="1:15" s="277" customFormat="1" x14ac:dyDescent="0.2">
      <c r="A231" s="251" t="s">
        <v>1075</v>
      </c>
      <c r="B231" s="251" t="s">
        <v>1076</v>
      </c>
      <c r="C231" s="251" t="s">
        <v>1030</v>
      </c>
      <c r="D231" s="270">
        <f>VLOOKUP(A231,T6_CCGBFI_201314!$A:$AE,4,FALSE)+VLOOKUP(A231,T6_CCGBFI_201314!$A:$AE,5,FALSE)+VLOOKUP(A231,T6_CCGBFI_201314!$A:$AE,6,FALSE)+VLOOKUP(A231,T6_CCGBFI_201314!$A:$AE,7,FALSE)</f>
        <v>3050</v>
      </c>
      <c r="E231" s="270">
        <f>VLOOKUP($A231,T6_CCGBFI_201314!$A:$AE,8,FALSE)+VLOOKUP($A231,T6_CCGBFI_201314!$A:$AE,12,FALSE)+VLOOKUP($A231,T6_CCGBFI_201314!$A:$AE,16,FALSE)+VLOOKUP($A231,T6_CCGBFI_201314!$A:$AE,20,FALSE)</f>
        <v>746</v>
      </c>
      <c r="F231" s="275">
        <f>VLOOKUP($A231,T6_CCGBFI_201314!$A:$AE,9,FALSE)+VLOOKUP($A231,T6_CCGBFI_201314!$A:$AE,13,FALSE)+VLOOKUP($A231,T6_CCGBFI_201314!$A:$AE,17,FALSE)+VLOOKUP($A231,T6_CCGBFI_201314!$A:$AE,21,FALSE)</f>
        <v>2245</v>
      </c>
      <c r="G231" s="97">
        <f t="shared" si="16"/>
        <v>0.73606557377049175</v>
      </c>
      <c r="H231" s="98" t="str">
        <f t="shared" si="13"/>
        <v>72.0% - 75.1%</v>
      </c>
      <c r="I231" s="276">
        <f>VLOOKUP($A231,T6_CCGBFI_201314!$A:$AE,24,FALSE)+VLOOKUP($A231,T6_CCGBFI_201314!$A:$AE,26,FALSE)+VLOOKUP($A231,T6_CCGBFI_201314!$A:$AE,28,FALSE)+VLOOKUP($A231,T6_CCGBFI_201314!$A:$AE,30,FALSE)</f>
        <v>59</v>
      </c>
      <c r="J231" s="101">
        <v>1.9369665134602757E-2</v>
      </c>
      <c r="K231" s="355" t="s">
        <v>1077</v>
      </c>
      <c r="L231" s="151">
        <f t="shared" si="14"/>
        <v>0</v>
      </c>
      <c r="M231" s="27">
        <v>6.6060817895840618E-2</v>
      </c>
      <c r="N231" s="27">
        <v>6.6060817895840618E-2</v>
      </c>
      <c r="O231" s="251">
        <f t="shared" si="15"/>
        <v>0</v>
      </c>
    </row>
    <row r="232" spans="1:15" s="277" customFormat="1" x14ac:dyDescent="0.2">
      <c r="A232" s="251" t="s">
        <v>1078</v>
      </c>
      <c r="B232" s="251" t="s">
        <v>1079</v>
      </c>
      <c r="C232" s="251" t="s">
        <v>1030</v>
      </c>
      <c r="D232" s="270">
        <f>VLOOKUP(A232,T6_CCGBFI_201314!$A:$AE,4,FALSE)+VLOOKUP(A232,T6_CCGBFI_201314!$A:$AE,5,FALSE)+VLOOKUP(A232,T6_CCGBFI_201314!$A:$AE,6,FALSE)+VLOOKUP(A232,T6_CCGBFI_201314!$A:$AE,7,FALSE)</f>
        <v>3875</v>
      </c>
      <c r="E232" s="270">
        <f>VLOOKUP($A232,T6_CCGBFI_201314!$A:$AE,8,FALSE)+VLOOKUP($A232,T6_CCGBFI_201314!$A:$AE,12,FALSE)+VLOOKUP($A232,T6_CCGBFI_201314!$A:$AE,16,FALSE)+VLOOKUP($A232,T6_CCGBFI_201314!$A:$AE,20,FALSE)</f>
        <v>654.4</v>
      </c>
      <c r="F232" s="275">
        <f>VLOOKUP($A232,T6_CCGBFI_201314!$A:$AE,9,FALSE)+VLOOKUP($A232,T6_CCGBFI_201314!$A:$AE,13,FALSE)+VLOOKUP($A232,T6_CCGBFI_201314!$A:$AE,17,FALSE)+VLOOKUP($A232,T6_CCGBFI_201314!$A:$AE,21,FALSE)</f>
        <v>3192.6</v>
      </c>
      <c r="G232" s="97"/>
      <c r="H232" s="98" t="str">
        <f t="shared" si="13"/>
        <v/>
      </c>
      <c r="I232" s="276">
        <f>VLOOKUP($A232,T6_CCGBFI_201314!$A:$AE,24,FALSE)+VLOOKUP($A232,T6_CCGBFI_201314!$A:$AE,26,FALSE)+VLOOKUP($A232,T6_CCGBFI_201314!$A:$AE,28,FALSE)+VLOOKUP($A232,T6_CCGBFI_201314!$A:$AE,30,FALSE)</f>
        <v>28</v>
      </c>
      <c r="J232" s="101">
        <v>7.2651790347690714E-3</v>
      </c>
      <c r="K232" s="355" t="s">
        <v>1080</v>
      </c>
      <c r="L232" s="151">
        <f t="shared" si="14"/>
        <v>1</v>
      </c>
      <c r="M232" s="27">
        <v>-0.13600891861761422</v>
      </c>
      <c r="N232" s="27">
        <v>-0.13600891861761422</v>
      </c>
      <c r="O232" s="251">
        <f t="shared" si="15"/>
        <v>0</v>
      </c>
    </row>
    <row r="233" spans="1:15" s="277" customFormat="1" x14ac:dyDescent="0.2">
      <c r="A233" s="251" t="s">
        <v>1081</v>
      </c>
      <c r="B233" s="251" t="s">
        <v>1082</v>
      </c>
      <c r="C233" s="251" t="s">
        <v>1030</v>
      </c>
      <c r="D233" s="270">
        <f>VLOOKUP(A233,T6_CCGBFI_201314!$A:$AE,4,FALSE)+VLOOKUP(A233,T6_CCGBFI_201314!$A:$AE,5,FALSE)+VLOOKUP(A233,T6_CCGBFI_201314!$A:$AE,6,FALSE)+VLOOKUP(A233,T6_CCGBFI_201314!$A:$AE,7,FALSE)</f>
        <v>4127</v>
      </c>
      <c r="E233" s="270">
        <f>VLOOKUP($A233,T6_CCGBFI_201314!$A:$AE,8,FALSE)+VLOOKUP($A233,T6_CCGBFI_201314!$A:$AE,12,FALSE)+VLOOKUP($A233,T6_CCGBFI_201314!$A:$AE,16,FALSE)+VLOOKUP($A233,T6_CCGBFI_201314!$A:$AE,20,FALSE)</f>
        <v>325</v>
      </c>
      <c r="F233" s="275">
        <f>VLOOKUP($A233,T6_CCGBFI_201314!$A:$AE,9,FALSE)+VLOOKUP($A233,T6_CCGBFI_201314!$A:$AE,13,FALSE)+VLOOKUP($A233,T6_CCGBFI_201314!$A:$AE,17,FALSE)+VLOOKUP($A233,T6_CCGBFI_201314!$A:$AE,21,FALSE)</f>
        <v>3755</v>
      </c>
      <c r="G233" s="97">
        <f t="shared" si="16"/>
        <v>0.90986188514659561</v>
      </c>
      <c r="H233" s="98" t="str">
        <f t="shared" si="13"/>
        <v>90.1% - 91.8%</v>
      </c>
      <c r="I233" s="276">
        <f>VLOOKUP($A233,T6_CCGBFI_201314!$A:$AE,24,FALSE)+VLOOKUP($A233,T6_CCGBFI_201314!$A:$AE,26,FALSE)+VLOOKUP($A233,T6_CCGBFI_201314!$A:$AE,28,FALSE)+VLOOKUP($A233,T6_CCGBFI_201314!$A:$AE,30,FALSE)</f>
        <v>47</v>
      </c>
      <c r="J233" s="101">
        <v>1.1402231926249394E-2</v>
      </c>
      <c r="K233" s="355" t="s">
        <v>1083</v>
      </c>
      <c r="L233" s="151">
        <f t="shared" si="14"/>
        <v>0</v>
      </c>
      <c r="M233" s="27">
        <v>-9.1969196919691965E-2</v>
      </c>
      <c r="N233" s="27">
        <v>-9.1969196919691965E-2</v>
      </c>
      <c r="O233" s="251">
        <f t="shared" si="15"/>
        <v>0</v>
      </c>
    </row>
    <row r="234" spans="1:15" s="277" customFormat="1" x14ac:dyDescent="0.2">
      <c r="A234" s="251" t="s">
        <v>1084</v>
      </c>
      <c r="B234" s="251" t="s">
        <v>1085</v>
      </c>
      <c r="C234" s="251" t="s">
        <v>1030</v>
      </c>
      <c r="D234" s="270">
        <f>VLOOKUP(A234,T6_CCGBFI_201314!$A:$AE,4,FALSE)+VLOOKUP(A234,T6_CCGBFI_201314!$A:$AE,5,FALSE)+VLOOKUP(A234,T6_CCGBFI_201314!$A:$AE,6,FALSE)+VLOOKUP(A234,T6_CCGBFI_201314!$A:$AE,7,FALSE)</f>
        <v>2861</v>
      </c>
      <c r="E234" s="270">
        <f>VLOOKUP($A234,T6_CCGBFI_201314!$A:$AE,8,FALSE)+VLOOKUP($A234,T6_CCGBFI_201314!$A:$AE,12,FALSE)+VLOOKUP($A234,T6_CCGBFI_201314!$A:$AE,16,FALSE)+VLOOKUP($A234,T6_CCGBFI_201314!$A:$AE,20,FALSE)</f>
        <v>264</v>
      </c>
      <c r="F234" s="275">
        <f>VLOOKUP($A234,T6_CCGBFI_201314!$A:$AE,9,FALSE)+VLOOKUP($A234,T6_CCGBFI_201314!$A:$AE,13,FALSE)+VLOOKUP($A234,T6_CCGBFI_201314!$A:$AE,17,FALSE)+VLOOKUP($A234,T6_CCGBFI_201314!$A:$AE,21,FALSE)</f>
        <v>2464</v>
      </c>
      <c r="G234" s="97">
        <f t="shared" si="16"/>
        <v>0.86123732960503319</v>
      </c>
      <c r="H234" s="98" t="str">
        <f t="shared" si="13"/>
        <v>84.8% - 87.3%</v>
      </c>
      <c r="I234" s="276">
        <f>VLOOKUP($A234,T6_CCGBFI_201314!$A:$AE,24,FALSE)+VLOOKUP($A234,T6_CCGBFI_201314!$A:$AE,26,FALSE)+VLOOKUP($A234,T6_CCGBFI_201314!$A:$AE,28,FALSE)+VLOOKUP($A234,T6_CCGBFI_201314!$A:$AE,30,FALSE)</f>
        <v>133</v>
      </c>
      <c r="J234" s="101">
        <v>4.6519762154599513E-2</v>
      </c>
      <c r="K234" s="355" t="s">
        <v>1086</v>
      </c>
      <c r="L234" s="151">
        <f t="shared" si="14"/>
        <v>0</v>
      </c>
      <c r="M234" s="27">
        <v>-6.9856793573175313E-4</v>
      </c>
      <c r="N234" s="27">
        <v>-6.9856793573175313E-4</v>
      </c>
      <c r="O234" s="251">
        <f t="shared" si="15"/>
        <v>0</v>
      </c>
    </row>
    <row r="235" spans="1:15" s="277" customFormat="1" x14ac:dyDescent="0.2">
      <c r="A235" s="251" t="s">
        <v>1087</v>
      </c>
      <c r="B235" s="251" t="s">
        <v>1088</v>
      </c>
      <c r="C235" s="251" t="s">
        <v>1030</v>
      </c>
      <c r="D235" s="270">
        <f>VLOOKUP(A235,T6_CCGBFI_201314!$A:$AE,4,FALSE)+VLOOKUP(A235,T6_CCGBFI_201314!$A:$AE,5,FALSE)+VLOOKUP(A235,T6_CCGBFI_201314!$A:$AE,6,FALSE)+VLOOKUP(A235,T6_CCGBFI_201314!$A:$AE,7,FALSE)</f>
        <v>2382</v>
      </c>
      <c r="E235" s="270">
        <f>VLOOKUP($A235,T6_CCGBFI_201314!$A:$AE,8,FALSE)+VLOOKUP($A235,T6_CCGBFI_201314!$A:$AE,12,FALSE)+VLOOKUP($A235,T6_CCGBFI_201314!$A:$AE,16,FALSE)+VLOOKUP($A235,T6_CCGBFI_201314!$A:$AE,20,FALSE)</f>
        <v>232</v>
      </c>
      <c r="F235" s="275">
        <f>VLOOKUP($A235,T6_CCGBFI_201314!$A:$AE,9,FALSE)+VLOOKUP($A235,T6_CCGBFI_201314!$A:$AE,13,FALSE)+VLOOKUP($A235,T6_CCGBFI_201314!$A:$AE,17,FALSE)+VLOOKUP($A235,T6_CCGBFI_201314!$A:$AE,21,FALSE)</f>
        <v>2114</v>
      </c>
      <c r="G235" s="97">
        <f t="shared" si="16"/>
        <v>0.88748950461796805</v>
      </c>
      <c r="H235" s="98" t="str">
        <f t="shared" si="13"/>
        <v>87.4% - 90.0%</v>
      </c>
      <c r="I235" s="276">
        <f>VLOOKUP($A235,T6_CCGBFI_201314!$A:$AE,24,FALSE)+VLOOKUP($A235,T6_CCGBFI_201314!$A:$AE,26,FALSE)+VLOOKUP($A235,T6_CCGBFI_201314!$A:$AE,28,FALSE)+VLOOKUP($A235,T6_CCGBFI_201314!$A:$AE,30,FALSE)</f>
        <v>36</v>
      </c>
      <c r="J235" s="101">
        <v>1.5126050420168067E-2</v>
      </c>
      <c r="K235" s="355" t="s">
        <v>1089</v>
      </c>
      <c r="L235" s="151">
        <f t="shared" si="14"/>
        <v>0</v>
      </c>
      <c r="M235" s="27">
        <v>4.2907180385288957E-2</v>
      </c>
      <c r="N235" s="27">
        <v>4.2907180385288957E-2</v>
      </c>
      <c r="O235" s="251">
        <f t="shared" si="15"/>
        <v>0</v>
      </c>
    </row>
    <row r="236" spans="1:15" s="277" customFormat="1" x14ac:dyDescent="0.2">
      <c r="A236" s="251" t="s">
        <v>1090</v>
      </c>
      <c r="B236" s="251" t="s">
        <v>1091</v>
      </c>
      <c r="C236" s="251" t="s">
        <v>1030</v>
      </c>
      <c r="D236" s="270">
        <f>VLOOKUP(A236,T6_CCGBFI_201314!$A:$AE,4,FALSE)+VLOOKUP(A236,T6_CCGBFI_201314!$A:$AE,5,FALSE)+VLOOKUP(A236,T6_CCGBFI_201314!$A:$AE,6,FALSE)+VLOOKUP(A236,T6_CCGBFI_201314!$A:$AE,7,FALSE)</f>
        <v>4914</v>
      </c>
      <c r="E236" s="270">
        <f>VLOOKUP($A236,T6_CCGBFI_201314!$A:$AE,8,FALSE)+VLOOKUP($A236,T6_CCGBFI_201314!$A:$AE,12,FALSE)+VLOOKUP($A236,T6_CCGBFI_201314!$A:$AE,16,FALSE)+VLOOKUP($A236,T6_CCGBFI_201314!$A:$AE,20,FALSE)</f>
        <v>352</v>
      </c>
      <c r="F236" s="275">
        <f>VLOOKUP($A236,T6_CCGBFI_201314!$A:$AE,9,FALSE)+VLOOKUP($A236,T6_CCGBFI_201314!$A:$AE,13,FALSE)+VLOOKUP($A236,T6_CCGBFI_201314!$A:$AE,17,FALSE)+VLOOKUP($A236,T6_CCGBFI_201314!$A:$AE,21,FALSE)</f>
        <v>4432</v>
      </c>
      <c r="G236" s="97">
        <f t="shared" si="16"/>
        <v>0.90191290191290197</v>
      </c>
      <c r="H236" s="98" t="str">
        <f t="shared" si="13"/>
        <v>89.3% - 91.0%</v>
      </c>
      <c r="I236" s="276">
        <f>VLOOKUP($A236,T6_CCGBFI_201314!$A:$AE,24,FALSE)+VLOOKUP($A236,T6_CCGBFI_201314!$A:$AE,26,FALSE)+VLOOKUP($A236,T6_CCGBFI_201314!$A:$AE,28,FALSE)+VLOOKUP($A236,T6_CCGBFI_201314!$A:$AE,30,FALSE)</f>
        <v>130</v>
      </c>
      <c r="J236" s="101">
        <v>2.6465798045602607E-2</v>
      </c>
      <c r="K236" s="355" t="s">
        <v>1092</v>
      </c>
      <c r="L236" s="151">
        <f t="shared" si="14"/>
        <v>0</v>
      </c>
      <c r="M236" s="27">
        <v>3.256986761924785E-2</v>
      </c>
      <c r="N236" s="27">
        <v>3.256986761924785E-2</v>
      </c>
      <c r="O236" s="251">
        <f t="shared" si="15"/>
        <v>0</v>
      </c>
    </row>
    <row r="237" spans="1:15" s="277" customFormat="1" x14ac:dyDescent="0.2">
      <c r="A237" s="251" t="s">
        <v>1093</v>
      </c>
      <c r="B237" s="251" t="s">
        <v>1094</v>
      </c>
      <c r="C237" s="251" t="s">
        <v>1030</v>
      </c>
      <c r="D237" s="270">
        <f>VLOOKUP(A237,T6_CCGBFI_201314!$A:$AE,4,FALSE)+VLOOKUP(A237,T6_CCGBFI_201314!$A:$AE,5,FALSE)+VLOOKUP(A237,T6_CCGBFI_201314!$A:$AE,6,FALSE)+VLOOKUP(A237,T6_CCGBFI_201314!$A:$AE,7,FALSE)</f>
        <v>4553</v>
      </c>
      <c r="E237" s="270">
        <f>VLOOKUP($A237,T6_CCGBFI_201314!$A:$AE,8,FALSE)+VLOOKUP($A237,T6_CCGBFI_201314!$A:$AE,12,FALSE)+VLOOKUP($A237,T6_CCGBFI_201314!$A:$AE,16,FALSE)+VLOOKUP($A237,T6_CCGBFI_201314!$A:$AE,20,FALSE)</f>
        <v>478</v>
      </c>
      <c r="F237" s="275">
        <f>VLOOKUP($A237,T6_CCGBFI_201314!$A:$AE,9,FALSE)+VLOOKUP($A237,T6_CCGBFI_201314!$A:$AE,13,FALSE)+VLOOKUP($A237,T6_CCGBFI_201314!$A:$AE,17,FALSE)+VLOOKUP($A237,T6_CCGBFI_201314!$A:$AE,21,FALSE)</f>
        <v>3861</v>
      </c>
      <c r="G237" s="97">
        <f t="shared" si="16"/>
        <v>0.84801229958269275</v>
      </c>
      <c r="H237" s="98" t="str">
        <f t="shared" si="13"/>
        <v>83.7% - 85.8%</v>
      </c>
      <c r="I237" s="276">
        <f>VLOOKUP($A237,T6_CCGBFI_201314!$A:$AE,24,FALSE)+VLOOKUP($A237,T6_CCGBFI_201314!$A:$AE,26,FALSE)+VLOOKUP($A237,T6_CCGBFI_201314!$A:$AE,28,FALSE)+VLOOKUP($A237,T6_CCGBFI_201314!$A:$AE,30,FALSE)</f>
        <v>214</v>
      </c>
      <c r="J237" s="101">
        <v>4.7012302284710018E-2</v>
      </c>
      <c r="K237" s="355" t="s">
        <v>1095</v>
      </c>
      <c r="L237" s="151">
        <f t="shared" si="14"/>
        <v>0</v>
      </c>
      <c r="M237" s="27">
        <v>-9.429082952058887E-2</v>
      </c>
      <c r="N237" s="27">
        <v>-9.429082952058887E-2</v>
      </c>
      <c r="O237" s="251">
        <f t="shared" si="15"/>
        <v>0</v>
      </c>
    </row>
    <row r="238" spans="1:15" s="277" customFormat="1" x14ac:dyDescent="0.2">
      <c r="A238" s="251" t="s">
        <v>1096</v>
      </c>
      <c r="B238" s="251" t="s">
        <v>1097</v>
      </c>
      <c r="C238" s="251" t="s">
        <v>1030</v>
      </c>
      <c r="D238" s="270">
        <f>VLOOKUP(A238,T6_CCGBFI_201314!$A:$AE,4,FALSE)+VLOOKUP(A238,T6_CCGBFI_201314!$A:$AE,5,FALSE)+VLOOKUP(A238,T6_CCGBFI_201314!$A:$AE,6,FALSE)+VLOOKUP(A238,T6_CCGBFI_201314!$A:$AE,7,FALSE)</f>
        <v>2925</v>
      </c>
      <c r="E238" s="270">
        <f>VLOOKUP($A238,T6_CCGBFI_201314!$A:$AE,8,FALSE)+VLOOKUP($A238,T6_CCGBFI_201314!$A:$AE,12,FALSE)+VLOOKUP($A238,T6_CCGBFI_201314!$A:$AE,16,FALSE)+VLOOKUP($A238,T6_CCGBFI_201314!$A:$AE,20,FALSE)</f>
        <v>258</v>
      </c>
      <c r="F238" s="275">
        <f>VLOOKUP($A238,T6_CCGBFI_201314!$A:$AE,9,FALSE)+VLOOKUP($A238,T6_CCGBFI_201314!$A:$AE,13,FALSE)+VLOOKUP($A238,T6_CCGBFI_201314!$A:$AE,17,FALSE)+VLOOKUP($A238,T6_CCGBFI_201314!$A:$AE,21,FALSE)</f>
        <v>2638</v>
      </c>
      <c r="G238" s="97"/>
      <c r="H238" s="98" t="str">
        <f t="shared" si="13"/>
        <v/>
      </c>
      <c r="I238" s="276">
        <f>VLOOKUP($A238,T6_CCGBFI_201314!$A:$AE,24,FALSE)+VLOOKUP($A238,T6_CCGBFI_201314!$A:$AE,26,FALSE)+VLOOKUP($A238,T6_CCGBFI_201314!$A:$AE,28,FALSE)+VLOOKUP($A238,T6_CCGBFI_201314!$A:$AE,30,FALSE)</f>
        <v>29</v>
      </c>
      <c r="J238" s="101">
        <v>9.9145299145299154E-3</v>
      </c>
      <c r="K238" s="355" t="s">
        <v>1098</v>
      </c>
      <c r="L238" s="151">
        <f t="shared" si="14"/>
        <v>1</v>
      </c>
      <c r="M238" s="27">
        <v>-0.14498684595147615</v>
      </c>
      <c r="N238" s="27">
        <v>-0.14498684595147615</v>
      </c>
      <c r="O238" s="251">
        <f t="shared" si="15"/>
        <v>0</v>
      </c>
    </row>
    <row r="239" spans="1:15" s="277" customFormat="1" x14ac:dyDescent="0.2">
      <c r="A239" s="251" t="s">
        <v>1099</v>
      </c>
      <c r="B239" s="251" t="s">
        <v>1100</v>
      </c>
      <c r="C239" s="251" t="s">
        <v>1030</v>
      </c>
      <c r="D239" s="270">
        <f>VLOOKUP(A239,T6_CCGBFI_201314!$A:$AE,4,FALSE)+VLOOKUP(A239,T6_CCGBFI_201314!$A:$AE,5,FALSE)+VLOOKUP(A239,T6_CCGBFI_201314!$A:$AE,6,FALSE)+VLOOKUP(A239,T6_CCGBFI_201314!$A:$AE,7,FALSE)</f>
        <v>1907</v>
      </c>
      <c r="E239" s="270">
        <f>VLOOKUP($A239,T6_CCGBFI_201314!$A:$AE,8,FALSE)+VLOOKUP($A239,T6_CCGBFI_201314!$A:$AE,12,FALSE)+VLOOKUP($A239,T6_CCGBFI_201314!$A:$AE,16,FALSE)+VLOOKUP($A239,T6_CCGBFI_201314!$A:$AE,20,FALSE)</f>
        <v>145</v>
      </c>
      <c r="F239" s="275">
        <f>VLOOKUP($A239,T6_CCGBFI_201314!$A:$AE,9,FALSE)+VLOOKUP($A239,T6_CCGBFI_201314!$A:$AE,13,FALSE)+VLOOKUP($A239,T6_CCGBFI_201314!$A:$AE,17,FALSE)+VLOOKUP($A239,T6_CCGBFI_201314!$A:$AE,21,FALSE)</f>
        <v>1686</v>
      </c>
      <c r="G239" s="97"/>
      <c r="H239" s="98" t="str">
        <f t="shared" si="13"/>
        <v/>
      </c>
      <c r="I239" s="276">
        <f>VLOOKUP($A239,T6_CCGBFI_201314!$A:$AE,24,FALSE)+VLOOKUP($A239,T6_CCGBFI_201314!$A:$AE,26,FALSE)+VLOOKUP($A239,T6_CCGBFI_201314!$A:$AE,28,FALSE)+VLOOKUP($A239,T6_CCGBFI_201314!$A:$AE,30,FALSE)</f>
        <v>76</v>
      </c>
      <c r="J239" s="101">
        <v>3.9895013123359579E-2</v>
      </c>
      <c r="K239" s="355" t="s">
        <v>1101</v>
      </c>
      <c r="L239" s="151">
        <f t="shared" si="14"/>
        <v>1</v>
      </c>
      <c r="M239" s="27">
        <v>-0.70119084926355368</v>
      </c>
      <c r="N239" s="27">
        <v>-0.70119084926355368</v>
      </c>
      <c r="O239" s="251">
        <f t="shared" si="15"/>
        <v>0</v>
      </c>
    </row>
    <row r="240" spans="1:15" s="277" customFormat="1" x14ac:dyDescent="0.2">
      <c r="A240" s="251" t="s">
        <v>1102</v>
      </c>
      <c r="B240" s="251" t="s">
        <v>1103</v>
      </c>
      <c r="C240" s="251" t="s">
        <v>1030</v>
      </c>
      <c r="D240" s="270">
        <f>VLOOKUP(A240,T6_CCGBFI_201314!$A:$AE,4,FALSE)+VLOOKUP(A240,T6_CCGBFI_201314!$A:$AE,5,FALSE)+VLOOKUP(A240,T6_CCGBFI_201314!$A:$AE,6,FALSE)+VLOOKUP(A240,T6_CCGBFI_201314!$A:$AE,7,FALSE)</f>
        <v>2909</v>
      </c>
      <c r="E240" s="270">
        <f>VLOOKUP($A240,T6_CCGBFI_201314!$A:$AE,8,FALSE)+VLOOKUP($A240,T6_CCGBFI_201314!$A:$AE,12,FALSE)+VLOOKUP($A240,T6_CCGBFI_201314!$A:$AE,16,FALSE)+VLOOKUP($A240,T6_CCGBFI_201314!$A:$AE,20,FALSE)</f>
        <v>321</v>
      </c>
      <c r="F240" s="275">
        <f>VLOOKUP($A240,T6_CCGBFI_201314!$A:$AE,9,FALSE)+VLOOKUP($A240,T6_CCGBFI_201314!$A:$AE,13,FALSE)+VLOOKUP($A240,T6_CCGBFI_201314!$A:$AE,17,FALSE)+VLOOKUP($A240,T6_CCGBFI_201314!$A:$AE,21,FALSE)</f>
        <v>2213</v>
      </c>
      <c r="G240" s="97"/>
      <c r="H240" s="98" t="str">
        <f t="shared" si="13"/>
        <v/>
      </c>
      <c r="I240" s="276">
        <f>VLOOKUP($A240,T6_CCGBFI_201314!$A:$AE,24,FALSE)+VLOOKUP($A240,T6_CCGBFI_201314!$A:$AE,26,FALSE)+VLOOKUP($A240,T6_CCGBFI_201314!$A:$AE,28,FALSE)+VLOOKUP($A240,T6_CCGBFI_201314!$A:$AE,30,FALSE)</f>
        <v>375</v>
      </c>
      <c r="J240" s="101">
        <v>0.12935843793584378</v>
      </c>
      <c r="K240" s="355" t="s">
        <v>1104</v>
      </c>
      <c r="L240" s="151">
        <f t="shared" si="14"/>
        <v>1</v>
      </c>
      <c r="M240" s="27">
        <v>-0.38459911148720116</v>
      </c>
      <c r="N240" s="27">
        <v>-0.38459911148720116</v>
      </c>
      <c r="O240" s="251">
        <f t="shared" si="15"/>
        <v>1</v>
      </c>
    </row>
    <row r="241" spans="1:35" s="277" customFormat="1" x14ac:dyDescent="0.2">
      <c r="A241" s="251" t="s">
        <v>1105</v>
      </c>
      <c r="B241" s="251" t="s">
        <v>1106</v>
      </c>
      <c r="C241" s="251" t="s">
        <v>1030</v>
      </c>
      <c r="D241" s="270">
        <f>VLOOKUP(A241,T6_CCGBFI_201314!$A:$AE,4,FALSE)+VLOOKUP(A241,T6_CCGBFI_201314!$A:$AE,5,FALSE)+VLOOKUP(A241,T6_CCGBFI_201314!$A:$AE,6,FALSE)+VLOOKUP(A241,T6_CCGBFI_201314!$A:$AE,7,FALSE)</f>
        <v>2577</v>
      </c>
      <c r="E241" s="270">
        <f>VLOOKUP($A241,T6_CCGBFI_201314!$A:$AE,8,FALSE)+VLOOKUP($A241,T6_CCGBFI_201314!$A:$AE,12,FALSE)+VLOOKUP($A241,T6_CCGBFI_201314!$A:$AE,16,FALSE)+VLOOKUP($A241,T6_CCGBFI_201314!$A:$AE,20,FALSE)</f>
        <v>158</v>
      </c>
      <c r="F241" s="275">
        <f>VLOOKUP($A241,T6_CCGBFI_201314!$A:$AE,9,FALSE)+VLOOKUP($A241,T6_CCGBFI_201314!$A:$AE,13,FALSE)+VLOOKUP($A241,T6_CCGBFI_201314!$A:$AE,17,FALSE)+VLOOKUP($A241,T6_CCGBFI_201314!$A:$AE,21,FALSE)</f>
        <v>2388</v>
      </c>
      <c r="G241" s="97">
        <f t="shared" si="16"/>
        <v>0.92665890570430731</v>
      </c>
      <c r="H241" s="98" t="str">
        <f t="shared" si="13"/>
        <v>91.6% - 93.6%</v>
      </c>
      <c r="I241" s="276">
        <f>VLOOKUP($A241,T6_CCGBFI_201314!$A:$AE,24,FALSE)+VLOOKUP($A241,T6_CCGBFI_201314!$A:$AE,26,FALSE)+VLOOKUP($A241,T6_CCGBFI_201314!$A:$AE,28,FALSE)+VLOOKUP($A241,T6_CCGBFI_201314!$A:$AE,30,FALSE)</f>
        <v>31</v>
      </c>
      <c r="J241" s="101">
        <v>1.2029491656965464E-2</v>
      </c>
      <c r="K241" s="355" t="s">
        <v>1107</v>
      </c>
      <c r="L241" s="151">
        <f t="shared" si="14"/>
        <v>0</v>
      </c>
      <c r="M241" s="27">
        <v>-8.2918149466192137E-2</v>
      </c>
      <c r="N241" s="27">
        <v>-8.2918149466192137E-2</v>
      </c>
      <c r="O241" s="251">
        <f t="shared" si="15"/>
        <v>0</v>
      </c>
    </row>
    <row r="242" spans="1:35" s="277" customFormat="1" x14ac:dyDescent="0.2">
      <c r="A242" s="251" t="s">
        <v>1108</v>
      </c>
      <c r="B242" s="251" t="s">
        <v>1109</v>
      </c>
      <c r="C242" s="251" t="s">
        <v>1030</v>
      </c>
      <c r="D242" s="270">
        <f>VLOOKUP(A242,T6_CCGBFI_201314!$A:$AE,4,FALSE)+VLOOKUP(A242,T6_CCGBFI_201314!$A:$AE,5,FALSE)+VLOOKUP(A242,T6_CCGBFI_201314!$A:$AE,6,FALSE)+VLOOKUP(A242,T6_CCGBFI_201314!$A:$AE,7,FALSE)</f>
        <v>4863</v>
      </c>
      <c r="E242" s="270">
        <f>VLOOKUP($A242,T6_CCGBFI_201314!$A:$AE,8,FALSE)+VLOOKUP($A242,T6_CCGBFI_201314!$A:$AE,12,FALSE)+VLOOKUP($A242,T6_CCGBFI_201314!$A:$AE,16,FALSE)+VLOOKUP($A242,T6_CCGBFI_201314!$A:$AE,20,FALSE)</f>
        <v>453</v>
      </c>
      <c r="F242" s="275">
        <f>VLOOKUP($A242,T6_CCGBFI_201314!$A:$AE,9,FALSE)+VLOOKUP($A242,T6_CCGBFI_201314!$A:$AE,13,FALSE)+VLOOKUP($A242,T6_CCGBFI_201314!$A:$AE,17,FALSE)+VLOOKUP($A242,T6_CCGBFI_201314!$A:$AE,21,FALSE)</f>
        <v>4254</v>
      </c>
      <c r="G242" s="97">
        <f t="shared" si="16"/>
        <v>0.87476866132017272</v>
      </c>
      <c r="H242" s="98" t="str">
        <f t="shared" si="13"/>
        <v>86.5% - 88.4%</v>
      </c>
      <c r="I242" s="276">
        <f>VLOOKUP($A242,T6_CCGBFI_201314!$A:$AE,24,FALSE)+VLOOKUP($A242,T6_CCGBFI_201314!$A:$AE,26,FALSE)+VLOOKUP($A242,T6_CCGBFI_201314!$A:$AE,28,FALSE)+VLOOKUP($A242,T6_CCGBFI_201314!$A:$AE,30,FALSE)</f>
        <v>156</v>
      </c>
      <c r="J242" s="101">
        <v>3.2078963602714373E-2</v>
      </c>
      <c r="K242" s="355" t="s">
        <v>1110</v>
      </c>
      <c r="L242" s="151">
        <f t="shared" si="14"/>
        <v>0</v>
      </c>
      <c r="M242" s="27">
        <v>-1.7377247928874517E-2</v>
      </c>
      <c r="N242" s="27">
        <v>-1.7377247928874517E-2</v>
      </c>
      <c r="O242" s="251">
        <f t="shared" si="15"/>
        <v>0</v>
      </c>
    </row>
    <row r="243" spans="1:35" s="277" customFormat="1" x14ac:dyDescent="0.2">
      <c r="A243" s="251" t="s">
        <v>1111</v>
      </c>
      <c r="B243" s="251" t="s">
        <v>1112</v>
      </c>
      <c r="C243" s="251" t="s">
        <v>1030</v>
      </c>
      <c r="D243" s="270">
        <f>VLOOKUP(A243,T6_CCGBFI_201314!$A:$AE,4,FALSE)+VLOOKUP(A243,T6_CCGBFI_201314!$A:$AE,5,FALSE)+VLOOKUP(A243,T6_CCGBFI_201314!$A:$AE,6,FALSE)+VLOOKUP(A243,T6_CCGBFI_201314!$A:$AE,7,FALSE)</f>
        <v>2296</v>
      </c>
      <c r="E243" s="270">
        <f>VLOOKUP($A243,T6_CCGBFI_201314!$A:$AE,8,FALSE)+VLOOKUP($A243,T6_CCGBFI_201314!$A:$AE,12,FALSE)+VLOOKUP($A243,T6_CCGBFI_201314!$A:$AE,16,FALSE)+VLOOKUP($A243,T6_CCGBFI_201314!$A:$AE,20,FALSE)</f>
        <v>346</v>
      </c>
      <c r="F243" s="275">
        <f>VLOOKUP($A243,T6_CCGBFI_201314!$A:$AE,9,FALSE)+VLOOKUP($A243,T6_CCGBFI_201314!$A:$AE,13,FALSE)+VLOOKUP($A243,T6_CCGBFI_201314!$A:$AE,17,FALSE)+VLOOKUP($A243,T6_CCGBFI_201314!$A:$AE,21,FALSE)</f>
        <v>1945</v>
      </c>
      <c r="G243" s="97"/>
      <c r="H243" s="98" t="str">
        <f t="shared" si="13"/>
        <v/>
      </c>
      <c r="I243" s="276">
        <f>VLOOKUP($A243,T6_CCGBFI_201314!$A:$AE,24,FALSE)+VLOOKUP($A243,T6_CCGBFI_201314!$A:$AE,26,FALSE)+VLOOKUP($A243,T6_CCGBFI_201314!$A:$AE,28,FALSE)+VLOOKUP($A243,T6_CCGBFI_201314!$A:$AE,30,FALSE)</f>
        <v>5</v>
      </c>
      <c r="J243" s="101">
        <v>2.1786492374727671E-3</v>
      </c>
      <c r="K243" s="355" t="s">
        <v>1113</v>
      </c>
      <c r="L243" s="151">
        <f t="shared" si="14"/>
        <v>1</v>
      </c>
      <c r="M243" s="27">
        <v>-0.14456035767511177</v>
      </c>
      <c r="N243" s="27">
        <v>-0.14456035767511177</v>
      </c>
      <c r="O243" s="251">
        <f t="shared" si="15"/>
        <v>0</v>
      </c>
    </row>
    <row r="244" spans="1:35" s="277" customFormat="1" x14ac:dyDescent="0.2">
      <c r="A244" s="251" t="s">
        <v>1114</v>
      </c>
      <c r="B244" s="251" t="s">
        <v>1115</v>
      </c>
      <c r="C244" s="251" t="s">
        <v>1030</v>
      </c>
      <c r="D244" s="270">
        <f>VLOOKUP(A244,T6_CCGBFI_201314!$A:$AE,4,FALSE)+VLOOKUP(A244,T6_CCGBFI_201314!$A:$AE,5,FALSE)+VLOOKUP(A244,T6_CCGBFI_201314!$A:$AE,6,FALSE)+VLOOKUP(A244,T6_CCGBFI_201314!$A:$AE,7,FALSE)</f>
        <v>1698</v>
      </c>
      <c r="E244" s="270">
        <f>VLOOKUP($A244,T6_CCGBFI_201314!$A:$AE,8,FALSE)+VLOOKUP($A244,T6_CCGBFI_201314!$A:$AE,12,FALSE)+VLOOKUP($A244,T6_CCGBFI_201314!$A:$AE,16,FALSE)+VLOOKUP($A244,T6_CCGBFI_201314!$A:$AE,20,FALSE)</f>
        <v>124</v>
      </c>
      <c r="F244" s="275">
        <f>VLOOKUP($A244,T6_CCGBFI_201314!$A:$AE,9,FALSE)+VLOOKUP($A244,T6_CCGBFI_201314!$A:$AE,13,FALSE)+VLOOKUP($A244,T6_CCGBFI_201314!$A:$AE,17,FALSE)+VLOOKUP($A244,T6_CCGBFI_201314!$A:$AE,21,FALSE)</f>
        <v>1394</v>
      </c>
      <c r="G244" s="97"/>
      <c r="H244" s="98" t="str">
        <f t="shared" si="13"/>
        <v/>
      </c>
      <c r="I244" s="276">
        <f>VLOOKUP($A244,T6_CCGBFI_201314!$A:$AE,24,FALSE)+VLOOKUP($A244,T6_CCGBFI_201314!$A:$AE,26,FALSE)+VLOOKUP($A244,T6_CCGBFI_201314!$A:$AE,28,FALSE)+VLOOKUP($A244,T6_CCGBFI_201314!$A:$AE,30,FALSE)</f>
        <v>180</v>
      </c>
      <c r="J244" s="101">
        <v>0.1060695344725987</v>
      </c>
      <c r="K244" s="355" t="s">
        <v>1116</v>
      </c>
      <c r="L244" s="151">
        <f t="shared" si="14"/>
        <v>1</v>
      </c>
      <c r="M244" s="27">
        <v>-0.63887707358570822</v>
      </c>
      <c r="N244" s="27">
        <v>-0.63887707358570822</v>
      </c>
      <c r="O244" s="251">
        <f t="shared" si="15"/>
        <v>1</v>
      </c>
    </row>
    <row r="245" spans="1:35" s="277" customFormat="1" x14ac:dyDescent="0.2">
      <c r="A245" s="251" t="s">
        <v>1117</v>
      </c>
      <c r="B245" s="251" t="s">
        <v>1118</v>
      </c>
      <c r="C245" s="251" t="s">
        <v>1030</v>
      </c>
      <c r="D245" s="270">
        <f>VLOOKUP(A245,T6_CCGBFI_201314!$A:$AE,4,FALSE)+VLOOKUP(A245,T6_CCGBFI_201314!$A:$AE,5,FALSE)+VLOOKUP(A245,T6_CCGBFI_201314!$A:$AE,6,FALSE)+VLOOKUP(A245,T6_CCGBFI_201314!$A:$AE,7,FALSE)</f>
        <v>2387</v>
      </c>
      <c r="E245" s="270">
        <f>VLOOKUP($A245,T6_CCGBFI_201314!$A:$AE,8,FALSE)+VLOOKUP($A245,T6_CCGBFI_201314!$A:$AE,12,FALSE)+VLOOKUP($A245,T6_CCGBFI_201314!$A:$AE,16,FALSE)+VLOOKUP($A245,T6_CCGBFI_201314!$A:$AE,20,FALSE)</f>
        <v>224</v>
      </c>
      <c r="F245" s="275">
        <f>VLOOKUP($A245,T6_CCGBFI_201314!$A:$AE,9,FALSE)+VLOOKUP($A245,T6_CCGBFI_201314!$A:$AE,13,FALSE)+VLOOKUP($A245,T6_CCGBFI_201314!$A:$AE,17,FALSE)+VLOOKUP($A245,T6_CCGBFI_201314!$A:$AE,21,FALSE)</f>
        <v>1554</v>
      </c>
      <c r="G245" s="97"/>
      <c r="H245" s="98" t="str">
        <f t="shared" si="13"/>
        <v/>
      </c>
      <c r="I245" s="276">
        <f>VLOOKUP($A245,T6_CCGBFI_201314!$A:$AE,24,FALSE)+VLOOKUP($A245,T6_CCGBFI_201314!$A:$AE,26,FALSE)+VLOOKUP($A245,T6_CCGBFI_201314!$A:$AE,28,FALSE)+VLOOKUP($A245,T6_CCGBFI_201314!$A:$AE,30,FALSE)</f>
        <v>609</v>
      </c>
      <c r="J245" s="101">
        <v>0.25621576064053941</v>
      </c>
      <c r="K245" s="355" t="s">
        <v>1119</v>
      </c>
      <c r="L245" s="151">
        <f t="shared" si="14"/>
        <v>1</v>
      </c>
      <c r="M245" s="27">
        <v>-0.50031400460540087</v>
      </c>
      <c r="N245" s="27">
        <v>-0.50031400460540087</v>
      </c>
      <c r="O245" s="251">
        <f t="shared" si="15"/>
        <v>1</v>
      </c>
    </row>
    <row r="246" spans="1:35" s="277" customFormat="1" x14ac:dyDescent="0.2">
      <c r="A246" s="251" t="s">
        <v>1120</v>
      </c>
      <c r="B246" s="251" t="s">
        <v>1121</v>
      </c>
      <c r="C246" s="251" t="s">
        <v>1030</v>
      </c>
      <c r="D246" s="270">
        <f>VLOOKUP(A246,T6_CCGBFI_201314!$A:$AE,4,FALSE)+VLOOKUP(A246,T6_CCGBFI_201314!$A:$AE,5,FALSE)+VLOOKUP(A246,T6_CCGBFI_201314!$A:$AE,6,FALSE)+VLOOKUP(A246,T6_CCGBFI_201314!$A:$AE,7,FALSE)</f>
        <v>5283</v>
      </c>
      <c r="E246" s="270">
        <f>VLOOKUP($A246,T6_CCGBFI_201314!$A:$AE,8,FALSE)+VLOOKUP($A246,T6_CCGBFI_201314!$A:$AE,12,FALSE)+VLOOKUP($A246,T6_CCGBFI_201314!$A:$AE,16,FALSE)+VLOOKUP($A246,T6_CCGBFI_201314!$A:$AE,20,FALSE)</f>
        <v>332</v>
      </c>
      <c r="F246" s="275">
        <f>VLOOKUP($A246,T6_CCGBFI_201314!$A:$AE,9,FALSE)+VLOOKUP($A246,T6_CCGBFI_201314!$A:$AE,13,FALSE)+VLOOKUP($A246,T6_CCGBFI_201314!$A:$AE,17,FALSE)+VLOOKUP($A246,T6_CCGBFI_201314!$A:$AE,21,FALSE)</f>
        <v>4904</v>
      </c>
      <c r="G246" s="97">
        <f t="shared" si="16"/>
        <v>0.92826045807306456</v>
      </c>
      <c r="H246" s="98" t="str">
        <f t="shared" si="13"/>
        <v>92.1% - 93.5%</v>
      </c>
      <c r="I246" s="276">
        <f>VLOOKUP($A246,T6_CCGBFI_201314!$A:$AE,24,FALSE)+VLOOKUP($A246,T6_CCGBFI_201314!$A:$AE,26,FALSE)+VLOOKUP($A246,T6_CCGBFI_201314!$A:$AE,28,FALSE)+VLOOKUP($A246,T6_CCGBFI_201314!$A:$AE,30,FALSE)</f>
        <v>47</v>
      </c>
      <c r="J246" s="101">
        <v>8.8981446421809926E-3</v>
      </c>
      <c r="K246" s="355" t="s">
        <v>1122</v>
      </c>
      <c r="L246" s="151">
        <f t="shared" si="14"/>
        <v>0</v>
      </c>
      <c r="M246" s="27">
        <v>-4.7098718914845294E-3</v>
      </c>
      <c r="N246" s="27">
        <v>-4.7098718914845294E-3</v>
      </c>
      <c r="O246" s="251">
        <f t="shared" si="15"/>
        <v>0</v>
      </c>
    </row>
    <row r="247" spans="1:35" s="277" customFormat="1" x14ac:dyDescent="0.2">
      <c r="A247" s="278" t="s">
        <v>1123</v>
      </c>
      <c r="B247" s="278" t="s">
        <v>1124</v>
      </c>
      <c r="C247" s="278" t="s">
        <v>1030</v>
      </c>
      <c r="D247" s="279">
        <f>VLOOKUP(A247,T6_CCGBFI_201314!$A:$AE,4,FALSE)+VLOOKUP(A247,T6_CCGBFI_201314!$A:$AE,5,FALSE)+VLOOKUP(A247,T6_CCGBFI_201314!$A:$AE,6,FALSE)+VLOOKUP(A247,T6_CCGBFI_201314!$A:$AE,7,FALSE)</f>
        <v>2205</v>
      </c>
      <c r="E247" s="279">
        <f>VLOOKUP($A247,T6_CCGBFI_201314!$A:$AE,8,FALSE)+VLOOKUP($A247,T6_CCGBFI_201314!$A:$AE,12,FALSE)+VLOOKUP($A247,T6_CCGBFI_201314!$A:$AE,16,FALSE)+VLOOKUP($A247,T6_CCGBFI_201314!$A:$AE,20,FALSE)</f>
        <v>208</v>
      </c>
      <c r="F247" s="280">
        <f>VLOOKUP($A247,T6_CCGBFI_201314!$A:$AE,9,FALSE)+VLOOKUP($A247,T6_CCGBFI_201314!$A:$AE,13,FALSE)+VLOOKUP($A247,T6_CCGBFI_201314!$A:$AE,17,FALSE)+VLOOKUP($A247,T6_CCGBFI_201314!$A:$AE,21,FALSE)</f>
        <v>1981</v>
      </c>
      <c r="G247" s="107"/>
      <c r="H247" s="108" t="str">
        <f t="shared" si="13"/>
        <v/>
      </c>
      <c r="I247" s="281">
        <f>VLOOKUP($A247,T6_CCGBFI_201314!$A:$AE,24,FALSE)+VLOOKUP($A247,T6_CCGBFI_201314!$A:$AE,26,FALSE)+VLOOKUP($A247,T6_CCGBFI_201314!$A:$AE,28,FALSE)+VLOOKUP($A247,T6_CCGBFI_201314!$A:$AE,30,FALSE)</f>
        <v>16</v>
      </c>
      <c r="J247" s="111">
        <v>7.2595281306715061E-3</v>
      </c>
      <c r="K247" s="355" t="s">
        <v>1125</v>
      </c>
      <c r="L247" s="151">
        <f t="shared" si="14"/>
        <v>1</v>
      </c>
      <c r="M247" s="27">
        <v>-0.14733178654292345</v>
      </c>
      <c r="N247" s="27">
        <v>-0.14733178654292345</v>
      </c>
      <c r="O247" s="251">
        <f t="shared" si="15"/>
        <v>0</v>
      </c>
    </row>
    <row r="248" spans="1:35" s="277" customFormat="1" x14ac:dyDescent="0.2">
      <c r="A248" s="251"/>
      <c r="B248" s="251"/>
      <c r="C248" s="251"/>
      <c r="D248" s="282"/>
      <c r="E248" s="282"/>
      <c r="F248" s="282"/>
      <c r="G248" s="282"/>
      <c r="H248" s="282"/>
      <c r="I248" s="282"/>
      <c r="J248" s="282"/>
      <c r="K248" s="355"/>
      <c r="L248" s="252"/>
      <c r="M248" s="255"/>
      <c r="N248" s="255"/>
    </row>
    <row r="249" spans="1:35" s="277" customFormat="1" x14ac:dyDescent="0.2">
      <c r="A249" s="127" t="s">
        <v>42</v>
      </c>
      <c r="B249" s="251"/>
      <c r="C249" s="251"/>
      <c r="D249" s="251"/>
      <c r="E249" s="283"/>
      <c r="F249" s="283"/>
      <c r="G249" s="283"/>
      <c r="H249" s="283"/>
      <c r="I249" s="251"/>
      <c r="J249" s="251"/>
      <c r="K249" s="355"/>
      <c r="L249" s="252"/>
      <c r="M249" s="255"/>
      <c r="N249" s="255"/>
    </row>
    <row r="250" spans="1:35" s="277" customFormat="1" x14ac:dyDescent="0.2">
      <c r="A250" s="270"/>
      <c r="B250" s="134" t="s">
        <v>309</v>
      </c>
      <c r="C250" s="251"/>
      <c r="D250" s="251"/>
      <c r="E250" s="283"/>
      <c r="F250" s="283"/>
      <c r="G250" s="283"/>
      <c r="H250" s="283"/>
      <c r="I250" s="251"/>
      <c r="J250" s="251"/>
      <c r="K250" s="355"/>
      <c r="L250" s="252"/>
      <c r="M250" s="255"/>
      <c r="N250" s="255"/>
    </row>
    <row r="251" spans="1:35" s="277" customFormat="1" x14ac:dyDescent="0.2">
      <c r="B251" s="134" t="s">
        <v>310</v>
      </c>
      <c r="C251" s="251"/>
      <c r="D251" s="251"/>
      <c r="E251" s="283"/>
      <c r="F251" s="283"/>
      <c r="G251" s="283"/>
      <c r="H251" s="283"/>
      <c r="I251" s="251"/>
      <c r="J251" s="251"/>
      <c r="K251" s="355"/>
      <c r="L251" s="252"/>
      <c r="M251" s="255"/>
      <c r="N251" s="255"/>
    </row>
    <row r="252" spans="1:35" s="277" customFormat="1" x14ac:dyDescent="0.2">
      <c r="A252" s="284"/>
      <c r="B252" s="134" t="s">
        <v>311</v>
      </c>
      <c r="C252" s="251"/>
      <c r="D252" s="251"/>
      <c r="E252" s="283"/>
      <c r="F252" s="283"/>
      <c r="G252" s="283"/>
      <c r="H252" s="283"/>
      <c r="I252" s="251"/>
      <c r="J252" s="251"/>
      <c r="K252" s="355"/>
      <c r="L252" s="252"/>
      <c r="M252" s="255"/>
      <c r="N252" s="255"/>
    </row>
    <row r="253" spans="1:35" s="277" customFormat="1" x14ac:dyDescent="0.2">
      <c r="B253" s="126" t="s">
        <v>1405</v>
      </c>
      <c r="C253" s="251"/>
      <c r="D253" s="251"/>
      <c r="E253" s="283"/>
      <c r="F253" s="283"/>
      <c r="G253" s="283"/>
      <c r="H253" s="283"/>
      <c r="I253" s="251"/>
      <c r="J253" s="251"/>
      <c r="K253" s="355"/>
      <c r="L253" s="252"/>
      <c r="M253" s="255"/>
      <c r="N253" s="255"/>
    </row>
    <row r="254" spans="1:35" x14ac:dyDescent="0.2">
      <c r="A254" s="252">
        <v>1</v>
      </c>
    </row>
    <row r="256" spans="1:35" s="277" customFormat="1" x14ac:dyDescent="0.2">
      <c r="A256" s="251"/>
      <c r="B256" s="251"/>
      <c r="C256" s="251"/>
      <c r="D256" s="275"/>
      <c r="E256" s="275"/>
      <c r="F256" s="275"/>
      <c r="G256" s="275"/>
      <c r="H256" s="275"/>
      <c r="I256" s="275"/>
      <c r="J256" s="275"/>
      <c r="K256" s="252"/>
      <c r="L256" s="252"/>
      <c r="M256" s="255"/>
      <c r="N256" s="255"/>
      <c r="O256" s="251"/>
      <c r="P256" s="251"/>
      <c r="Q256" s="251"/>
      <c r="R256" s="251"/>
      <c r="S256" s="251"/>
      <c r="T256" s="251"/>
      <c r="U256" s="251"/>
      <c r="V256" s="251"/>
      <c r="W256" s="251"/>
      <c r="X256" s="251"/>
      <c r="Y256" s="251"/>
      <c r="Z256" s="251"/>
      <c r="AA256" s="251"/>
      <c r="AB256" s="251"/>
      <c r="AC256" s="251"/>
      <c r="AD256" s="251"/>
      <c r="AE256" s="251"/>
      <c r="AF256" s="251"/>
      <c r="AG256" s="251"/>
      <c r="AH256" s="251"/>
      <c r="AI256" s="251"/>
    </row>
  </sheetData>
  <mergeCells count="4">
    <mergeCell ref="E6:H6"/>
    <mergeCell ref="I6:J6"/>
    <mergeCell ref="E7:H7"/>
    <mergeCell ref="I7:J7"/>
  </mergeCells>
  <conditionalFormatting sqref="D37:D247">
    <cfRule type="expression" dxfId="97" priority="12" stopIfTrue="1">
      <formula>L37=1</formula>
    </cfRule>
  </conditionalFormatting>
  <conditionalFormatting sqref="A250">
    <cfRule type="expression" dxfId="96" priority="13" stopIfTrue="1">
      <formula>A254=1</formula>
    </cfRule>
  </conditionalFormatting>
  <conditionalFormatting sqref="D10:D36">
    <cfRule type="expression" dxfId="95" priority="10" stopIfTrue="1">
      <formula>L10=1</formula>
    </cfRule>
  </conditionalFormatting>
  <conditionalFormatting sqref="J10:J247">
    <cfRule type="cellIs" dxfId="94" priority="8" stopIfTrue="1" operator="greaterThan">
      <formula>0.05</formula>
    </cfRule>
    <cfRule type="cellIs" dxfId="93" priority="9" stopIfTrue="1" operator="lessThan">
      <formula>0</formula>
    </cfRule>
  </conditionalFormatting>
  <conditionalFormatting sqref="J9">
    <cfRule type="cellIs" dxfId="92" priority="5" stopIfTrue="1" operator="greaterThan">
      <formula>0.05</formula>
    </cfRule>
    <cfRule type="cellIs" dxfId="91" priority="6" stopIfTrue="1" operator="lessThan">
      <formula>0</formula>
    </cfRule>
  </conditionalFormatting>
  <conditionalFormatting sqref="D9">
    <cfRule type="expression" dxfId="90" priority="21" stopIfTrue="1">
      <formula>L9=1</formula>
    </cfRule>
  </conditionalFormatting>
  <conditionalFormatting sqref="M36:M247">
    <cfRule type="cellIs" dxfId="89" priority="4" stopIfTrue="1" operator="lessThan">
      <formula>-0.1</formula>
    </cfRule>
  </conditionalFormatting>
  <conditionalFormatting sqref="M9:M35">
    <cfRule type="cellIs" dxfId="88" priority="3" stopIfTrue="1" operator="lessThan">
      <formula>-0.1</formula>
    </cfRule>
  </conditionalFormatting>
  <conditionalFormatting sqref="N9:N35">
    <cfRule type="cellIs" dxfId="87" priority="2" stopIfTrue="1" operator="greaterThan">
      <formula>0.2</formula>
    </cfRule>
  </conditionalFormatting>
  <conditionalFormatting sqref="N37:N247">
    <cfRule type="cellIs" dxfId="86" priority="1" stopIfTrue="1" operator="greaterThan">
      <formula>0.2</formula>
    </cfRule>
  </conditionalFormatting>
  <pageMargins left="0.39370078740157483" right="0.39370078740157483" top="0.39370078740157483" bottom="0.59055118110236227" header="0.51181102362204722" footer="0.51181102362204722"/>
  <pageSetup paperSize="9" scale="41" fitToHeight="4" orientation="landscape" r:id="rId1"/>
  <headerFooter alignWithMargins="0">
    <oddFooter>&amp;L&amp;6&amp;F &amp;A&amp;R&amp;6Standards and Quality Analytical Team (SAT)</oddFooter>
  </headerFooter>
  <ignoredErrors>
    <ignoredError sqref="L10" evalError="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pageSetUpPr fitToPage="1"/>
  </sheetPr>
  <dimension ref="A1:AK353"/>
  <sheetViews>
    <sheetView showGridLines="0" zoomScaleNormal="100" workbookViewId="0">
      <pane xSplit="4" ySplit="8" topLeftCell="E9" activePane="bottomRight" state="frozen"/>
      <selection pane="topRight" activeCell="E1" sqref="E1"/>
      <selection pane="bottomLeft" activeCell="A9" sqref="A9"/>
      <selection pane="bottomRight"/>
    </sheetView>
  </sheetViews>
  <sheetFormatPr defaultRowHeight="12.75" x14ac:dyDescent="0.2"/>
  <cols>
    <col min="1" max="1" width="5.28515625" style="251" bestFit="1" customWidth="1"/>
    <col min="2" max="2" width="32.85546875" style="251" customWidth="1"/>
    <col min="3" max="3" width="5.28515625" style="251" bestFit="1" customWidth="1"/>
    <col min="4" max="4" width="14.85546875" style="251" bestFit="1" customWidth="1"/>
    <col min="5" max="5" width="24.28515625" style="251" bestFit="1" customWidth="1"/>
    <col min="6" max="8" width="9.140625" style="251"/>
    <col min="9" max="9" width="13.42578125" style="251" bestFit="1" customWidth="1"/>
    <col min="10" max="10" width="9.140625" style="251"/>
    <col min="11" max="12" width="25.7109375" style="251" customWidth="1"/>
    <col min="13" max="13" width="10.28515625" style="251" bestFit="1" customWidth="1"/>
    <col min="14" max="14" width="10.7109375" style="252" customWidth="1"/>
    <col min="15" max="16384" width="9.140625" style="251"/>
  </cols>
  <sheetData>
    <row r="1" spans="1:14" ht="18" x14ac:dyDescent="0.25">
      <c r="A1" s="250" t="s">
        <v>1424</v>
      </c>
    </row>
    <row r="3" spans="1:14" x14ac:dyDescent="0.2">
      <c r="A3" s="253" t="s">
        <v>1386</v>
      </c>
    </row>
    <row r="4" spans="1:14" x14ac:dyDescent="0.2">
      <c r="A4" s="255" t="s">
        <v>63</v>
      </c>
    </row>
    <row r="6" spans="1:14" x14ac:dyDescent="0.2">
      <c r="E6" s="289" t="s">
        <v>64</v>
      </c>
      <c r="F6" s="387" t="s">
        <v>65</v>
      </c>
      <c r="G6" s="388"/>
      <c r="H6" s="388"/>
      <c r="I6" s="388"/>
      <c r="J6" s="389"/>
      <c r="K6" s="387" t="s">
        <v>66</v>
      </c>
      <c r="L6" s="389"/>
      <c r="M6" s="257"/>
    </row>
    <row r="7" spans="1:14" x14ac:dyDescent="0.2">
      <c r="E7" s="290" t="s">
        <v>1385</v>
      </c>
      <c r="F7" s="390" t="s">
        <v>1385</v>
      </c>
      <c r="G7" s="391"/>
      <c r="H7" s="391"/>
      <c r="I7" s="391"/>
      <c r="J7" s="260"/>
      <c r="K7" s="390" t="s">
        <v>1385</v>
      </c>
      <c r="L7" s="393"/>
      <c r="M7" s="261"/>
    </row>
    <row r="8" spans="1:14" ht="39" thickBot="1" x14ac:dyDescent="0.25">
      <c r="A8" s="263" t="s">
        <v>71</v>
      </c>
      <c r="B8" s="262" t="s">
        <v>72</v>
      </c>
      <c r="C8" s="263" t="s">
        <v>71</v>
      </c>
      <c r="D8" s="263" t="s">
        <v>1425</v>
      </c>
      <c r="E8" s="291" t="s">
        <v>33</v>
      </c>
      <c r="F8" s="264" t="s">
        <v>73</v>
      </c>
      <c r="G8" s="265" t="s">
        <v>74</v>
      </c>
      <c r="H8" s="266" t="s">
        <v>36</v>
      </c>
      <c r="I8" s="267" t="s">
        <v>58</v>
      </c>
      <c r="J8" s="292"/>
      <c r="K8" s="268" t="s">
        <v>33</v>
      </c>
      <c r="L8" s="269" t="s">
        <v>36</v>
      </c>
      <c r="M8" s="266" t="s">
        <v>457</v>
      </c>
      <c r="N8" s="252" t="s">
        <v>1385</v>
      </c>
    </row>
    <row r="9" spans="1:14" x14ac:dyDescent="0.2">
      <c r="A9" s="251" t="s">
        <v>1426</v>
      </c>
      <c r="B9" s="251" t="s">
        <v>1427</v>
      </c>
      <c r="C9" s="255"/>
      <c r="D9" s="255"/>
      <c r="E9" s="293">
        <v>27970</v>
      </c>
      <c r="F9" s="303">
        <v>11048.19</v>
      </c>
      <c r="G9" s="304">
        <v>16875.809999999998</v>
      </c>
      <c r="H9" s="273">
        <f>G9/E9</f>
        <v>0.60335395066142283</v>
      </c>
      <c r="I9" s="98" t="str">
        <f t="shared" ref="I9:I17" si="0">IF(ISNUMBER(H9),TEXT(((2*G9)+(1.96^2)-(1.96*((1.96^2)+(4*G9*(100%-H9)))^0.5))/(2*(E9+(1.96^2))),"0.0%")&amp;" - "&amp;TEXT(((2*G9)+(1.96^2)+(1.96*((1.96^2)+(4*G9*(100%-H9)))^0.5))/(2*(E9+(1.96^2))),"0.0%"),"")</f>
        <v>59.8% - 60.9%</v>
      </c>
      <c r="J9" s="296"/>
      <c r="K9" s="297">
        <v>46</v>
      </c>
      <c r="L9" s="298">
        <f>K9/E9</f>
        <v>1.6446192348945298E-3</v>
      </c>
      <c r="M9" s="261"/>
      <c r="N9" s="252">
        <v>0</v>
      </c>
    </row>
    <row r="10" spans="1:14" x14ac:dyDescent="0.2">
      <c r="A10" s="251" t="s">
        <v>1428</v>
      </c>
      <c r="B10" s="251" t="s">
        <v>1429</v>
      </c>
      <c r="C10" s="255"/>
      <c r="D10" s="255"/>
      <c r="E10" s="293">
        <v>83915</v>
      </c>
      <c r="F10" s="303">
        <v>29362</v>
      </c>
      <c r="G10" s="304">
        <v>54097</v>
      </c>
      <c r="H10" s="273">
        <f t="shared" ref="H10:H17" si="1">G10/E10</f>
        <v>0.64466424357981289</v>
      </c>
      <c r="I10" s="98" t="str">
        <f t="shared" si="0"/>
        <v>64.1% - 64.8%</v>
      </c>
      <c r="J10" s="296"/>
      <c r="K10" s="297">
        <v>456</v>
      </c>
      <c r="L10" s="298">
        <f t="shared" ref="L10:L17" si="2">K10/E10</f>
        <v>5.4340701900732888E-3</v>
      </c>
      <c r="M10" s="261"/>
      <c r="N10" s="252">
        <v>0</v>
      </c>
    </row>
    <row r="11" spans="1:14" x14ac:dyDescent="0.2">
      <c r="A11" s="251" t="s">
        <v>1430</v>
      </c>
      <c r="B11" s="251" t="s">
        <v>1431</v>
      </c>
      <c r="C11" s="255"/>
      <c r="D11" s="255"/>
      <c r="E11" s="293">
        <v>61885</v>
      </c>
      <c r="F11" s="303">
        <v>16557</v>
      </c>
      <c r="G11" s="304">
        <v>43647</v>
      </c>
      <c r="H11" s="273">
        <f t="shared" si="1"/>
        <v>0.70529207400824112</v>
      </c>
      <c r="I11" s="98" t="str">
        <f t="shared" si="0"/>
        <v>70.2% - 70.9%</v>
      </c>
      <c r="J11" s="296"/>
      <c r="K11" s="297">
        <v>1681</v>
      </c>
      <c r="L11" s="298">
        <f t="shared" si="2"/>
        <v>2.7163286741536723E-2</v>
      </c>
      <c r="M11" s="261"/>
      <c r="N11" s="252">
        <v>0</v>
      </c>
    </row>
    <row r="12" spans="1:14" x14ac:dyDescent="0.2">
      <c r="A12" s="251" t="s">
        <v>1432</v>
      </c>
      <c r="B12" s="251" t="s">
        <v>1433</v>
      </c>
      <c r="C12" s="255"/>
      <c r="D12" s="255"/>
      <c r="E12" s="293">
        <v>51190</v>
      </c>
      <c r="F12" s="303">
        <v>13081.29</v>
      </c>
      <c r="G12" s="304">
        <v>36809.71</v>
      </c>
      <c r="H12" s="273">
        <f t="shared" si="1"/>
        <v>0.71908009376831405</v>
      </c>
      <c r="I12" s="98" t="str">
        <f t="shared" si="0"/>
        <v>71.5% - 72.3%</v>
      </c>
      <c r="J12" s="296"/>
      <c r="K12" s="297">
        <v>1299</v>
      </c>
      <c r="L12" s="298">
        <f t="shared" si="2"/>
        <v>2.5376050009767531E-2</v>
      </c>
      <c r="M12" s="261"/>
      <c r="N12" s="252">
        <v>0</v>
      </c>
    </row>
    <row r="13" spans="1:14" x14ac:dyDescent="0.2">
      <c r="A13" s="251" t="s">
        <v>1434</v>
      </c>
      <c r="B13" s="251" t="s">
        <v>1435</v>
      </c>
      <c r="C13" s="255"/>
      <c r="D13" s="255"/>
      <c r="E13" s="293">
        <v>62237</v>
      </c>
      <c r="F13" s="303">
        <v>20187</v>
      </c>
      <c r="G13" s="304">
        <v>41437</v>
      </c>
      <c r="H13" s="273">
        <f t="shared" si="1"/>
        <v>0.66579365972010218</v>
      </c>
      <c r="I13" s="98" t="str">
        <f t="shared" si="0"/>
        <v>66.2% - 66.9%</v>
      </c>
      <c r="J13" s="296"/>
      <c r="K13" s="297">
        <v>613</v>
      </c>
      <c r="L13" s="298">
        <f t="shared" si="2"/>
        <v>9.8494464707489116E-3</v>
      </c>
      <c r="M13" s="261"/>
      <c r="N13" s="252">
        <v>0</v>
      </c>
    </row>
    <row r="14" spans="1:14" x14ac:dyDescent="0.2">
      <c r="A14" s="251" t="s">
        <v>1436</v>
      </c>
      <c r="B14" s="251" t="s">
        <v>1437</v>
      </c>
      <c r="C14" s="255"/>
      <c r="D14" s="255"/>
      <c r="E14" s="293">
        <v>65734</v>
      </c>
      <c r="F14" s="303">
        <v>14375.500000000002</v>
      </c>
      <c r="G14" s="304">
        <v>50439.5</v>
      </c>
      <c r="H14" s="273">
        <f t="shared" si="1"/>
        <v>0.76732741047251041</v>
      </c>
      <c r="I14" s="98" t="str">
        <f t="shared" si="0"/>
        <v>76.4% - 77.1%</v>
      </c>
      <c r="J14" s="296"/>
      <c r="K14" s="297">
        <v>919.00000000000136</v>
      </c>
      <c r="L14" s="298">
        <f t="shared" si="2"/>
        <v>1.3980588432166024E-2</v>
      </c>
      <c r="M14" s="261"/>
      <c r="N14" s="252">
        <v>0</v>
      </c>
    </row>
    <row r="15" spans="1:14" x14ac:dyDescent="0.2">
      <c r="A15" s="251" t="s">
        <v>1438</v>
      </c>
      <c r="B15" s="251" t="s">
        <v>1439</v>
      </c>
      <c r="C15" s="255"/>
      <c r="D15" s="255"/>
      <c r="E15" s="293">
        <v>104406</v>
      </c>
      <c r="F15" s="303">
        <v>11972</v>
      </c>
      <c r="G15" s="304">
        <v>89301</v>
      </c>
      <c r="H15" s="273"/>
      <c r="I15" s="98" t="str">
        <f t="shared" si="0"/>
        <v/>
      </c>
      <c r="J15" s="296"/>
      <c r="K15" s="297">
        <v>3133</v>
      </c>
      <c r="L15" s="298">
        <f t="shared" si="2"/>
        <v>3.0007853954753558E-2</v>
      </c>
      <c r="M15" s="261"/>
      <c r="N15" s="252">
        <v>1</v>
      </c>
    </row>
    <row r="16" spans="1:14" x14ac:dyDescent="0.2">
      <c r="A16" s="251" t="s">
        <v>1440</v>
      </c>
      <c r="B16" s="251" t="s">
        <v>1441</v>
      </c>
      <c r="C16" s="255"/>
      <c r="D16" s="255"/>
      <c r="E16" s="293">
        <v>93702</v>
      </c>
      <c r="F16" s="303">
        <v>18638.939999999999</v>
      </c>
      <c r="G16" s="304">
        <v>72144.06</v>
      </c>
      <c r="H16" s="273">
        <f t="shared" si="1"/>
        <v>0.76993084459243133</v>
      </c>
      <c r="I16" s="98" t="str">
        <f t="shared" si="0"/>
        <v>76.7% - 77.3%</v>
      </c>
      <c r="J16" s="296"/>
      <c r="K16" s="297">
        <v>2919</v>
      </c>
      <c r="L16" s="298">
        <f t="shared" si="2"/>
        <v>3.1151949798296729E-2</v>
      </c>
      <c r="M16" s="261"/>
      <c r="N16" s="252">
        <v>0</v>
      </c>
    </row>
    <row r="17" spans="1:14" x14ac:dyDescent="0.2">
      <c r="A17" s="251" t="s">
        <v>1442</v>
      </c>
      <c r="B17" s="251" t="s">
        <v>1443</v>
      </c>
      <c r="C17" s="255"/>
      <c r="D17" s="255"/>
      <c r="E17" s="293">
        <v>56379</v>
      </c>
      <c r="F17" s="303">
        <v>10500.5</v>
      </c>
      <c r="G17" s="304">
        <v>44311.5</v>
      </c>
      <c r="H17" s="273">
        <f t="shared" si="1"/>
        <v>0.78595753738093976</v>
      </c>
      <c r="I17" s="98" t="str">
        <f t="shared" si="0"/>
        <v>78.3% - 78.9%</v>
      </c>
      <c r="J17" s="296"/>
      <c r="K17" s="297">
        <v>1567</v>
      </c>
      <c r="L17" s="298">
        <f t="shared" si="2"/>
        <v>2.7794036786746839E-2</v>
      </c>
      <c r="M17" s="261"/>
      <c r="N17" s="252">
        <v>0</v>
      </c>
    </row>
    <row r="18" spans="1:14" x14ac:dyDescent="0.2">
      <c r="C18" s="255"/>
      <c r="D18" s="255"/>
      <c r="E18" s="293"/>
      <c r="F18" s="294"/>
      <c r="G18" s="295"/>
      <c r="H18" s="273"/>
      <c r="I18" s="98"/>
      <c r="J18" s="296"/>
      <c r="K18" s="297"/>
      <c r="L18" s="298"/>
      <c r="M18" s="261"/>
    </row>
    <row r="19" spans="1:14" s="277" customFormat="1" x14ac:dyDescent="0.2">
      <c r="A19" s="251" t="s">
        <v>1444</v>
      </c>
      <c r="B19" s="251" t="s">
        <v>1445</v>
      </c>
      <c r="C19" s="251" t="s">
        <v>1426</v>
      </c>
      <c r="D19" s="251" t="s">
        <v>1427</v>
      </c>
      <c r="E19" s="299">
        <v>5238</v>
      </c>
      <c r="F19" s="270">
        <v>2228</v>
      </c>
      <c r="G19" s="275">
        <v>3006</v>
      </c>
      <c r="H19" s="97">
        <f>G19/E19</f>
        <v>0.57388316151202745</v>
      </c>
      <c r="I19" s="98" t="str">
        <f t="shared" ref="I19:I82" si="3">IF(ISNUMBER(H19),TEXT(((2*G19)+(1.96^2)-(1.96*((1.96^2)+(4*G19*(100%-H19)))^0.5))/(2*(E19+(1.96^2))),"0.0%")&amp;" - "&amp;TEXT(((2*G19)+(1.96^2)+(1.96*((1.96^2)+(4*G19*(100%-H19)))^0.5))/(2*(E19+(1.96^2))),"0.0%"),"")</f>
        <v>56.0% - 58.7%</v>
      </c>
      <c r="J19" s="300"/>
      <c r="K19" s="276">
        <v>4</v>
      </c>
      <c r="L19" s="101">
        <f>K19/E19</f>
        <v>7.6365024818633069E-4</v>
      </c>
      <c r="M19" s="122" t="s">
        <v>1446</v>
      </c>
      <c r="N19" s="252">
        <v>0</v>
      </c>
    </row>
    <row r="20" spans="1:14" s="277" customFormat="1" x14ac:dyDescent="0.2">
      <c r="A20" s="251" t="s">
        <v>1447</v>
      </c>
      <c r="B20" s="251" t="s">
        <v>1448</v>
      </c>
      <c r="C20" s="251" t="s">
        <v>1426</v>
      </c>
      <c r="D20" s="251" t="s">
        <v>1427</v>
      </c>
      <c r="E20" s="299">
        <v>1228</v>
      </c>
      <c r="F20" s="270">
        <v>454</v>
      </c>
      <c r="G20" s="275">
        <v>773</v>
      </c>
      <c r="H20" s="97">
        <f t="shared" ref="H20:H82" si="4">G20/E20</f>
        <v>0.62947882736156346</v>
      </c>
      <c r="I20" s="98" t="str">
        <f t="shared" si="3"/>
        <v>60.2% - 65.6%</v>
      </c>
      <c r="J20" s="300"/>
      <c r="K20" s="276">
        <v>1</v>
      </c>
      <c r="L20" s="101">
        <f t="shared" ref="L20:L83" si="5">K20/E20</f>
        <v>8.1433224755700329E-4</v>
      </c>
      <c r="M20" s="122" t="s">
        <v>1449</v>
      </c>
      <c r="N20" s="252">
        <v>0</v>
      </c>
    </row>
    <row r="21" spans="1:14" s="277" customFormat="1" x14ac:dyDescent="0.2">
      <c r="A21" s="251" t="s">
        <v>1450</v>
      </c>
      <c r="B21" s="251" t="s">
        <v>1451</v>
      </c>
      <c r="C21" s="251" t="s">
        <v>1426</v>
      </c>
      <c r="D21" s="251" t="s">
        <v>1427</v>
      </c>
      <c r="E21" s="299">
        <v>2195</v>
      </c>
      <c r="F21" s="270">
        <v>697</v>
      </c>
      <c r="G21" s="275">
        <v>1498</v>
      </c>
      <c r="H21" s="97">
        <f t="shared" si="4"/>
        <v>0.68246013667425964</v>
      </c>
      <c r="I21" s="98" t="str">
        <f t="shared" si="3"/>
        <v>66.3% - 70.2%</v>
      </c>
      <c r="J21" s="300"/>
      <c r="K21" s="276">
        <v>0</v>
      </c>
      <c r="L21" s="101">
        <f t="shared" si="5"/>
        <v>0</v>
      </c>
      <c r="M21" s="122" t="s">
        <v>1452</v>
      </c>
      <c r="N21" s="252">
        <v>0</v>
      </c>
    </row>
    <row r="22" spans="1:14" s="277" customFormat="1" x14ac:dyDescent="0.2">
      <c r="A22" s="251" t="s">
        <v>1453</v>
      </c>
      <c r="B22" s="251" t="s">
        <v>1454</v>
      </c>
      <c r="C22" s="251" t="s">
        <v>1426</v>
      </c>
      <c r="D22" s="251" t="s">
        <v>1427</v>
      </c>
      <c r="E22" s="299">
        <v>1056</v>
      </c>
      <c r="F22" s="270">
        <v>544</v>
      </c>
      <c r="G22" s="275">
        <v>505</v>
      </c>
      <c r="H22" s="97">
        <f t="shared" si="4"/>
        <v>0.47821969696969696</v>
      </c>
      <c r="I22" s="98" t="str">
        <f t="shared" si="3"/>
        <v>44.8% - 50.8%</v>
      </c>
      <c r="J22" s="300"/>
      <c r="K22" s="276">
        <v>7</v>
      </c>
      <c r="L22" s="101">
        <f t="shared" si="5"/>
        <v>6.628787878787879E-3</v>
      </c>
      <c r="M22" s="122" t="s">
        <v>1455</v>
      </c>
      <c r="N22" s="252">
        <v>0</v>
      </c>
    </row>
    <row r="23" spans="1:14" s="277" customFormat="1" x14ac:dyDescent="0.2">
      <c r="A23" s="251" t="s">
        <v>1456</v>
      </c>
      <c r="B23" s="251" t="s">
        <v>1457</v>
      </c>
      <c r="C23" s="251" t="s">
        <v>1426</v>
      </c>
      <c r="D23" s="251" t="s">
        <v>1427</v>
      </c>
      <c r="E23" s="299">
        <v>2030</v>
      </c>
      <c r="F23" s="270">
        <v>1004</v>
      </c>
      <c r="G23" s="275">
        <v>1016</v>
      </c>
      <c r="H23" s="97">
        <f t="shared" si="4"/>
        <v>0.50049261083743846</v>
      </c>
      <c r="I23" s="98" t="str">
        <f t="shared" si="3"/>
        <v>47.9% - 52.2%</v>
      </c>
      <c r="J23" s="300"/>
      <c r="K23" s="276">
        <v>10</v>
      </c>
      <c r="L23" s="101">
        <f t="shared" si="5"/>
        <v>4.9261083743842365E-3</v>
      </c>
      <c r="M23" s="122" t="s">
        <v>1458</v>
      </c>
      <c r="N23" s="252">
        <v>0</v>
      </c>
    </row>
    <row r="24" spans="1:14" s="277" customFormat="1" x14ac:dyDescent="0.2">
      <c r="A24" s="251" t="s">
        <v>1459</v>
      </c>
      <c r="B24" s="251" t="s">
        <v>1460</v>
      </c>
      <c r="C24" s="251" t="s">
        <v>1426</v>
      </c>
      <c r="D24" s="251" t="s">
        <v>1427</v>
      </c>
      <c r="E24" s="299">
        <v>3152</v>
      </c>
      <c r="F24" s="270">
        <v>1016.19</v>
      </c>
      <c r="G24" s="275">
        <v>2134.81</v>
      </c>
      <c r="H24" s="97">
        <f t="shared" si="4"/>
        <v>0.67728743654822332</v>
      </c>
      <c r="I24" s="98" t="str">
        <f t="shared" si="3"/>
        <v>66.1% - 69.3%</v>
      </c>
      <c r="J24" s="300"/>
      <c r="K24" s="276">
        <v>1</v>
      </c>
      <c r="L24" s="101">
        <f t="shared" si="5"/>
        <v>3.1725888324873094E-4</v>
      </c>
      <c r="M24" s="122" t="s">
        <v>1461</v>
      </c>
      <c r="N24" s="252">
        <v>0</v>
      </c>
    </row>
    <row r="25" spans="1:14" s="277" customFormat="1" x14ac:dyDescent="0.2">
      <c r="A25" s="251" t="s">
        <v>1462</v>
      </c>
      <c r="B25" s="251" t="s">
        <v>1463</v>
      </c>
      <c r="C25" s="251" t="s">
        <v>1426</v>
      </c>
      <c r="D25" s="251" t="s">
        <v>1427</v>
      </c>
      <c r="E25" s="299">
        <v>2183</v>
      </c>
      <c r="F25" s="270">
        <v>735</v>
      </c>
      <c r="G25" s="275">
        <v>1448</v>
      </c>
      <c r="H25" s="97">
        <f t="shared" si="4"/>
        <v>0.66330737517178195</v>
      </c>
      <c r="I25" s="98" t="str">
        <f t="shared" si="3"/>
        <v>64.3% - 68.3%</v>
      </c>
      <c r="J25" s="300"/>
      <c r="K25" s="276">
        <v>0</v>
      </c>
      <c r="L25" s="101">
        <f t="shared" si="5"/>
        <v>0</v>
      </c>
      <c r="M25" s="122" t="s">
        <v>1464</v>
      </c>
      <c r="N25" s="252">
        <v>0</v>
      </c>
    </row>
    <row r="26" spans="1:14" s="277" customFormat="1" x14ac:dyDescent="0.2">
      <c r="A26" s="251" t="s">
        <v>1465</v>
      </c>
      <c r="B26" s="251" t="s">
        <v>1466</v>
      </c>
      <c r="C26" s="251" t="s">
        <v>1426</v>
      </c>
      <c r="D26" s="251" t="s">
        <v>1427</v>
      </c>
      <c r="E26" s="299">
        <v>2771</v>
      </c>
      <c r="F26" s="270">
        <v>908</v>
      </c>
      <c r="G26" s="275">
        <v>1859</v>
      </c>
      <c r="H26" s="97">
        <f t="shared" si="4"/>
        <v>0.67087693973294837</v>
      </c>
      <c r="I26" s="98" t="str">
        <f t="shared" si="3"/>
        <v>65.3% - 68.8%</v>
      </c>
      <c r="J26" s="300"/>
      <c r="K26" s="276">
        <v>4</v>
      </c>
      <c r="L26" s="101">
        <f t="shared" si="5"/>
        <v>1.443522194153735E-3</v>
      </c>
      <c r="M26" s="122" t="s">
        <v>1467</v>
      </c>
      <c r="N26" s="252">
        <v>0</v>
      </c>
    </row>
    <row r="27" spans="1:14" s="277" customFormat="1" x14ac:dyDescent="0.2">
      <c r="A27" s="251" t="s">
        <v>1468</v>
      </c>
      <c r="B27" s="251" t="s">
        <v>1469</v>
      </c>
      <c r="C27" s="251" t="s">
        <v>1426</v>
      </c>
      <c r="D27" s="251" t="s">
        <v>1427</v>
      </c>
      <c r="E27" s="299">
        <v>1406</v>
      </c>
      <c r="F27" s="270">
        <v>672</v>
      </c>
      <c r="G27" s="275">
        <v>726</v>
      </c>
      <c r="H27" s="97">
        <f t="shared" si="4"/>
        <v>0.51635846372688476</v>
      </c>
      <c r="I27" s="98" t="str">
        <f t="shared" si="3"/>
        <v>49.0% - 54.2%</v>
      </c>
      <c r="J27" s="300"/>
      <c r="K27" s="276">
        <v>8</v>
      </c>
      <c r="L27" s="101">
        <f t="shared" si="5"/>
        <v>5.6899004267425323E-3</v>
      </c>
      <c r="M27" s="122" t="s">
        <v>1470</v>
      </c>
      <c r="N27" s="252">
        <v>0</v>
      </c>
    </row>
    <row r="28" spans="1:14" s="277" customFormat="1" x14ac:dyDescent="0.2">
      <c r="A28" s="251" t="s">
        <v>1471</v>
      </c>
      <c r="B28" s="251" t="s">
        <v>1472</v>
      </c>
      <c r="C28" s="251" t="s">
        <v>1426</v>
      </c>
      <c r="D28" s="251" t="s">
        <v>1427</v>
      </c>
      <c r="E28" s="299">
        <v>1564</v>
      </c>
      <c r="F28" s="270">
        <v>671</v>
      </c>
      <c r="G28" s="275">
        <v>893</v>
      </c>
      <c r="H28" s="97">
        <f t="shared" si="4"/>
        <v>0.57097186700767266</v>
      </c>
      <c r="I28" s="98" t="str">
        <f t="shared" si="3"/>
        <v>54.6% - 59.5%</v>
      </c>
      <c r="J28" s="300"/>
      <c r="K28" s="276">
        <v>0</v>
      </c>
      <c r="L28" s="101">
        <f t="shared" si="5"/>
        <v>0</v>
      </c>
      <c r="M28" s="122" t="s">
        <v>1473</v>
      </c>
      <c r="N28" s="252">
        <v>0</v>
      </c>
    </row>
    <row r="29" spans="1:14" s="277" customFormat="1" x14ac:dyDescent="0.2">
      <c r="A29" s="251" t="s">
        <v>1474</v>
      </c>
      <c r="B29" s="251" t="s">
        <v>1475</v>
      </c>
      <c r="C29" s="251" t="s">
        <v>1426</v>
      </c>
      <c r="D29" s="251" t="s">
        <v>1427</v>
      </c>
      <c r="E29" s="299">
        <v>2282</v>
      </c>
      <c r="F29" s="270">
        <v>944</v>
      </c>
      <c r="G29" s="275">
        <v>1328</v>
      </c>
      <c r="H29" s="97">
        <f t="shared" si="4"/>
        <v>0.58194566170026296</v>
      </c>
      <c r="I29" s="98" t="str">
        <f t="shared" si="3"/>
        <v>56.2% - 60.2%</v>
      </c>
      <c r="J29" s="300"/>
      <c r="K29" s="276">
        <v>10</v>
      </c>
      <c r="L29" s="101">
        <f t="shared" si="5"/>
        <v>4.3821209465381246E-3</v>
      </c>
      <c r="M29" s="122" t="s">
        <v>1476</v>
      </c>
      <c r="N29" s="252">
        <v>0</v>
      </c>
    </row>
    <row r="30" spans="1:14" s="277" customFormat="1" x14ac:dyDescent="0.2">
      <c r="A30" s="251" t="s">
        <v>1477</v>
      </c>
      <c r="B30" s="251" t="s">
        <v>1478</v>
      </c>
      <c r="C30" s="251" t="s">
        <v>1426</v>
      </c>
      <c r="D30" s="251" t="s">
        <v>1427</v>
      </c>
      <c r="E30" s="299">
        <v>2865</v>
      </c>
      <c r="F30" s="270">
        <v>1175</v>
      </c>
      <c r="G30" s="275">
        <v>1689</v>
      </c>
      <c r="H30" s="97">
        <f t="shared" si="4"/>
        <v>0.58952879581151829</v>
      </c>
      <c r="I30" s="98" t="str">
        <f t="shared" si="3"/>
        <v>57.1% - 60.7%</v>
      </c>
      <c r="J30" s="300"/>
      <c r="K30" s="276">
        <v>1</v>
      </c>
      <c r="L30" s="101">
        <f t="shared" si="5"/>
        <v>3.4904013961605586E-4</v>
      </c>
      <c r="M30" s="122" t="s">
        <v>1479</v>
      </c>
      <c r="N30" s="252">
        <v>0</v>
      </c>
    </row>
    <row r="31" spans="1:14" s="277" customFormat="1" x14ac:dyDescent="0.2">
      <c r="A31" s="251" t="s">
        <v>1480</v>
      </c>
      <c r="B31" s="251" t="s">
        <v>1481</v>
      </c>
      <c r="C31" s="251" t="s">
        <v>1428</v>
      </c>
      <c r="D31" s="251" t="s">
        <v>1429</v>
      </c>
      <c r="E31" s="299">
        <v>870</v>
      </c>
      <c r="F31" s="270">
        <v>318</v>
      </c>
      <c r="G31" s="275">
        <v>547</v>
      </c>
      <c r="H31" s="97">
        <f t="shared" si="4"/>
        <v>0.62873563218390804</v>
      </c>
      <c r="I31" s="98" t="str">
        <f t="shared" si="3"/>
        <v>59.6% - 66.0%</v>
      </c>
      <c r="J31" s="300"/>
      <c r="K31" s="276">
        <v>5</v>
      </c>
      <c r="L31" s="101">
        <f t="shared" si="5"/>
        <v>5.7471264367816091E-3</v>
      </c>
      <c r="M31" s="122" t="s">
        <v>1482</v>
      </c>
      <c r="N31" s="252">
        <v>0</v>
      </c>
    </row>
    <row r="32" spans="1:14" s="277" customFormat="1" x14ac:dyDescent="0.2">
      <c r="A32" s="251" t="s">
        <v>1483</v>
      </c>
      <c r="B32" s="251" t="s">
        <v>1484</v>
      </c>
      <c r="C32" s="251" t="s">
        <v>1428</v>
      </c>
      <c r="D32" s="251" t="s">
        <v>1429</v>
      </c>
      <c r="E32" s="299">
        <v>736</v>
      </c>
      <c r="F32" s="270">
        <v>348</v>
      </c>
      <c r="G32" s="275">
        <v>377</v>
      </c>
      <c r="H32" s="97">
        <f t="shared" si="4"/>
        <v>0.51222826086956519</v>
      </c>
      <c r="I32" s="98" t="str">
        <f t="shared" si="3"/>
        <v>47.6% - 54.8%</v>
      </c>
      <c r="J32" s="300"/>
      <c r="K32" s="276">
        <v>11</v>
      </c>
      <c r="L32" s="101">
        <f t="shared" si="5"/>
        <v>1.4945652173913044E-2</v>
      </c>
      <c r="M32" s="122" t="s">
        <v>1482</v>
      </c>
      <c r="N32" s="252">
        <v>0</v>
      </c>
    </row>
    <row r="33" spans="1:14" s="277" customFormat="1" x14ac:dyDescent="0.2">
      <c r="A33" s="251" t="s">
        <v>1485</v>
      </c>
      <c r="B33" s="251" t="s">
        <v>1486</v>
      </c>
      <c r="C33" s="251" t="s">
        <v>1428</v>
      </c>
      <c r="D33" s="251" t="s">
        <v>1429</v>
      </c>
      <c r="E33" s="299">
        <v>2212</v>
      </c>
      <c r="F33" s="270">
        <v>601</v>
      </c>
      <c r="G33" s="275">
        <v>1609</v>
      </c>
      <c r="H33" s="97">
        <f t="shared" si="4"/>
        <v>0.72739602169981921</v>
      </c>
      <c r="I33" s="98" t="str">
        <f t="shared" si="3"/>
        <v>70.8% - 74.6%</v>
      </c>
      <c r="J33" s="300"/>
      <c r="K33" s="276">
        <v>2</v>
      </c>
      <c r="L33" s="101">
        <f t="shared" si="5"/>
        <v>9.0415913200723324E-4</v>
      </c>
      <c r="M33" s="122" t="s">
        <v>1487</v>
      </c>
      <c r="N33" s="252">
        <v>0</v>
      </c>
    </row>
    <row r="34" spans="1:14" s="277" customFormat="1" x14ac:dyDescent="0.2">
      <c r="A34" s="251" t="s">
        <v>1488</v>
      </c>
      <c r="B34" s="251" t="s">
        <v>1489</v>
      </c>
      <c r="C34" s="251" t="s">
        <v>1428</v>
      </c>
      <c r="D34" s="251" t="s">
        <v>1429</v>
      </c>
      <c r="E34" s="299">
        <v>1748</v>
      </c>
      <c r="F34" s="270">
        <v>681</v>
      </c>
      <c r="G34" s="275">
        <v>1065</v>
      </c>
      <c r="H34" s="97">
        <f t="shared" si="4"/>
        <v>0.6092677345537757</v>
      </c>
      <c r="I34" s="98" t="str">
        <f t="shared" si="3"/>
        <v>58.6% - 63.2%</v>
      </c>
      <c r="J34" s="300"/>
      <c r="K34" s="276">
        <v>2</v>
      </c>
      <c r="L34" s="101">
        <f t="shared" si="5"/>
        <v>1.1441647597254005E-3</v>
      </c>
      <c r="M34" s="122" t="s">
        <v>1490</v>
      </c>
      <c r="N34" s="252">
        <v>0</v>
      </c>
    </row>
    <row r="35" spans="1:14" s="277" customFormat="1" x14ac:dyDescent="0.2">
      <c r="A35" s="251" t="s">
        <v>1491</v>
      </c>
      <c r="B35" s="251" t="s">
        <v>1492</v>
      </c>
      <c r="C35" s="251" t="s">
        <v>1428</v>
      </c>
      <c r="D35" s="251" t="s">
        <v>1429</v>
      </c>
      <c r="E35" s="299">
        <v>3797</v>
      </c>
      <c r="F35" s="270">
        <v>1349</v>
      </c>
      <c r="G35" s="275">
        <v>2446</v>
      </c>
      <c r="H35" s="97">
        <f t="shared" si="4"/>
        <v>0.64419278377666578</v>
      </c>
      <c r="I35" s="98" t="str">
        <f t="shared" si="3"/>
        <v>62.9% - 65.9%</v>
      </c>
      <c r="J35" s="300"/>
      <c r="K35" s="276">
        <v>2</v>
      </c>
      <c r="L35" s="101">
        <f t="shared" si="5"/>
        <v>5.267316302343956E-4</v>
      </c>
      <c r="M35" s="122" t="s">
        <v>1493</v>
      </c>
      <c r="N35" s="252">
        <v>0</v>
      </c>
    </row>
    <row r="36" spans="1:14" s="277" customFormat="1" x14ac:dyDescent="0.2">
      <c r="A36" s="251" t="s">
        <v>1494</v>
      </c>
      <c r="B36" s="251" t="s">
        <v>1495</v>
      </c>
      <c r="C36" s="251" t="s">
        <v>1428</v>
      </c>
      <c r="D36" s="251" t="s">
        <v>1429</v>
      </c>
      <c r="E36" s="299">
        <v>1074</v>
      </c>
      <c r="F36" s="270">
        <v>326</v>
      </c>
      <c r="G36" s="275">
        <v>748</v>
      </c>
      <c r="H36" s="97">
        <f t="shared" si="4"/>
        <v>0.69646182495344511</v>
      </c>
      <c r="I36" s="98" t="str">
        <f t="shared" si="3"/>
        <v>66.8% - 72.3%</v>
      </c>
      <c r="J36" s="300"/>
      <c r="K36" s="276">
        <v>0</v>
      </c>
      <c r="L36" s="101">
        <f t="shared" si="5"/>
        <v>0</v>
      </c>
      <c r="M36" s="122" t="s">
        <v>1496</v>
      </c>
      <c r="N36" s="252">
        <v>0</v>
      </c>
    </row>
    <row r="37" spans="1:14" s="277" customFormat="1" x14ac:dyDescent="0.2">
      <c r="A37" s="251" t="s">
        <v>1497</v>
      </c>
      <c r="B37" s="251" t="s">
        <v>1498</v>
      </c>
      <c r="C37" s="251" t="s">
        <v>1428</v>
      </c>
      <c r="D37" s="251" t="s">
        <v>1429</v>
      </c>
      <c r="E37" s="299">
        <v>2399</v>
      </c>
      <c r="F37" s="270">
        <v>715</v>
      </c>
      <c r="G37" s="275">
        <v>1672</v>
      </c>
      <c r="H37" s="97">
        <f t="shared" si="4"/>
        <v>0.69695706544393499</v>
      </c>
      <c r="I37" s="98" t="str">
        <f t="shared" si="3"/>
        <v>67.8% - 71.5%</v>
      </c>
      <c r="J37" s="300"/>
      <c r="K37" s="276">
        <v>12</v>
      </c>
      <c r="L37" s="101">
        <f t="shared" si="5"/>
        <v>5.0020842017507294E-3</v>
      </c>
      <c r="M37" s="122" t="s">
        <v>1499</v>
      </c>
      <c r="N37" s="252">
        <v>0</v>
      </c>
    </row>
    <row r="38" spans="1:14" s="277" customFormat="1" x14ac:dyDescent="0.2">
      <c r="A38" s="251" t="s">
        <v>1500</v>
      </c>
      <c r="B38" s="251" t="s">
        <v>1501</v>
      </c>
      <c r="C38" s="251" t="s">
        <v>1428</v>
      </c>
      <c r="D38" s="251" t="s">
        <v>1429</v>
      </c>
      <c r="E38" s="299">
        <v>1164</v>
      </c>
      <c r="F38" s="270">
        <v>382</v>
      </c>
      <c r="G38" s="275">
        <v>779</v>
      </c>
      <c r="H38" s="97">
        <f t="shared" si="4"/>
        <v>0.66924398625429549</v>
      </c>
      <c r="I38" s="98" t="str">
        <f t="shared" si="3"/>
        <v>64.2% - 69.6%</v>
      </c>
      <c r="J38" s="300"/>
      <c r="K38" s="276">
        <v>3</v>
      </c>
      <c r="L38" s="101">
        <f t="shared" si="5"/>
        <v>2.5773195876288659E-3</v>
      </c>
      <c r="M38" s="122" t="s">
        <v>1482</v>
      </c>
      <c r="N38" s="252">
        <v>0</v>
      </c>
    </row>
    <row r="39" spans="1:14" s="277" customFormat="1" x14ac:dyDescent="0.2">
      <c r="A39" s="251" t="s">
        <v>1502</v>
      </c>
      <c r="B39" s="251" t="s">
        <v>1503</v>
      </c>
      <c r="C39" s="251" t="s">
        <v>1428</v>
      </c>
      <c r="D39" s="251" t="s">
        <v>1429</v>
      </c>
      <c r="E39" s="299">
        <v>3737</v>
      </c>
      <c r="F39" s="270">
        <v>1032</v>
      </c>
      <c r="G39" s="275">
        <v>2613</v>
      </c>
      <c r="H39" s="97">
        <f t="shared" si="4"/>
        <v>0.6992239764516992</v>
      </c>
      <c r="I39" s="98" t="str">
        <f t="shared" si="3"/>
        <v>68.4% - 71.4%</v>
      </c>
      <c r="J39" s="300"/>
      <c r="K39" s="276">
        <v>92</v>
      </c>
      <c r="L39" s="101">
        <f t="shared" si="5"/>
        <v>2.4618678084024619E-2</v>
      </c>
      <c r="M39" s="122" t="s">
        <v>1504</v>
      </c>
      <c r="N39" s="252">
        <v>0</v>
      </c>
    </row>
    <row r="40" spans="1:14" s="277" customFormat="1" x14ac:dyDescent="0.2">
      <c r="A40" s="251" t="s">
        <v>1505</v>
      </c>
      <c r="B40" s="251" t="s">
        <v>1506</v>
      </c>
      <c r="C40" s="251" t="s">
        <v>1428</v>
      </c>
      <c r="D40" s="251" t="s">
        <v>1429</v>
      </c>
      <c r="E40" s="299">
        <v>3572</v>
      </c>
      <c r="F40" s="270">
        <v>1238</v>
      </c>
      <c r="G40" s="275">
        <v>2333</v>
      </c>
      <c r="H40" s="97">
        <f t="shared" si="4"/>
        <v>0.65313549832026874</v>
      </c>
      <c r="I40" s="98" t="str">
        <f t="shared" si="3"/>
        <v>63.7% - 66.9%</v>
      </c>
      <c r="J40" s="300"/>
      <c r="K40" s="276">
        <v>1</v>
      </c>
      <c r="L40" s="101">
        <f t="shared" si="5"/>
        <v>2.7995520716685331E-4</v>
      </c>
      <c r="M40" s="122" t="s">
        <v>1507</v>
      </c>
      <c r="N40" s="252">
        <v>0</v>
      </c>
    </row>
    <row r="41" spans="1:14" s="277" customFormat="1" x14ac:dyDescent="0.2">
      <c r="A41" s="251" t="s">
        <v>1508</v>
      </c>
      <c r="B41" s="251" t="s">
        <v>1509</v>
      </c>
      <c r="C41" s="251" t="s">
        <v>1428</v>
      </c>
      <c r="D41" s="251" t="s">
        <v>1429</v>
      </c>
      <c r="E41" s="299">
        <v>1152</v>
      </c>
      <c r="F41" s="270">
        <v>345</v>
      </c>
      <c r="G41" s="275">
        <v>807</v>
      </c>
      <c r="H41" s="97">
        <f t="shared" si="4"/>
        <v>0.70052083333333337</v>
      </c>
      <c r="I41" s="98" t="str">
        <f t="shared" si="3"/>
        <v>67.3% - 72.6%</v>
      </c>
      <c r="J41" s="300"/>
      <c r="K41" s="276">
        <v>0</v>
      </c>
      <c r="L41" s="101">
        <f t="shared" si="5"/>
        <v>0</v>
      </c>
      <c r="M41" s="122" t="s">
        <v>1496</v>
      </c>
      <c r="N41" s="252">
        <v>0</v>
      </c>
    </row>
    <row r="42" spans="1:14" s="277" customFormat="1" x14ac:dyDescent="0.2">
      <c r="A42" s="251" t="s">
        <v>1510</v>
      </c>
      <c r="B42" s="251" t="s">
        <v>1511</v>
      </c>
      <c r="C42" s="251" t="s">
        <v>1428</v>
      </c>
      <c r="D42" s="251" t="s">
        <v>1429</v>
      </c>
      <c r="E42" s="299">
        <v>717</v>
      </c>
      <c r="F42" s="270">
        <v>279</v>
      </c>
      <c r="G42" s="275">
        <v>434</v>
      </c>
      <c r="H42" s="97">
        <f t="shared" si="4"/>
        <v>0.60529986052998608</v>
      </c>
      <c r="I42" s="98" t="str">
        <f t="shared" si="3"/>
        <v>56.9% - 64.0%</v>
      </c>
      <c r="J42" s="300"/>
      <c r="K42" s="276">
        <v>4</v>
      </c>
      <c r="L42" s="101">
        <f t="shared" si="5"/>
        <v>5.5788005578800556E-3</v>
      </c>
      <c r="M42" s="122" t="s">
        <v>1482</v>
      </c>
      <c r="N42" s="252">
        <v>0</v>
      </c>
    </row>
    <row r="43" spans="1:14" s="277" customFormat="1" x14ac:dyDescent="0.2">
      <c r="A43" s="251" t="s">
        <v>1512</v>
      </c>
      <c r="B43" s="251" t="s">
        <v>1513</v>
      </c>
      <c r="C43" s="251" t="s">
        <v>1428</v>
      </c>
      <c r="D43" s="251" t="s">
        <v>1429</v>
      </c>
      <c r="E43" s="299">
        <v>477</v>
      </c>
      <c r="F43" s="270">
        <v>107</v>
      </c>
      <c r="G43" s="275">
        <v>368</v>
      </c>
      <c r="H43" s="97">
        <f t="shared" si="4"/>
        <v>0.77148846960167716</v>
      </c>
      <c r="I43" s="98" t="str">
        <f t="shared" si="3"/>
        <v>73.2% - 80.7%</v>
      </c>
      <c r="J43" s="300"/>
      <c r="K43" s="276">
        <v>2</v>
      </c>
      <c r="L43" s="101">
        <f t="shared" si="5"/>
        <v>4.1928721174004195E-3</v>
      </c>
      <c r="M43" s="122" t="s">
        <v>1482</v>
      </c>
      <c r="N43" s="252">
        <v>0</v>
      </c>
    </row>
    <row r="44" spans="1:14" s="277" customFormat="1" x14ac:dyDescent="0.2">
      <c r="A44" s="251" t="s">
        <v>1514</v>
      </c>
      <c r="B44" s="251" t="s">
        <v>1515</v>
      </c>
      <c r="C44" s="251" t="s">
        <v>1428</v>
      </c>
      <c r="D44" s="251" t="s">
        <v>1429</v>
      </c>
      <c r="E44" s="299">
        <v>551</v>
      </c>
      <c r="F44" s="270">
        <v>120</v>
      </c>
      <c r="G44" s="275">
        <v>431</v>
      </c>
      <c r="H44" s="97"/>
      <c r="I44" s="98" t="str">
        <f t="shared" si="3"/>
        <v/>
      </c>
      <c r="J44" s="300"/>
      <c r="K44" s="276">
        <v>0</v>
      </c>
      <c r="L44" s="101">
        <f t="shared" si="5"/>
        <v>0</v>
      </c>
      <c r="M44" s="122" t="s">
        <v>1496</v>
      </c>
      <c r="N44" s="252">
        <v>1</v>
      </c>
    </row>
    <row r="45" spans="1:14" s="277" customFormat="1" x14ac:dyDescent="0.2">
      <c r="A45" s="251" t="s">
        <v>1516</v>
      </c>
      <c r="B45" s="251" t="s">
        <v>1517</v>
      </c>
      <c r="C45" s="251" t="s">
        <v>1428</v>
      </c>
      <c r="D45" s="251" t="s">
        <v>1429</v>
      </c>
      <c r="E45" s="299">
        <v>1466</v>
      </c>
      <c r="F45" s="270">
        <v>705</v>
      </c>
      <c r="G45" s="275">
        <v>757</v>
      </c>
      <c r="H45" s="97">
        <f t="shared" si="4"/>
        <v>0.51637107776261937</v>
      </c>
      <c r="I45" s="98" t="str">
        <f t="shared" si="3"/>
        <v>49.1% - 54.2%</v>
      </c>
      <c r="J45" s="300"/>
      <c r="K45" s="276">
        <v>4</v>
      </c>
      <c r="L45" s="101">
        <f t="shared" si="5"/>
        <v>2.7285129604365621E-3</v>
      </c>
      <c r="M45" s="122" t="s">
        <v>1518</v>
      </c>
      <c r="N45" s="252">
        <v>0</v>
      </c>
    </row>
    <row r="46" spans="1:14" s="277" customFormat="1" x14ac:dyDescent="0.2">
      <c r="A46" s="251" t="s">
        <v>1519</v>
      </c>
      <c r="B46" s="251" t="s">
        <v>1520</v>
      </c>
      <c r="C46" s="251" t="s">
        <v>1428</v>
      </c>
      <c r="D46" s="251" t="s">
        <v>1429</v>
      </c>
      <c r="E46" s="299">
        <v>1011</v>
      </c>
      <c r="F46" s="270">
        <v>336</v>
      </c>
      <c r="G46" s="275">
        <v>675</v>
      </c>
      <c r="H46" s="97">
        <f t="shared" si="4"/>
        <v>0.66765578635014833</v>
      </c>
      <c r="I46" s="98" t="str">
        <f t="shared" si="3"/>
        <v>63.8% - 69.6%</v>
      </c>
      <c r="J46" s="300"/>
      <c r="K46" s="276">
        <v>0</v>
      </c>
      <c r="L46" s="101">
        <f t="shared" si="5"/>
        <v>0</v>
      </c>
      <c r="M46" s="122" t="s">
        <v>1496</v>
      </c>
      <c r="N46" s="252">
        <v>0</v>
      </c>
    </row>
    <row r="47" spans="1:14" s="277" customFormat="1" x14ac:dyDescent="0.2">
      <c r="A47" s="251" t="s">
        <v>1521</v>
      </c>
      <c r="B47" s="251" t="s">
        <v>1522</v>
      </c>
      <c r="C47" s="251" t="s">
        <v>1428</v>
      </c>
      <c r="D47" s="251" t="s">
        <v>1429</v>
      </c>
      <c r="E47" s="299">
        <v>1642</v>
      </c>
      <c r="F47" s="270">
        <v>902</v>
      </c>
      <c r="G47" s="275">
        <v>734</v>
      </c>
      <c r="H47" s="97"/>
      <c r="I47" s="98" t="str">
        <f t="shared" si="3"/>
        <v/>
      </c>
      <c r="J47" s="300"/>
      <c r="K47" s="276">
        <v>6</v>
      </c>
      <c r="L47" s="101">
        <f t="shared" si="5"/>
        <v>3.6540803897685747E-3</v>
      </c>
      <c r="M47" s="122" t="s">
        <v>1523</v>
      </c>
      <c r="N47" s="252">
        <v>1</v>
      </c>
    </row>
    <row r="48" spans="1:14" s="277" customFormat="1" x14ac:dyDescent="0.2">
      <c r="A48" s="251" t="s">
        <v>1524</v>
      </c>
      <c r="B48" s="251" t="s">
        <v>1525</v>
      </c>
      <c r="C48" s="251" t="s">
        <v>1428</v>
      </c>
      <c r="D48" s="251" t="s">
        <v>1429</v>
      </c>
      <c r="E48" s="299">
        <v>1366</v>
      </c>
      <c r="F48" s="270">
        <v>431</v>
      </c>
      <c r="G48" s="275">
        <v>898</v>
      </c>
      <c r="H48" s="97">
        <f t="shared" si="4"/>
        <v>0.65739385065885803</v>
      </c>
      <c r="I48" s="98" t="str">
        <f t="shared" si="3"/>
        <v>63.2% - 68.2%</v>
      </c>
      <c r="J48" s="300"/>
      <c r="K48" s="276">
        <v>37</v>
      </c>
      <c r="L48" s="101">
        <f t="shared" si="5"/>
        <v>2.7086383601756955E-2</v>
      </c>
      <c r="M48" s="122" t="s">
        <v>1496</v>
      </c>
      <c r="N48" s="252">
        <v>0</v>
      </c>
    </row>
    <row r="49" spans="1:14" s="277" customFormat="1" x14ac:dyDescent="0.2">
      <c r="A49" s="251" t="s">
        <v>1526</v>
      </c>
      <c r="B49" s="251" t="s">
        <v>1527</v>
      </c>
      <c r="C49" s="251" t="s">
        <v>1428</v>
      </c>
      <c r="D49" s="251" t="s">
        <v>1429</v>
      </c>
      <c r="E49" s="299">
        <v>5746</v>
      </c>
      <c r="F49" s="270">
        <v>2687</v>
      </c>
      <c r="G49" s="275">
        <v>3057</v>
      </c>
      <c r="H49" s="97">
        <f t="shared" si="4"/>
        <v>0.53202227636616772</v>
      </c>
      <c r="I49" s="98" t="str">
        <f t="shared" si="3"/>
        <v>51.9% - 54.5%</v>
      </c>
      <c r="J49" s="300"/>
      <c r="K49" s="276">
        <v>2</v>
      </c>
      <c r="L49" s="101">
        <f t="shared" si="5"/>
        <v>3.4806822137138882E-4</v>
      </c>
      <c r="M49" s="122" t="s">
        <v>1528</v>
      </c>
      <c r="N49" s="252">
        <v>0</v>
      </c>
    </row>
    <row r="50" spans="1:14" s="277" customFormat="1" x14ac:dyDescent="0.2">
      <c r="A50" s="251" t="s">
        <v>1529</v>
      </c>
      <c r="B50" s="251" t="s">
        <v>1530</v>
      </c>
      <c r="C50" s="251" t="s">
        <v>1428</v>
      </c>
      <c r="D50" s="251" t="s">
        <v>1429</v>
      </c>
      <c r="E50" s="299">
        <v>8170</v>
      </c>
      <c r="F50" s="270">
        <v>2568</v>
      </c>
      <c r="G50" s="275">
        <v>5563</v>
      </c>
      <c r="H50" s="97">
        <f t="shared" si="4"/>
        <v>0.68090575275397802</v>
      </c>
      <c r="I50" s="98" t="str">
        <f t="shared" si="3"/>
        <v>67.1% - 69.1%</v>
      </c>
      <c r="J50" s="300"/>
      <c r="K50" s="276">
        <v>39</v>
      </c>
      <c r="L50" s="101">
        <f t="shared" si="5"/>
        <v>4.7735618115055077E-3</v>
      </c>
      <c r="M50" s="122" t="s">
        <v>1531</v>
      </c>
      <c r="N50" s="252">
        <v>0</v>
      </c>
    </row>
    <row r="51" spans="1:14" s="277" customFormat="1" x14ac:dyDescent="0.2">
      <c r="A51" s="251" t="s">
        <v>1532</v>
      </c>
      <c r="B51" s="251" t="s">
        <v>1533</v>
      </c>
      <c r="C51" s="251" t="s">
        <v>1428</v>
      </c>
      <c r="D51" s="251" t="s">
        <v>1429</v>
      </c>
      <c r="E51" s="299">
        <v>3149</v>
      </c>
      <c r="F51" s="270">
        <v>1011</v>
      </c>
      <c r="G51" s="275">
        <v>2092</v>
      </c>
      <c r="H51" s="97">
        <f t="shared" si="4"/>
        <v>0.66433788504287072</v>
      </c>
      <c r="I51" s="98" t="str">
        <f t="shared" si="3"/>
        <v>64.8% - 68.1%</v>
      </c>
      <c r="J51" s="300"/>
      <c r="K51" s="276">
        <v>46</v>
      </c>
      <c r="L51" s="101">
        <f t="shared" si="5"/>
        <v>1.4607812003810734E-2</v>
      </c>
      <c r="M51" s="122" t="s">
        <v>1534</v>
      </c>
      <c r="N51" s="252">
        <v>0</v>
      </c>
    </row>
    <row r="52" spans="1:14" s="277" customFormat="1" x14ac:dyDescent="0.2">
      <c r="A52" s="251" t="s">
        <v>1535</v>
      </c>
      <c r="B52" s="251" t="s">
        <v>1536</v>
      </c>
      <c r="C52" s="251" t="s">
        <v>1428</v>
      </c>
      <c r="D52" s="251" t="s">
        <v>1429</v>
      </c>
      <c r="E52" s="299">
        <v>1169</v>
      </c>
      <c r="F52" s="270">
        <v>303</v>
      </c>
      <c r="G52" s="275">
        <v>863</v>
      </c>
      <c r="H52" s="97">
        <f t="shared" si="4"/>
        <v>0.7382378100940975</v>
      </c>
      <c r="I52" s="98" t="str">
        <f t="shared" si="3"/>
        <v>71.2% - 76.3%</v>
      </c>
      <c r="J52" s="300"/>
      <c r="K52" s="276">
        <v>3</v>
      </c>
      <c r="L52" s="101">
        <f t="shared" si="5"/>
        <v>2.5662959794696323E-3</v>
      </c>
      <c r="M52" s="122" t="s">
        <v>1496</v>
      </c>
      <c r="N52" s="252">
        <v>0</v>
      </c>
    </row>
    <row r="53" spans="1:14" s="277" customFormat="1" x14ac:dyDescent="0.2">
      <c r="A53" s="251" t="s">
        <v>1537</v>
      </c>
      <c r="B53" s="251" t="s">
        <v>1538</v>
      </c>
      <c r="C53" s="251" t="s">
        <v>1428</v>
      </c>
      <c r="D53" s="251" t="s">
        <v>1429</v>
      </c>
      <c r="E53" s="299">
        <v>1837</v>
      </c>
      <c r="F53" s="270">
        <v>607</v>
      </c>
      <c r="G53" s="275">
        <v>1230</v>
      </c>
      <c r="H53" s="97">
        <f t="shared" si="4"/>
        <v>0.66956995100707672</v>
      </c>
      <c r="I53" s="98" t="str">
        <f t="shared" si="3"/>
        <v>64.8% - 69.1%</v>
      </c>
      <c r="J53" s="300"/>
      <c r="K53" s="276">
        <v>0</v>
      </c>
      <c r="L53" s="101">
        <f t="shared" si="5"/>
        <v>0</v>
      </c>
      <c r="M53" s="122" t="s">
        <v>1496</v>
      </c>
      <c r="N53" s="252">
        <v>0</v>
      </c>
    </row>
    <row r="54" spans="1:14" s="277" customFormat="1" x14ac:dyDescent="0.2">
      <c r="A54" s="251" t="s">
        <v>1539</v>
      </c>
      <c r="B54" s="251" t="s">
        <v>1540</v>
      </c>
      <c r="C54" s="251" t="s">
        <v>1428</v>
      </c>
      <c r="D54" s="251" t="s">
        <v>1429</v>
      </c>
      <c r="E54" s="299">
        <v>413</v>
      </c>
      <c r="F54" s="270">
        <v>89</v>
      </c>
      <c r="G54" s="275">
        <v>323</v>
      </c>
      <c r="H54" s="97">
        <f t="shared" si="4"/>
        <v>0.78208232445520576</v>
      </c>
      <c r="I54" s="98" t="str">
        <f t="shared" si="3"/>
        <v>74.0% - 81.9%</v>
      </c>
      <c r="J54" s="300"/>
      <c r="K54" s="276">
        <v>1</v>
      </c>
      <c r="L54" s="101">
        <f t="shared" si="5"/>
        <v>2.4213075060532689E-3</v>
      </c>
      <c r="M54" s="122" t="s">
        <v>1496</v>
      </c>
      <c r="N54" s="252">
        <v>0</v>
      </c>
    </row>
    <row r="55" spans="1:14" s="277" customFormat="1" x14ac:dyDescent="0.2">
      <c r="A55" s="251" t="s">
        <v>1541</v>
      </c>
      <c r="B55" s="251" t="s">
        <v>1542</v>
      </c>
      <c r="C55" s="251" t="s">
        <v>1428</v>
      </c>
      <c r="D55" s="251" t="s">
        <v>1429</v>
      </c>
      <c r="E55" s="299">
        <v>2963</v>
      </c>
      <c r="F55" s="270">
        <v>1004</v>
      </c>
      <c r="G55" s="275">
        <v>1930</v>
      </c>
      <c r="H55" s="97">
        <f t="shared" si="4"/>
        <v>0.65136685791427607</v>
      </c>
      <c r="I55" s="98" t="str">
        <f t="shared" si="3"/>
        <v>63.4% - 66.8%</v>
      </c>
      <c r="J55" s="300"/>
      <c r="K55" s="276">
        <v>29</v>
      </c>
      <c r="L55" s="101">
        <f t="shared" si="5"/>
        <v>9.7873776577792771E-3</v>
      </c>
      <c r="M55" s="122" t="s">
        <v>1543</v>
      </c>
      <c r="N55" s="252">
        <v>0</v>
      </c>
    </row>
    <row r="56" spans="1:14" s="277" customFormat="1" x14ac:dyDescent="0.2">
      <c r="A56" s="251" t="s">
        <v>1544</v>
      </c>
      <c r="B56" s="251" t="s">
        <v>1545</v>
      </c>
      <c r="C56" s="251" t="s">
        <v>1428</v>
      </c>
      <c r="D56" s="251" t="s">
        <v>1429</v>
      </c>
      <c r="E56" s="299">
        <v>776</v>
      </c>
      <c r="F56" s="270">
        <v>216</v>
      </c>
      <c r="G56" s="275">
        <v>559</v>
      </c>
      <c r="H56" s="97">
        <f t="shared" si="4"/>
        <v>0.72036082474226804</v>
      </c>
      <c r="I56" s="98" t="str">
        <f t="shared" si="3"/>
        <v>68.8% - 75.1%</v>
      </c>
      <c r="J56" s="300"/>
      <c r="K56" s="276">
        <v>1</v>
      </c>
      <c r="L56" s="101">
        <f t="shared" si="5"/>
        <v>1.288659793814433E-3</v>
      </c>
      <c r="M56" s="122" t="s">
        <v>1496</v>
      </c>
      <c r="N56" s="252">
        <v>0</v>
      </c>
    </row>
    <row r="57" spans="1:14" s="277" customFormat="1" x14ac:dyDescent="0.2">
      <c r="A57" s="251" t="s">
        <v>1546</v>
      </c>
      <c r="B57" s="251" t="s">
        <v>1547</v>
      </c>
      <c r="C57" s="251" t="s">
        <v>1428</v>
      </c>
      <c r="D57" s="251" t="s">
        <v>1429</v>
      </c>
      <c r="E57" s="299">
        <v>3514</v>
      </c>
      <c r="F57" s="270">
        <v>1335</v>
      </c>
      <c r="G57" s="275">
        <v>2176</v>
      </c>
      <c r="H57" s="97">
        <f t="shared" si="4"/>
        <v>0.61923733636881051</v>
      </c>
      <c r="I57" s="98" t="str">
        <f t="shared" si="3"/>
        <v>60.3% - 63.5%</v>
      </c>
      <c r="J57" s="300"/>
      <c r="K57" s="276">
        <v>3</v>
      </c>
      <c r="L57" s="101">
        <f t="shared" si="5"/>
        <v>8.5372794536141153E-4</v>
      </c>
      <c r="M57" s="122" t="s">
        <v>1548</v>
      </c>
      <c r="N57" s="252">
        <v>0</v>
      </c>
    </row>
    <row r="58" spans="1:14" s="277" customFormat="1" x14ac:dyDescent="0.2">
      <c r="A58" s="251" t="s">
        <v>1549</v>
      </c>
      <c r="B58" s="251" t="s">
        <v>1550</v>
      </c>
      <c r="C58" s="251" t="s">
        <v>1428</v>
      </c>
      <c r="D58" s="251" t="s">
        <v>1429</v>
      </c>
      <c r="E58" s="299">
        <v>2559</v>
      </c>
      <c r="F58" s="270">
        <v>1101</v>
      </c>
      <c r="G58" s="275">
        <v>1453</v>
      </c>
      <c r="H58" s="97">
        <f t="shared" si="4"/>
        <v>0.56779992184447048</v>
      </c>
      <c r="I58" s="98" t="str">
        <f t="shared" si="3"/>
        <v>54.9% - 58.7%</v>
      </c>
      <c r="J58" s="300"/>
      <c r="K58" s="276">
        <v>5</v>
      </c>
      <c r="L58" s="101">
        <f t="shared" si="5"/>
        <v>1.9538882375928096E-3</v>
      </c>
      <c r="M58" s="122" t="s">
        <v>1551</v>
      </c>
      <c r="N58" s="252">
        <v>0</v>
      </c>
    </row>
    <row r="59" spans="1:14" s="277" customFormat="1" x14ac:dyDescent="0.2">
      <c r="A59" s="251" t="s">
        <v>1552</v>
      </c>
      <c r="B59" s="251" t="s">
        <v>1553</v>
      </c>
      <c r="C59" s="251" t="s">
        <v>1428</v>
      </c>
      <c r="D59" s="251" t="s">
        <v>1429</v>
      </c>
      <c r="E59" s="299">
        <v>824</v>
      </c>
      <c r="F59" s="270">
        <v>136</v>
      </c>
      <c r="G59" s="275">
        <v>672</v>
      </c>
      <c r="H59" s="97">
        <f t="shared" si="4"/>
        <v>0.81553398058252424</v>
      </c>
      <c r="I59" s="98" t="str">
        <f t="shared" si="3"/>
        <v>78.8% - 84.1%</v>
      </c>
      <c r="J59" s="300"/>
      <c r="K59" s="276">
        <v>16</v>
      </c>
      <c r="L59" s="101">
        <f t="shared" si="5"/>
        <v>1.9417475728155338E-2</v>
      </c>
      <c r="M59" s="122" t="s">
        <v>1482</v>
      </c>
      <c r="N59" s="252">
        <v>0</v>
      </c>
    </row>
    <row r="60" spans="1:14" s="277" customFormat="1" x14ac:dyDescent="0.2">
      <c r="A60" s="251" t="s">
        <v>1554</v>
      </c>
      <c r="B60" s="251" t="s">
        <v>1555</v>
      </c>
      <c r="C60" s="251" t="s">
        <v>1428</v>
      </c>
      <c r="D60" s="251" t="s">
        <v>1429</v>
      </c>
      <c r="E60" s="299">
        <v>1152</v>
      </c>
      <c r="F60" s="270">
        <v>355</v>
      </c>
      <c r="G60" s="275">
        <v>797</v>
      </c>
      <c r="H60" s="97">
        <f t="shared" si="4"/>
        <v>0.69184027777777779</v>
      </c>
      <c r="I60" s="98" t="str">
        <f t="shared" si="3"/>
        <v>66.5% - 71.8%</v>
      </c>
      <c r="J60" s="300"/>
      <c r="K60" s="276">
        <v>0</v>
      </c>
      <c r="L60" s="101">
        <f t="shared" si="5"/>
        <v>0</v>
      </c>
      <c r="M60" s="122" t="s">
        <v>1496</v>
      </c>
      <c r="N60" s="252">
        <v>0</v>
      </c>
    </row>
    <row r="61" spans="1:14" s="277" customFormat="1" x14ac:dyDescent="0.2">
      <c r="A61" s="251" t="s">
        <v>1556</v>
      </c>
      <c r="B61" s="251" t="s">
        <v>1557</v>
      </c>
      <c r="C61" s="251" t="s">
        <v>1428</v>
      </c>
      <c r="D61" s="251" t="s">
        <v>1429</v>
      </c>
      <c r="E61" s="299">
        <v>2063</v>
      </c>
      <c r="F61" s="270">
        <v>877</v>
      </c>
      <c r="G61" s="275">
        <v>1178</v>
      </c>
      <c r="H61" s="97">
        <f t="shared" si="4"/>
        <v>0.57101308773630632</v>
      </c>
      <c r="I61" s="98" t="str">
        <f t="shared" si="3"/>
        <v>55.0% - 59.2%</v>
      </c>
      <c r="J61" s="300"/>
      <c r="K61" s="276">
        <v>8</v>
      </c>
      <c r="L61" s="101">
        <f t="shared" si="5"/>
        <v>3.8778477944740671E-3</v>
      </c>
      <c r="M61" s="122" t="s">
        <v>1558</v>
      </c>
      <c r="N61" s="252">
        <v>0</v>
      </c>
    </row>
    <row r="62" spans="1:14" s="277" customFormat="1" x14ac:dyDescent="0.2">
      <c r="A62" s="251" t="s">
        <v>1559</v>
      </c>
      <c r="B62" s="251" t="s">
        <v>1560</v>
      </c>
      <c r="C62" s="251" t="s">
        <v>1428</v>
      </c>
      <c r="D62" s="251" t="s">
        <v>1429</v>
      </c>
      <c r="E62" s="299">
        <v>3575</v>
      </c>
      <c r="F62" s="270">
        <v>938</v>
      </c>
      <c r="G62" s="275">
        <v>2634</v>
      </c>
      <c r="H62" s="97">
        <f t="shared" si="4"/>
        <v>0.73678321678321679</v>
      </c>
      <c r="I62" s="98" t="str">
        <f t="shared" si="3"/>
        <v>72.2% - 75.1%</v>
      </c>
      <c r="J62" s="300"/>
      <c r="K62" s="276">
        <v>3</v>
      </c>
      <c r="L62" s="101">
        <f t="shared" si="5"/>
        <v>8.3916083916083916E-4</v>
      </c>
      <c r="M62" s="122" t="s">
        <v>1561</v>
      </c>
      <c r="N62" s="252">
        <v>0</v>
      </c>
    </row>
    <row r="63" spans="1:14" s="277" customFormat="1" x14ac:dyDescent="0.2">
      <c r="A63" s="251" t="s">
        <v>1562</v>
      </c>
      <c r="B63" s="251" t="s">
        <v>1563</v>
      </c>
      <c r="C63" s="251" t="s">
        <v>1428</v>
      </c>
      <c r="D63" s="251" t="s">
        <v>1429</v>
      </c>
      <c r="E63" s="299">
        <v>2726</v>
      </c>
      <c r="F63" s="270">
        <v>1057</v>
      </c>
      <c r="G63" s="275">
        <v>1665</v>
      </c>
      <c r="H63" s="97">
        <f t="shared" si="4"/>
        <v>0.61078503301540721</v>
      </c>
      <c r="I63" s="98" t="str">
        <f t="shared" si="3"/>
        <v>59.2% - 62.9%</v>
      </c>
      <c r="J63" s="300"/>
      <c r="K63" s="276">
        <v>4</v>
      </c>
      <c r="L63" s="101">
        <f t="shared" si="5"/>
        <v>1.467351430667645E-3</v>
      </c>
      <c r="M63" s="122" t="s">
        <v>1564</v>
      </c>
      <c r="N63" s="252">
        <v>0</v>
      </c>
    </row>
    <row r="64" spans="1:14" s="277" customFormat="1" x14ac:dyDescent="0.2">
      <c r="A64" s="251" t="s">
        <v>1565</v>
      </c>
      <c r="B64" s="251" t="s">
        <v>1566</v>
      </c>
      <c r="C64" s="251" t="s">
        <v>1428</v>
      </c>
      <c r="D64" s="251" t="s">
        <v>1429</v>
      </c>
      <c r="E64" s="299">
        <v>2725</v>
      </c>
      <c r="F64" s="270">
        <v>603</v>
      </c>
      <c r="G64" s="275">
        <v>2107</v>
      </c>
      <c r="H64" s="97">
        <f t="shared" si="4"/>
        <v>0.77321100917431196</v>
      </c>
      <c r="I64" s="98" t="str">
        <f t="shared" si="3"/>
        <v>75.7% - 78.9%</v>
      </c>
      <c r="J64" s="300"/>
      <c r="K64" s="276">
        <v>15</v>
      </c>
      <c r="L64" s="101">
        <f t="shared" si="5"/>
        <v>5.5045871559633031E-3</v>
      </c>
      <c r="M64" s="122" t="s">
        <v>1567</v>
      </c>
      <c r="N64" s="252">
        <v>0</v>
      </c>
    </row>
    <row r="65" spans="1:14" s="277" customFormat="1" x14ac:dyDescent="0.2">
      <c r="A65" s="251" t="s">
        <v>1568</v>
      </c>
      <c r="B65" s="251" t="s">
        <v>1569</v>
      </c>
      <c r="C65" s="251" t="s">
        <v>1428</v>
      </c>
      <c r="D65" s="251" t="s">
        <v>1429</v>
      </c>
      <c r="E65" s="299">
        <v>2313</v>
      </c>
      <c r="F65" s="270">
        <v>748</v>
      </c>
      <c r="G65" s="275">
        <v>1551</v>
      </c>
      <c r="H65" s="97">
        <f t="shared" si="4"/>
        <v>0.6705577172503242</v>
      </c>
      <c r="I65" s="98" t="str">
        <f t="shared" si="3"/>
        <v>65.1% - 68.9%</v>
      </c>
      <c r="J65" s="300"/>
      <c r="K65" s="276">
        <v>14</v>
      </c>
      <c r="L65" s="101">
        <f t="shared" si="5"/>
        <v>6.0527453523562475E-3</v>
      </c>
      <c r="M65" s="122" t="s">
        <v>1570</v>
      </c>
      <c r="N65" s="252">
        <v>0</v>
      </c>
    </row>
    <row r="66" spans="1:14" s="277" customFormat="1" x14ac:dyDescent="0.2">
      <c r="A66" s="251" t="s">
        <v>1571</v>
      </c>
      <c r="B66" s="251" t="s">
        <v>1572</v>
      </c>
      <c r="C66" s="251" t="s">
        <v>1428</v>
      </c>
      <c r="D66" s="251" t="s">
        <v>1429</v>
      </c>
      <c r="E66" s="299">
        <v>981</v>
      </c>
      <c r="F66" s="270">
        <v>347</v>
      </c>
      <c r="G66" s="275">
        <v>626</v>
      </c>
      <c r="H66" s="97"/>
      <c r="I66" s="98" t="str">
        <f t="shared" si="3"/>
        <v/>
      </c>
      <c r="J66" s="300"/>
      <c r="K66" s="276">
        <v>8</v>
      </c>
      <c r="L66" s="101">
        <f t="shared" si="5"/>
        <v>8.1549439347604492E-3</v>
      </c>
      <c r="M66" s="122" t="s">
        <v>1496</v>
      </c>
      <c r="N66" s="252">
        <v>1</v>
      </c>
    </row>
    <row r="67" spans="1:14" s="277" customFormat="1" x14ac:dyDescent="0.2">
      <c r="A67" s="251" t="s">
        <v>1573</v>
      </c>
      <c r="B67" s="251" t="s">
        <v>1574</v>
      </c>
      <c r="C67" s="251" t="s">
        <v>1428</v>
      </c>
      <c r="D67" s="251" t="s">
        <v>1429</v>
      </c>
      <c r="E67" s="299">
        <v>3641</v>
      </c>
      <c r="F67" s="270">
        <v>1601</v>
      </c>
      <c r="G67" s="275">
        <v>2019</v>
      </c>
      <c r="H67" s="97">
        <f t="shared" si="4"/>
        <v>0.55451798956330678</v>
      </c>
      <c r="I67" s="98" t="str">
        <f t="shared" si="3"/>
        <v>53.8% - 57.1%</v>
      </c>
      <c r="J67" s="300"/>
      <c r="K67" s="276">
        <v>21</v>
      </c>
      <c r="L67" s="101">
        <f t="shared" si="5"/>
        <v>5.7676462510299368E-3</v>
      </c>
      <c r="M67" s="122" t="s">
        <v>1575</v>
      </c>
      <c r="N67" s="252">
        <v>0</v>
      </c>
    </row>
    <row r="68" spans="1:14" s="277" customFormat="1" x14ac:dyDescent="0.2">
      <c r="A68" s="251" t="s">
        <v>1576</v>
      </c>
      <c r="B68" s="251" t="s">
        <v>1577</v>
      </c>
      <c r="C68" s="251" t="s">
        <v>1428</v>
      </c>
      <c r="D68" s="251" t="s">
        <v>1429</v>
      </c>
      <c r="E68" s="299">
        <v>3060</v>
      </c>
      <c r="F68" s="270">
        <v>1278</v>
      </c>
      <c r="G68" s="275">
        <v>1732</v>
      </c>
      <c r="H68" s="97"/>
      <c r="I68" s="98" t="str">
        <f t="shared" si="3"/>
        <v/>
      </c>
      <c r="J68" s="300"/>
      <c r="K68" s="276">
        <v>50</v>
      </c>
      <c r="L68" s="101">
        <f t="shared" si="5"/>
        <v>1.6339869281045753E-2</v>
      </c>
      <c r="M68" s="122" t="s">
        <v>1578</v>
      </c>
      <c r="N68" s="252">
        <v>1</v>
      </c>
    </row>
    <row r="69" spans="1:14" s="277" customFormat="1" x14ac:dyDescent="0.2">
      <c r="A69" s="251" t="s">
        <v>1579</v>
      </c>
      <c r="B69" s="251" t="s">
        <v>1580</v>
      </c>
      <c r="C69" s="251" t="s">
        <v>1428</v>
      </c>
      <c r="D69" s="251" t="s">
        <v>1429</v>
      </c>
      <c r="E69" s="299">
        <v>868</v>
      </c>
      <c r="F69" s="270">
        <v>286</v>
      </c>
      <c r="G69" s="275">
        <v>577</v>
      </c>
      <c r="H69" s="97">
        <f t="shared" si="4"/>
        <v>0.66474654377880182</v>
      </c>
      <c r="I69" s="98" t="str">
        <f t="shared" si="3"/>
        <v>63.3% - 69.5%</v>
      </c>
      <c r="J69" s="300"/>
      <c r="K69" s="276">
        <v>5</v>
      </c>
      <c r="L69" s="101">
        <f t="shared" si="5"/>
        <v>5.7603686635944703E-3</v>
      </c>
      <c r="M69" s="122" t="s">
        <v>1496</v>
      </c>
      <c r="N69" s="252">
        <v>0</v>
      </c>
    </row>
    <row r="70" spans="1:14" s="277" customFormat="1" x14ac:dyDescent="0.2">
      <c r="A70" s="251" t="s">
        <v>1581</v>
      </c>
      <c r="B70" s="251" t="s">
        <v>1582</v>
      </c>
      <c r="C70" s="251" t="s">
        <v>1430</v>
      </c>
      <c r="D70" s="251" t="s">
        <v>1431</v>
      </c>
      <c r="E70" s="299">
        <v>2231</v>
      </c>
      <c r="F70" s="270">
        <v>868</v>
      </c>
      <c r="G70" s="275">
        <v>1339</v>
      </c>
      <c r="H70" s="97"/>
      <c r="I70" s="98" t="str">
        <f t="shared" si="3"/>
        <v/>
      </c>
      <c r="J70" s="300"/>
      <c r="K70" s="276">
        <v>24</v>
      </c>
      <c r="L70" s="101">
        <f t="shared" si="5"/>
        <v>1.0757507844016136E-2</v>
      </c>
      <c r="M70" s="122" t="s">
        <v>1583</v>
      </c>
      <c r="N70" s="252">
        <v>1</v>
      </c>
    </row>
    <row r="71" spans="1:14" s="277" customFormat="1" x14ac:dyDescent="0.2">
      <c r="A71" s="251" t="s">
        <v>1584</v>
      </c>
      <c r="B71" s="251" t="s">
        <v>1585</v>
      </c>
      <c r="C71" s="251" t="s">
        <v>1430</v>
      </c>
      <c r="D71" s="251" t="s">
        <v>1431</v>
      </c>
      <c r="E71" s="299">
        <v>7749</v>
      </c>
      <c r="F71" s="270">
        <v>2269</v>
      </c>
      <c r="G71" s="275">
        <v>5408</v>
      </c>
      <c r="H71" s="97">
        <f t="shared" si="4"/>
        <v>0.69789650277455151</v>
      </c>
      <c r="I71" s="98" t="str">
        <f t="shared" si="3"/>
        <v>68.8% - 70.8%</v>
      </c>
      <c r="J71" s="300"/>
      <c r="K71" s="276">
        <v>72</v>
      </c>
      <c r="L71" s="101">
        <f t="shared" si="5"/>
        <v>9.2915214866434379E-3</v>
      </c>
      <c r="M71" s="122" t="s">
        <v>1586</v>
      </c>
      <c r="N71" s="252">
        <v>0</v>
      </c>
    </row>
    <row r="72" spans="1:14" s="277" customFormat="1" x14ac:dyDescent="0.2">
      <c r="A72" s="251" t="s">
        <v>1587</v>
      </c>
      <c r="B72" s="251" t="s">
        <v>1588</v>
      </c>
      <c r="C72" s="251" t="s">
        <v>1430</v>
      </c>
      <c r="D72" s="251" t="s">
        <v>1431</v>
      </c>
      <c r="E72" s="299">
        <v>2613</v>
      </c>
      <c r="F72" s="270">
        <v>540</v>
      </c>
      <c r="G72" s="275">
        <v>2062</v>
      </c>
      <c r="H72" s="97">
        <f t="shared" si="4"/>
        <v>0.78913126674320699</v>
      </c>
      <c r="I72" s="98" t="str">
        <f t="shared" si="3"/>
        <v>77.3% - 80.4%</v>
      </c>
      <c r="J72" s="300"/>
      <c r="K72" s="276">
        <v>11</v>
      </c>
      <c r="L72" s="101">
        <f t="shared" si="5"/>
        <v>4.2097206276310757E-3</v>
      </c>
      <c r="M72" s="122" t="s">
        <v>1589</v>
      </c>
      <c r="N72" s="252">
        <v>0</v>
      </c>
    </row>
    <row r="73" spans="1:14" s="277" customFormat="1" x14ac:dyDescent="0.2">
      <c r="A73" s="251" t="s">
        <v>1590</v>
      </c>
      <c r="B73" s="251" t="s">
        <v>1591</v>
      </c>
      <c r="C73" s="251" t="s">
        <v>1430</v>
      </c>
      <c r="D73" s="251" t="s">
        <v>1431</v>
      </c>
      <c r="E73" s="299">
        <v>437</v>
      </c>
      <c r="F73" s="270">
        <v>64</v>
      </c>
      <c r="G73" s="275">
        <v>372</v>
      </c>
      <c r="H73" s="97">
        <f t="shared" si="4"/>
        <v>0.85125858123569798</v>
      </c>
      <c r="I73" s="98" t="str">
        <f t="shared" si="3"/>
        <v>81.5% - 88.2%</v>
      </c>
      <c r="J73" s="300"/>
      <c r="K73" s="276">
        <v>1</v>
      </c>
      <c r="L73" s="101">
        <f t="shared" si="5"/>
        <v>2.2883295194508009E-3</v>
      </c>
      <c r="M73" s="122" t="s">
        <v>1592</v>
      </c>
      <c r="N73" s="252">
        <v>0</v>
      </c>
    </row>
    <row r="74" spans="1:14" s="277" customFormat="1" x14ac:dyDescent="0.2">
      <c r="A74" s="251" t="s">
        <v>1593</v>
      </c>
      <c r="B74" s="251" t="s">
        <v>1594</v>
      </c>
      <c r="C74" s="251" t="s">
        <v>1430</v>
      </c>
      <c r="D74" s="251" t="s">
        <v>1431</v>
      </c>
      <c r="E74" s="299">
        <v>3630</v>
      </c>
      <c r="F74" s="270">
        <v>1222</v>
      </c>
      <c r="G74" s="275">
        <v>2392</v>
      </c>
      <c r="H74" s="97">
        <f t="shared" si="4"/>
        <v>0.65895316804407711</v>
      </c>
      <c r="I74" s="98" t="str">
        <f t="shared" si="3"/>
        <v>64.3% - 67.4%</v>
      </c>
      <c r="J74" s="300"/>
      <c r="K74" s="276">
        <v>16</v>
      </c>
      <c r="L74" s="101">
        <f t="shared" si="5"/>
        <v>4.4077134986225891E-3</v>
      </c>
      <c r="M74" s="122" t="s">
        <v>1595</v>
      </c>
      <c r="N74" s="252">
        <v>0</v>
      </c>
    </row>
    <row r="75" spans="1:14" s="277" customFormat="1" x14ac:dyDescent="0.2">
      <c r="A75" s="251" t="s">
        <v>1596</v>
      </c>
      <c r="B75" s="251" t="s">
        <v>1597</v>
      </c>
      <c r="C75" s="251" t="s">
        <v>1430</v>
      </c>
      <c r="D75" s="251" t="s">
        <v>1431</v>
      </c>
      <c r="E75" s="299">
        <v>2755</v>
      </c>
      <c r="F75" s="270">
        <v>755</v>
      </c>
      <c r="G75" s="275">
        <v>1990</v>
      </c>
      <c r="H75" s="97"/>
      <c r="I75" s="98" t="str">
        <f t="shared" si="3"/>
        <v/>
      </c>
      <c r="J75" s="300"/>
      <c r="K75" s="276">
        <v>10</v>
      </c>
      <c r="L75" s="101">
        <f t="shared" si="5"/>
        <v>3.629764065335753E-3</v>
      </c>
      <c r="M75" s="122" t="s">
        <v>1598</v>
      </c>
      <c r="N75" s="252">
        <v>1</v>
      </c>
    </row>
    <row r="76" spans="1:14" s="277" customFormat="1" x14ac:dyDescent="0.2">
      <c r="A76" s="251" t="s">
        <v>1599</v>
      </c>
      <c r="B76" s="251" t="s">
        <v>1600</v>
      </c>
      <c r="C76" s="251" t="s">
        <v>1430</v>
      </c>
      <c r="D76" s="251" t="s">
        <v>1431</v>
      </c>
      <c r="E76" s="299">
        <v>712</v>
      </c>
      <c r="F76" s="270">
        <v>119</v>
      </c>
      <c r="G76" s="275">
        <v>579</v>
      </c>
      <c r="H76" s="97"/>
      <c r="I76" s="98" t="str">
        <f t="shared" si="3"/>
        <v/>
      </c>
      <c r="J76" s="300"/>
      <c r="K76" s="276">
        <v>14</v>
      </c>
      <c r="L76" s="101">
        <f t="shared" si="5"/>
        <v>1.9662921348314606E-2</v>
      </c>
      <c r="M76" s="122" t="s">
        <v>1592</v>
      </c>
      <c r="N76" s="252">
        <v>1</v>
      </c>
    </row>
    <row r="77" spans="1:14" s="277" customFormat="1" x14ac:dyDescent="0.2">
      <c r="A77" s="251" t="s">
        <v>1601</v>
      </c>
      <c r="B77" s="251" t="s">
        <v>1602</v>
      </c>
      <c r="C77" s="251" t="s">
        <v>1430</v>
      </c>
      <c r="D77" s="251" t="s">
        <v>1431</v>
      </c>
      <c r="E77" s="299">
        <v>1430</v>
      </c>
      <c r="F77" s="270">
        <v>239</v>
      </c>
      <c r="G77" s="275">
        <v>1180</v>
      </c>
      <c r="H77" s="97"/>
      <c r="I77" s="98" t="str">
        <f t="shared" si="3"/>
        <v/>
      </c>
      <c r="J77" s="300"/>
      <c r="K77" s="276">
        <v>11</v>
      </c>
      <c r="L77" s="101">
        <f t="shared" si="5"/>
        <v>7.6923076923076927E-3</v>
      </c>
      <c r="M77" s="122" t="s">
        <v>1592</v>
      </c>
      <c r="N77" s="252">
        <v>1</v>
      </c>
    </row>
    <row r="78" spans="1:14" s="277" customFormat="1" x14ac:dyDescent="0.2">
      <c r="A78" s="251" t="s">
        <v>1603</v>
      </c>
      <c r="B78" s="251" t="s">
        <v>1604</v>
      </c>
      <c r="C78" s="251" t="s">
        <v>1430</v>
      </c>
      <c r="D78" s="251" t="s">
        <v>1431</v>
      </c>
      <c r="E78" s="299">
        <v>3693</v>
      </c>
      <c r="F78" s="270">
        <v>1397</v>
      </c>
      <c r="G78" s="275">
        <v>2295</v>
      </c>
      <c r="H78" s="97">
        <f t="shared" si="4"/>
        <v>0.62144597887896025</v>
      </c>
      <c r="I78" s="98" t="str">
        <f t="shared" si="3"/>
        <v>60.6% - 63.7%</v>
      </c>
      <c r="J78" s="300"/>
      <c r="K78" s="276">
        <v>1</v>
      </c>
      <c r="L78" s="101">
        <f t="shared" si="5"/>
        <v>2.7078256160303275E-4</v>
      </c>
      <c r="M78" s="122" t="s">
        <v>1605</v>
      </c>
      <c r="N78" s="252">
        <v>0</v>
      </c>
    </row>
    <row r="79" spans="1:14" s="277" customFormat="1" x14ac:dyDescent="0.2">
      <c r="A79" s="251" t="s">
        <v>1606</v>
      </c>
      <c r="B79" s="251" t="s">
        <v>1607</v>
      </c>
      <c r="C79" s="251" t="s">
        <v>1430</v>
      </c>
      <c r="D79" s="251" t="s">
        <v>1431</v>
      </c>
      <c r="E79" s="299">
        <v>5370</v>
      </c>
      <c r="F79" s="270">
        <v>1485</v>
      </c>
      <c r="G79" s="275">
        <v>3868</v>
      </c>
      <c r="H79" s="97">
        <f t="shared" si="4"/>
        <v>0.7202979515828678</v>
      </c>
      <c r="I79" s="98" t="str">
        <f t="shared" si="3"/>
        <v>70.8% - 73.2%</v>
      </c>
      <c r="J79" s="300"/>
      <c r="K79" s="276">
        <v>17</v>
      </c>
      <c r="L79" s="101">
        <f t="shared" si="5"/>
        <v>3.165735567970205E-3</v>
      </c>
      <c r="M79" s="122" t="s">
        <v>1608</v>
      </c>
      <c r="N79" s="252">
        <v>0</v>
      </c>
    </row>
    <row r="80" spans="1:14" s="277" customFormat="1" x14ac:dyDescent="0.2">
      <c r="A80" s="251" t="s">
        <v>1609</v>
      </c>
      <c r="B80" s="251" t="s">
        <v>1610</v>
      </c>
      <c r="C80" s="251" t="s">
        <v>1430</v>
      </c>
      <c r="D80" s="251" t="s">
        <v>1431</v>
      </c>
      <c r="E80" s="299">
        <v>9514</v>
      </c>
      <c r="F80" s="270">
        <v>2390</v>
      </c>
      <c r="G80" s="275">
        <v>7117</v>
      </c>
      <c r="H80" s="97">
        <f t="shared" si="4"/>
        <v>0.74805549716207698</v>
      </c>
      <c r="I80" s="98" t="str">
        <f t="shared" si="3"/>
        <v>73.9% - 75.7%</v>
      </c>
      <c r="J80" s="300"/>
      <c r="K80" s="276">
        <v>7</v>
      </c>
      <c r="L80" s="101">
        <f t="shared" si="5"/>
        <v>7.3575783056548246E-4</v>
      </c>
      <c r="M80" s="122" t="s">
        <v>1611</v>
      </c>
      <c r="N80" s="252">
        <v>0</v>
      </c>
    </row>
    <row r="81" spans="1:14" s="277" customFormat="1" x14ac:dyDescent="0.2">
      <c r="A81" s="251" t="s">
        <v>1612</v>
      </c>
      <c r="B81" s="251" t="s">
        <v>1613</v>
      </c>
      <c r="C81" s="251" t="s">
        <v>1430</v>
      </c>
      <c r="D81" s="251" t="s">
        <v>1431</v>
      </c>
      <c r="E81" s="299">
        <v>1868</v>
      </c>
      <c r="F81" s="270">
        <v>662</v>
      </c>
      <c r="G81" s="275">
        <v>1179</v>
      </c>
      <c r="H81" s="97">
        <f t="shared" si="4"/>
        <v>0.63115631691648821</v>
      </c>
      <c r="I81" s="98" t="str">
        <f t="shared" si="3"/>
        <v>60.9% - 65.3%</v>
      </c>
      <c r="J81" s="300"/>
      <c r="K81" s="276">
        <v>27</v>
      </c>
      <c r="L81" s="101">
        <f t="shared" si="5"/>
        <v>1.4453961456102784E-2</v>
      </c>
      <c r="M81" s="122" t="s">
        <v>1614</v>
      </c>
      <c r="N81" s="252">
        <v>0</v>
      </c>
    </row>
    <row r="82" spans="1:14" s="277" customFormat="1" x14ac:dyDescent="0.2">
      <c r="A82" s="251" t="s">
        <v>1615</v>
      </c>
      <c r="B82" s="251" t="s">
        <v>1616</v>
      </c>
      <c r="C82" s="251" t="s">
        <v>1430</v>
      </c>
      <c r="D82" s="251" t="s">
        <v>1431</v>
      </c>
      <c r="E82" s="299">
        <v>1781</v>
      </c>
      <c r="F82" s="270">
        <v>580</v>
      </c>
      <c r="G82" s="275">
        <v>1179</v>
      </c>
      <c r="H82" s="97">
        <f t="shared" si="4"/>
        <v>0.6619876473891072</v>
      </c>
      <c r="I82" s="98" t="str">
        <f t="shared" si="3"/>
        <v>64.0% - 68.4%</v>
      </c>
      <c r="J82" s="300"/>
      <c r="K82" s="276">
        <v>22</v>
      </c>
      <c r="L82" s="101">
        <f t="shared" si="5"/>
        <v>1.2352610892756879E-2</v>
      </c>
      <c r="M82" s="122" t="s">
        <v>1617</v>
      </c>
      <c r="N82" s="252">
        <v>0</v>
      </c>
    </row>
    <row r="83" spans="1:14" s="277" customFormat="1" x14ac:dyDescent="0.2">
      <c r="A83" s="251" t="s">
        <v>1618</v>
      </c>
      <c r="B83" s="251" t="s">
        <v>1619</v>
      </c>
      <c r="C83" s="251" t="s">
        <v>1430</v>
      </c>
      <c r="D83" s="251" t="s">
        <v>1431</v>
      </c>
      <c r="E83" s="299">
        <v>424</v>
      </c>
      <c r="F83" s="270">
        <v>80</v>
      </c>
      <c r="G83" s="275">
        <v>338</v>
      </c>
      <c r="H83" s="97"/>
      <c r="I83" s="98" t="str">
        <f t="shared" ref="I83:I146" si="6">IF(ISNUMBER(H83),TEXT(((2*G83)+(1.96^2)-(1.96*((1.96^2)+(4*G83*(100%-H83)))^0.5))/(2*(E83+(1.96^2))),"0.0%")&amp;" - "&amp;TEXT(((2*G83)+(1.96^2)+(1.96*((1.96^2)+(4*G83*(100%-H83)))^0.5))/(2*(E83+(1.96^2))),"0.0%"),"")</f>
        <v/>
      </c>
      <c r="J83" s="300"/>
      <c r="K83" s="276">
        <v>6</v>
      </c>
      <c r="L83" s="101">
        <f t="shared" si="5"/>
        <v>1.4150943396226415E-2</v>
      </c>
      <c r="M83" s="122" t="s">
        <v>1592</v>
      </c>
      <c r="N83" s="252">
        <v>1</v>
      </c>
    </row>
    <row r="84" spans="1:14" s="277" customFormat="1" x14ac:dyDescent="0.2">
      <c r="A84" s="251" t="s">
        <v>1620</v>
      </c>
      <c r="B84" s="251" t="s">
        <v>1621</v>
      </c>
      <c r="C84" s="251" t="s">
        <v>1430</v>
      </c>
      <c r="D84" s="251" t="s">
        <v>1431</v>
      </c>
      <c r="E84" s="299">
        <v>2942</v>
      </c>
      <c r="F84" s="270">
        <v>1047</v>
      </c>
      <c r="G84" s="275">
        <v>1833</v>
      </c>
      <c r="H84" s="97">
        <f t="shared" ref="H84:H147" si="7">G84/E84</f>
        <v>0.62304554724677086</v>
      </c>
      <c r="I84" s="98" t="str">
        <f t="shared" si="6"/>
        <v>60.5% - 64.0%</v>
      </c>
      <c r="J84" s="300"/>
      <c r="K84" s="276">
        <v>62</v>
      </c>
      <c r="L84" s="101">
        <f t="shared" ref="L84:L147" si="8">K84/E84</f>
        <v>2.1074099252209381E-2</v>
      </c>
      <c r="M84" s="122" t="s">
        <v>1622</v>
      </c>
      <c r="N84" s="252">
        <v>0</v>
      </c>
    </row>
    <row r="85" spans="1:14" s="277" customFormat="1" x14ac:dyDescent="0.2">
      <c r="A85" s="251" t="s">
        <v>1623</v>
      </c>
      <c r="B85" s="251" t="s">
        <v>1624</v>
      </c>
      <c r="C85" s="251" t="s">
        <v>1430</v>
      </c>
      <c r="D85" s="251" t="s">
        <v>1431</v>
      </c>
      <c r="E85" s="299">
        <v>375</v>
      </c>
      <c r="F85" s="270">
        <v>98</v>
      </c>
      <c r="G85" s="275">
        <v>268</v>
      </c>
      <c r="H85" s="97"/>
      <c r="I85" s="98" t="str">
        <f t="shared" si="6"/>
        <v/>
      </c>
      <c r="J85" s="300"/>
      <c r="K85" s="276">
        <v>9</v>
      </c>
      <c r="L85" s="101">
        <f t="shared" si="8"/>
        <v>2.4E-2</v>
      </c>
      <c r="M85" s="122" t="s">
        <v>1592</v>
      </c>
      <c r="N85" s="252">
        <v>1</v>
      </c>
    </row>
    <row r="86" spans="1:14" s="277" customFormat="1" x14ac:dyDescent="0.2">
      <c r="A86" s="251" t="s">
        <v>1625</v>
      </c>
      <c r="B86" s="251" t="s">
        <v>1626</v>
      </c>
      <c r="C86" s="251" t="s">
        <v>1430</v>
      </c>
      <c r="D86" s="251" t="s">
        <v>1431</v>
      </c>
      <c r="E86" s="299">
        <v>961</v>
      </c>
      <c r="F86" s="270">
        <v>291</v>
      </c>
      <c r="G86" s="275">
        <v>661</v>
      </c>
      <c r="H86" s="97">
        <f t="shared" si="7"/>
        <v>0.68782518210197707</v>
      </c>
      <c r="I86" s="98" t="str">
        <f t="shared" si="6"/>
        <v>65.8% - 71.6%</v>
      </c>
      <c r="J86" s="300"/>
      <c r="K86" s="276">
        <v>9</v>
      </c>
      <c r="L86" s="101">
        <f t="shared" si="8"/>
        <v>9.3652445369406864E-3</v>
      </c>
      <c r="M86" s="122" t="s">
        <v>1592</v>
      </c>
      <c r="N86" s="252">
        <v>0</v>
      </c>
    </row>
    <row r="87" spans="1:14" s="277" customFormat="1" x14ac:dyDescent="0.2">
      <c r="A87" s="251" t="s">
        <v>1627</v>
      </c>
      <c r="B87" s="251" t="s">
        <v>1628</v>
      </c>
      <c r="C87" s="251" t="s">
        <v>1430</v>
      </c>
      <c r="D87" s="251" t="s">
        <v>1431</v>
      </c>
      <c r="E87" s="299">
        <v>775</v>
      </c>
      <c r="F87" s="270">
        <v>211</v>
      </c>
      <c r="G87" s="275">
        <v>537</v>
      </c>
      <c r="H87" s="97"/>
      <c r="I87" s="98" t="str">
        <f t="shared" si="6"/>
        <v/>
      </c>
      <c r="J87" s="300"/>
      <c r="K87" s="276">
        <v>27</v>
      </c>
      <c r="L87" s="101">
        <f t="shared" si="8"/>
        <v>3.4838709677419352E-2</v>
      </c>
      <c r="M87" s="122" t="s">
        <v>1592</v>
      </c>
      <c r="N87" s="252">
        <v>1</v>
      </c>
    </row>
    <row r="88" spans="1:14" s="277" customFormat="1" x14ac:dyDescent="0.2">
      <c r="A88" s="251" t="s">
        <v>1629</v>
      </c>
      <c r="B88" s="251" t="s">
        <v>1630</v>
      </c>
      <c r="C88" s="251" t="s">
        <v>1430</v>
      </c>
      <c r="D88" s="251" t="s">
        <v>1431</v>
      </c>
      <c r="E88" s="299">
        <v>6418</v>
      </c>
      <c r="F88" s="270">
        <v>41</v>
      </c>
      <c r="G88" s="275">
        <v>5132</v>
      </c>
      <c r="H88" s="97"/>
      <c r="I88" s="98" t="str">
        <f t="shared" si="6"/>
        <v/>
      </c>
      <c r="J88" s="300"/>
      <c r="K88" s="276">
        <v>1245</v>
      </c>
      <c r="L88" s="101">
        <f t="shared" si="8"/>
        <v>0.19398566531629791</v>
      </c>
      <c r="M88" s="122" t="s">
        <v>1631</v>
      </c>
      <c r="N88" s="252">
        <v>0</v>
      </c>
    </row>
    <row r="89" spans="1:14" s="277" customFormat="1" x14ac:dyDescent="0.2">
      <c r="A89" s="251" t="s">
        <v>1632</v>
      </c>
      <c r="B89" s="251" t="s">
        <v>1633</v>
      </c>
      <c r="C89" s="251" t="s">
        <v>1430</v>
      </c>
      <c r="D89" s="251" t="s">
        <v>1431</v>
      </c>
      <c r="E89" s="299">
        <v>4046</v>
      </c>
      <c r="F89" s="270">
        <v>1618</v>
      </c>
      <c r="G89" s="275">
        <v>2427</v>
      </c>
      <c r="H89" s="97">
        <f t="shared" si="7"/>
        <v>0.59985170538803756</v>
      </c>
      <c r="I89" s="98" t="str">
        <f t="shared" si="6"/>
        <v>58.5% - 61.5%</v>
      </c>
      <c r="J89" s="300"/>
      <c r="K89" s="276">
        <v>1</v>
      </c>
      <c r="L89" s="101">
        <f t="shared" si="8"/>
        <v>2.4715768660405336E-4</v>
      </c>
      <c r="M89" s="122" t="s">
        <v>1634</v>
      </c>
      <c r="N89" s="252">
        <v>0</v>
      </c>
    </row>
    <row r="90" spans="1:14" s="277" customFormat="1" x14ac:dyDescent="0.2">
      <c r="A90" s="251" t="s">
        <v>1635</v>
      </c>
      <c r="B90" s="251" t="s">
        <v>1636</v>
      </c>
      <c r="C90" s="251" t="s">
        <v>1430</v>
      </c>
      <c r="D90" s="251" t="s">
        <v>1431</v>
      </c>
      <c r="E90" s="299">
        <v>2161</v>
      </c>
      <c r="F90" s="270">
        <v>581</v>
      </c>
      <c r="G90" s="275">
        <v>1491</v>
      </c>
      <c r="H90" s="97">
        <f t="shared" si="7"/>
        <v>0.68995835261453031</v>
      </c>
      <c r="I90" s="98" t="str">
        <f t="shared" si="6"/>
        <v>67.0% - 70.9%</v>
      </c>
      <c r="J90" s="300"/>
      <c r="K90" s="276">
        <v>89</v>
      </c>
      <c r="L90" s="101">
        <f t="shared" si="8"/>
        <v>4.118463674224896E-2</v>
      </c>
      <c r="M90" s="122" t="s">
        <v>1637</v>
      </c>
      <c r="N90" s="252">
        <v>0</v>
      </c>
    </row>
    <row r="91" spans="1:14" s="277" customFormat="1" x14ac:dyDescent="0.2">
      <c r="A91" s="251" t="s">
        <v>1638</v>
      </c>
      <c r="B91" s="251" t="s">
        <v>1639</v>
      </c>
      <c r="C91" s="251" t="s">
        <v>1432</v>
      </c>
      <c r="D91" s="251" t="s">
        <v>1433</v>
      </c>
      <c r="E91" s="299">
        <v>1286</v>
      </c>
      <c r="F91" s="270">
        <v>359</v>
      </c>
      <c r="G91" s="275">
        <v>907</v>
      </c>
      <c r="H91" s="97">
        <f t="shared" si="7"/>
        <v>0.70528771384136857</v>
      </c>
      <c r="I91" s="98" t="str">
        <f t="shared" si="6"/>
        <v>68.0% - 73.0%</v>
      </c>
      <c r="J91" s="300"/>
      <c r="K91" s="276">
        <v>20</v>
      </c>
      <c r="L91" s="101">
        <f t="shared" si="8"/>
        <v>1.5552099533437015E-2</v>
      </c>
      <c r="M91" s="122" t="s">
        <v>1640</v>
      </c>
      <c r="N91" s="252">
        <v>0</v>
      </c>
    </row>
    <row r="92" spans="1:14" s="277" customFormat="1" x14ac:dyDescent="0.2">
      <c r="A92" s="251" t="s">
        <v>1641</v>
      </c>
      <c r="B92" s="251" t="s">
        <v>1642</v>
      </c>
      <c r="C92" s="251" t="s">
        <v>1432</v>
      </c>
      <c r="D92" s="251" t="s">
        <v>1433</v>
      </c>
      <c r="E92" s="299">
        <v>1419</v>
      </c>
      <c r="F92" s="270">
        <v>448</v>
      </c>
      <c r="G92" s="275">
        <v>902</v>
      </c>
      <c r="H92" s="97">
        <f t="shared" si="7"/>
        <v>0.63565891472868219</v>
      </c>
      <c r="I92" s="98" t="str">
        <f t="shared" si="6"/>
        <v>61.0% - 66.0%</v>
      </c>
      <c r="J92" s="300"/>
      <c r="K92" s="276">
        <v>69</v>
      </c>
      <c r="L92" s="101">
        <f t="shared" si="8"/>
        <v>4.8625792811839326E-2</v>
      </c>
      <c r="M92" s="122" t="s">
        <v>1643</v>
      </c>
      <c r="N92" s="252">
        <v>0</v>
      </c>
    </row>
    <row r="93" spans="1:14" s="277" customFormat="1" x14ac:dyDescent="0.2">
      <c r="A93" s="251" t="s">
        <v>1644</v>
      </c>
      <c r="B93" s="251" t="s">
        <v>1645</v>
      </c>
      <c r="C93" s="251" t="s">
        <v>1432</v>
      </c>
      <c r="D93" s="251" t="s">
        <v>1433</v>
      </c>
      <c r="E93" s="299">
        <v>1090</v>
      </c>
      <c r="F93" s="270">
        <v>336</v>
      </c>
      <c r="G93" s="275">
        <v>752</v>
      </c>
      <c r="H93" s="97">
        <f t="shared" si="7"/>
        <v>0.68990825688073398</v>
      </c>
      <c r="I93" s="98" t="str">
        <f t="shared" si="6"/>
        <v>66.2% - 71.7%</v>
      </c>
      <c r="J93" s="300"/>
      <c r="K93" s="276">
        <v>2</v>
      </c>
      <c r="L93" s="101">
        <f t="shared" si="8"/>
        <v>1.834862385321101E-3</v>
      </c>
      <c r="M93" s="122" t="s">
        <v>1643</v>
      </c>
      <c r="N93" s="252">
        <v>0</v>
      </c>
    </row>
    <row r="94" spans="1:14" s="277" customFormat="1" x14ac:dyDescent="0.2">
      <c r="A94" s="251" t="s">
        <v>1646</v>
      </c>
      <c r="B94" s="251" t="s">
        <v>1647</v>
      </c>
      <c r="C94" s="251" t="s">
        <v>1432</v>
      </c>
      <c r="D94" s="251" t="s">
        <v>1433</v>
      </c>
      <c r="E94" s="299">
        <v>962</v>
      </c>
      <c r="F94" s="270">
        <v>301</v>
      </c>
      <c r="G94" s="275">
        <v>660</v>
      </c>
      <c r="H94" s="97">
        <f t="shared" si="7"/>
        <v>0.68607068607068611</v>
      </c>
      <c r="I94" s="98" t="str">
        <f t="shared" si="6"/>
        <v>65.6% - 71.5%</v>
      </c>
      <c r="J94" s="300"/>
      <c r="K94" s="276">
        <v>1</v>
      </c>
      <c r="L94" s="101">
        <f t="shared" si="8"/>
        <v>1.0395010395010396E-3</v>
      </c>
      <c r="M94" s="122" t="s">
        <v>1648</v>
      </c>
      <c r="N94" s="252">
        <v>0</v>
      </c>
    </row>
    <row r="95" spans="1:14" s="277" customFormat="1" x14ac:dyDescent="0.2">
      <c r="A95" s="251" t="s">
        <v>1649</v>
      </c>
      <c r="B95" s="251" t="s">
        <v>1650</v>
      </c>
      <c r="C95" s="251" t="s">
        <v>1432</v>
      </c>
      <c r="D95" s="251" t="s">
        <v>1433</v>
      </c>
      <c r="E95" s="299">
        <v>935</v>
      </c>
      <c r="F95" s="270">
        <v>302</v>
      </c>
      <c r="G95" s="275">
        <v>622</v>
      </c>
      <c r="H95" s="97">
        <f t="shared" si="7"/>
        <v>0.66524064171122999</v>
      </c>
      <c r="I95" s="98" t="str">
        <f t="shared" si="6"/>
        <v>63.4% - 69.5%</v>
      </c>
      <c r="J95" s="300"/>
      <c r="K95" s="276">
        <v>11</v>
      </c>
      <c r="L95" s="101">
        <f t="shared" si="8"/>
        <v>1.1764705882352941E-2</v>
      </c>
      <c r="M95" s="122" t="s">
        <v>1640</v>
      </c>
      <c r="N95" s="252">
        <v>0</v>
      </c>
    </row>
    <row r="96" spans="1:14" s="277" customFormat="1" x14ac:dyDescent="0.2">
      <c r="A96" s="251" t="s">
        <v>1651</v>
      </c>
      <c r="B96" s="251" t="s">
        <v>1652</v>
      </c>
      <c r="C96" s="251" t="s">
        <v>1432</v>
      </c>
      <c r="D96" s="251" t="s">
        <v>1433</v>
      </c>
      <c r="E96" s="299">
        <v>871</v>
      </c>
      <c r="F96" s="270">
        <v>129</v>
      </c>
      <c r="G96" s="275">
        <v>736</v>
      </c>
      <c r="H96" s="97">
        <f t="shared" si="7"/>
        <v>0.8450057405281286</v>
      </c>
      <c r="I96" s="98" t="str">
        <f t="shared" si="6"/>
        <v>81.9% - 86.8%</v>
      </c>
      <c r="J96" s="300"/>
      <c r="K96" s="276">
        <v>6</v>
      </c>
      <c r="L96" s="101">
        <f t="shared" si="8"/>
        <v>6.8886337543053958E-3</v>
      </c>
      <c r="M96" s="122" t="s">
        <v>1653</v>
      </c>
      <c r="N96" s="252">
        <v>0</v>
      </c>
    </row>
    <row r="97" spans="1:14" s="277" customFormat="1" x14ac:dyDescent="0.2">
      <c r="A97" s="251" t="s">
        <v>1654</v>
      </c>
      <c r="B97" s="251" t="s">
        <v>1655</v>
      </c>
      <c r="C97" s="251" t="s">
        <v>1432</v>
      </c>
      <c r="D97" s="251" t="s">
        <v>1433</v>
      </c>
      <c r="E97" s="299">
        <v>1089</v>
      </c>
      <c r="F97" s="270">
        <v>191</v>
      </c>
      <c r="G97" s="275">
        <v>805</v>
      </c>
      <c r="H97" s="97"/>
      <c r="I97" s="98" t="str">
        <f t="shared" si="6"/>
        <v/>
      </c>
      <c r="J97" s="300"/>
      <c r="K97" s="276">
        <v>93</v>
      </c>
      <c r="L97" s="101">
        <f t="shared" si="8"/>
        <v>8.5399449035812675E-2</v>
      </c>
      <c r="M97" s="122" t="s">
        <v>1643</v>
      </c>
      <c r="N97" s="252">
        <v>0</v>
      </c>
    </row>
    <row r="98" spans="1:14" s="277" customFormat="1" x14ac:dyDescent="0.2">
      <c r="A98" s="251" t="s">
        <v>1656</v>
      </c>
      <c r="B98" s="251" t="s">
        <v>1657</v>
      </c>
      <c r="C98" s="251" t="s">
        <v>1432</v>
      </c>
      <c r="D98" s="251" t="s">
        <v>1433</v>
      </c>
      <c r="E98" s="299">
        <v>1703</v>
      </c>
      <c r="F98" s="270">
        <v>522</v>
      </c>
      <c r="G98" s="275">
        <v>1166</v>
      </c>
      <c r="H98" s="97">
        <f t="shared" si="7"/>
        <v>0.68467410452143274</v>
      </c>
      <c r="I98" s="98" t="str">
        <f t="shared" si="6"/>
        <v>66.2% - 70.6%</v>
      </c>
      <c r="J98" s="300"/>
      <c r="K98" s="276">
        <v>15</v>
      </c>
      <c r="L98" s="101">
        <f t="shared" si="8"/>
        <v>8.8079859072225479E-3</v>
      </c>
      <c r="M98" s="122" t="s">
        <v>1648</v>
      </c>
      <c r="N98" s="252">
        <v>0</v>
      </c>
    </row>
    <row r="99" spans="1:14" s="277" customFormat="1" x14ac:dyDescent="0.2">
      <c r="A99" s="251" t="s">
        <v>1658</v>
      </c>
      <c r="B99" s="251" t="s">
        <v>1659</v>
      </c>
      <c r="C99" s="251" t="s">
        <v>1432</v>
      </c>
      <c r="D99" s="251" t="s">
        <v>1433</v>
      </c>
      <c r="E99" s="299">
        <v>1193</v>
      </c>
      <c r="F99" s="270">
        <v>293</v>
      </c>
      <c r="G99" s="275">
        <v>898</v>
      </c>
      <c r="H99" s="97">
        <f t="shared" si="7"/>
        <v>0.75272422464375521</v>
      </c>
      <c r="I99" s="98" t="str">
        <f t="shared" si="6"/>
        <v>72.7% - 77.6%</v>
      </c>
      <c r="J99" s="300"/>
      <c r="K99" s="276">
        <v>2</v>
      </c>
      <c r="L99" s="101">
        <f t="shared" si="8"/>
        <v>1.6764459346186086E-3</v>
      </c>
      <c r="M99" s="122" t="s">
        <v>1640</v>
      </c>
      <c r="N99" s="252">
        <v>0</v>
      </c>
    </row>
    <row r="100" spans="1:14" s="277" customFormat="1" x14ac:dyDescent="0.2">
      <c r="A100" s="251" t="s">
        <v>1660</v>
      </c>
      <c r="B100" s="251" t="s">
        <v>1661</v>
      </c>
      <c r="C100" s="251" t="s">
        <v>1432</v>
      </c>
      <c r="D100" s="251" t="s">
        <v>1433</v>
      </c>
      <c r="E100" s="299">
        <v>934</v>
      </c>
      <c r="F100" s="270">
        <v>288</v>
      </c>
      <c r="G100" s="275">
        <v>601</v>
      </c>
      <c r="H100" s="97">
        <f t="shared" si="7"/>
        <v>0.64346895074946464</v>
      </c>
      <c r="I100" s="98" t="str">
        <f t="shared" si="6"/>
        <v>61.2% - 67.4%</v>
      </c>
      <c r="J100" s="300"/>
      <c r="K100" s="276">
        <v>45</v>
      </c>
      <c r="L100" s="101">
        <f t="shared" si="8"/>
        <v>4.8179871520342615E-2</v>
      </c>
      <c r="M100" s="122" t="s">
        <v>1662</v>
      </c>
      <c r="N100" s="252">
        <v>0</v>
      </c>
    </row>
    <row r="101" spans="1:14" s="277" customFormat="1" x14ac:dyDescent="0.2">
      <c r="A101" s="251" t="s">
        <v>1663</v>
      </c>
      <c r="B101" s="251" t="s">
        <v>1664</v>
      </c>
      <c r="C101" s="251" t="s">
        <v>1432</v>
      </c>
      <c r="D101" s="251" t="s">
        <v>1433</v>
      </c>
      <c r="E101" s="299">
        <v>804</v>
      </c>
      <c r="F101" s="270">
        <v>165</v>
      </c>
      <c r="G101" s="275">
        <v>632</v>
      </c>
      <c r="H101" s="97">
        <f t="shared" si="7"/>
        <v>0.78606965174129351</v>
      </c>
      <c r="I101" s="98" t="str">
        <f t="shared" si="6"/>
        <v>75.6% - 81.3%</v>
      </c>
      <c r="J101" s="300"/>
      <c r="K101" s="276">
        <v>7</v>
      </c>
      <c r="L101" s="101">
        <f t="shared" si="8"/>
        <v>8.7064676616915426E-3</v>
      </c>
      <c r="M101" s="122" t="s">
        <v>1662</v>
      </c>
      <c r="N101" s="252">
        <v>0</v>
      </c>
    </row>
    <row r="102" spans="1:14" s="277" customFormat="1" x14ac:dyDescent="0.2">
      <c r="A102" s="251" t="s">
        <v>1665</v>
      </c>
      <c r="B102" s="251" t="s">
        <v>1666</v>
      </c>
      <c r="C102" s="251" t="s">
        <v>1432</v>
      </c>
      <c r="D102" s="251" t="s">
        <v>1433</v>
      </c>
      <c r="E102" s="299">
        <v>3526</v>
      </c>
      <c r="F102" s="270">
        <v>999</v>
      </c>
      <c r="G102" s="275">
        <v>2526</v>
      </c>
      <c r="H102" s="97">
        <f t="shared" si="7"/>
        <v>0.71639251276233695</v>
      </c>
      <c r="I102" s="98" t="str">
        <f t="shared" si="6"/>
        <v>70.1% - 73.1%</v>
      </c>
      <c r="J102" s="300"/>
      <c r="K102" s="276">
        <v>1</v>
      </c>
      <c r="L102" s="101">
        <f t="shared" si="8"/>
        <v>2.836074872376631E-4</v>
      </c>
      <c r="M102" s="122" t="s">
        <v>1667</v>
      </c>
      <c r="N102" s="252">
        <v>0</v>
      </c>
    </row>
    <row r="103" spans="1:14" s="277" customFormat="1" x14ac:dyDescent="0.2">
      <c r="A103" s="251" t="s">
        <v>1668</v>
      </c>
      <c r="B103" s="251" t="s">
        <v>1669</v>
      </c>
      <c r="C103" s="251" t="s">
        <v>1432</v>
      </c>
      <c r="D103" s="251" t="s">
        <v>1433</v>
      </c>
      <c r="E103" s="299">
        <v>572</v>
      </c>
      <c r="F103" s="270">
        <v>95</v>
      </c>
      <c r="G103" s="275">
        <v>476</v>
      </c>
      <c r="H103" s="97">
        <f t="shared" si="7"/>
        <v>0.83216783216783219</v>
      </c>
      <c r="I103" s="98" t="str">
        <f t="shared" si="6"/>
        <v>79.9% - 86.1%</v>
      </c>
      <c r="J103" s="300"/>
      <c r="K103" s="276">
        <v>1</v>
      </c>
      <c r="L103" s="101">
        <f t="shared" si="8"/>
        <v>1.7482517482517483E-3</v>
      </c>
      <c r="M103" s="122" t="s">
        <v>1640</v>
      </c>
      <c r="N103" s="252">
        <v>0</v>
      </c>
    </row>
    <row r="104" spans="1:14" s="277" customFormat="1" x14ac:dyDescent="0.2">
      <c r="A104" s="251" t="s">
        <v>1670</v>
      </c>
      <c r="B104" s="251" t="s">
        <v>1671</v>
      </c>
      <c r="C104" s="251" t="s">
        <v>1432</v>
      </c>
      <c r="D104" s="251" t="s">
        <v>1433</v>
      </c>
      <c r="E104" s="299">
        <v>1243</v>
      </c>
      <c r="F104" s="270">
        <v>275</v>
      </c>
      <c r="G104" s="275">
        <v>947</v>
      </c>
      <c r="H104" s="97">
        <f t="shared" si="7"/>
        <v>0.76186645213193882</v>
      </c>
      <c r="I104" s="98" t="str">
        <f t="shared" si="6"/>
        <v>73.7% - 78.5%</v>
      </c>
      <c r="J104" s="300"/>
      <c r="K104" s="276">
        <v>21</v>
      </c>
      <c r="L104" s="101">
        <f t="shared" si="8"/>
        <v>1.6894609814963796E-2</v>
      </c>
      <c r="M104" s="122" t="s">
        <v>1653</v>
      </c>
      <c r="N104" s="252">
        <v>0</v>
      </c>
    </row>
    <row r="105" spans="1:14" s="277" customFormat="1" x14ac:dyDescent="0.2">
      <c r="A105" s="251" t="s">
        <v>1672</v>
      </c>
      <c r="B105" s="251" t="s">
        <v>1673</v>
      </c>
      <c r="C105" s="251" t="s">
        <v>1432</v>
      </c>
      <c r="D105" s="251" t="s">
        <v>1433</v>
      </c>
      <c r="E105" s="299">
        <v>917</v>
      </c>
      <c r="F105" s="270">
        <v>236.31</v>
      </c>
      <c r="G105" s="275">
        <v>644.69000000000005</v>
      </c>
      <c r="H105" s="97">
        <f t="shared" si="7"/>
        <v>0.70304252998909489</v>
      </c>
      <c r="I105" s="98" t="str">
        <f t="shared" si="6"/>
        <v>67.3% - 73.2%</v>
      </c>
      <c r="J105" s="300"/>
      <c r="K105" s="276">
        <v>36</v>
      </c>
      <c r="L105" s="101">
        <f t="shared" si="8"/>
        <v>3.9258451472191931E-2</v>
      </c>
      <c r="M105" s="122" t="s">
        <v>1662</v>
      </c>
      <c r="N105" s="252">
        <v>0</v>
      </c>
    </row>
    <row r="106" spans="1:14" s="277" customFormat="1" x14ac:dyDescent="0.2">
      <c r="A106" s="251" t="s">
        <v>1674</v>
      </c>
      <c r="B106" s="251" t="s">
        <v>1675</v>
      </c>
      <c r="C106" s="251" t="s">
        <v>1432</v>
      </c>
      <c r="D106" s="251" t="s">
        <v>1433</v>
      </c>
      <c r="E106" s="299">
        <v>1191</v>
      </c>
      <c r="F106" s="270">
        <v>249</v>
      </c>
      <c r="G106" s="275">
        <v>862</v>
      </c>
      <c r="H106" s="97"/>
      <c r="I106" s="98" t="str">
        <f t="shared" si="6"/>
        <v/>
      </c>
      <c r="J106" s="300"/>
      <c r="K106" s="276">
        <v>80</v>
      </c>
      <c r="L106" s="101">
        <f t="shared" si="8"/>
        <v>6.7170445004198151E-2</v>
      </c>
      <c r="M106" s="122" t="s">
        <v>1640</v>
      </c>
      <c r="N106" s="252">
        <v>0</v>
      </c>
    </row>
    <row r="107" spans="1:14" s="277" customFormat="1" x14ac:dyDescent="0.2">
      <c r="A107" s="251" t="s">
        <v>1676</v>
      </c>
      <c r="B107" s="251" t="s">
        <v>1677</v>
      </c>
      <c r="C107" s="251" t="s">
        <v>1432</v>
      </c>
      <c r="D107" s="251" t="s">
        <v>1433</v>
      </c>
      <c r="E107" s="299">
        <v>1005</v>
      </c>
      <c r="F107" s="270">
        <v>183</v>
      </c>
      <c r="G107" s="275">
        <v>739</v>
      </c>
      <c r="H107" s="97"/>
      <c r="I107" s="98" t="str">
        <f t="shared" si="6"/>
        <v/>
      </c>
      <c r="J107" s="300"/>
      <c r="K107" s="276">
        <v>83</v>
      </c>
      <c r="L107" s="101">
        <f t="shared" si="8"/>
        <v>8.2587064676616917E-2</v>
      </c>
      <c r="M107" s="122" t="s">
        <v>1643</v>
      </c>
      <c r="N107" s="252">
        <v>1</v>
      </c>
    </row>
    <row r="108" spans="1:14" s="277" customFormat="1" x14ac:dyDescent="0.2">
      <c r="A108" s="251" t="s">
        <v>1678</v>
      </c>
      <c r="B108" s="251" t="s">
        <v>1679</v>
      </c>
      <c r="C108" s="251" t="s">
        <v>1432</v>
      </c>
      <c r="D108" s="251" t="s">
        <v>1433</v>
      </c>
      <c r="E108" s="299">
        <v>769</v>
      </c>
      <c r="F108" s="270">
        <v>184</v>
      </c>
      <c r="G108" s="275">
        <v>571</v>
      </c>
      <c r="H108" s="97">
        <f t="shared" si="7"/>
        <v>0.74252275682704816</v>
      </c>
      <c r="I108" s="98" t="str">
        <f t="shared" si="6"/>
        <v>71.0% - 77.2%</v>
      </c>
      <c r="J108" s="300"/>
      <c r="K108" s="276">
        <v>14</v>
      </c>
      <c r="L108" s="101">
        <f t="shared" si="8"/>
        <v>1.8205461638491547E-2</v>
      </c>
      <c r="M108" s="122" t="s">
        <v>1648</v>
      </c>
      <c r="N108" s="252">
        <v>0</v>
      </c>
    </row>
    <row r="109" spans="1:14" s="277" customFormat="1" x14ac:dyDescent="0.2">
      <c r="A109" s="251" t="s">
        <v>1680</v>
      </c>
      <c r="B109" s="251" t="s">
        <v>1681</v>
      </c>
      <c r="C109" s="251" t="s">
        <v>1432</v>
      </c>
      <c r="D109" s="251" t="s">
        <v>1433</v>
      </c>
      <c r="E109" s="299">
        <v>820</v>
      </c>
      <c r="F109" s="270">
        <v>226</v>
      </c>
      <c r="G109" s="275">
        <v>587</v>
      </c>
      <c r="H109" s="97"/>
      <c r="I109" s="98" t="str">
        <f t="shared" si="6"/>
        <v/>
      </c>
      <c r="J109" s="300"/>
      <c r="K109" s="276">
        <v>7</v>
      </c>
      <c r="L109" s="101">
        <f t="shared" si="8"/>
        <v>8.5365853658536592E-3</v>
      </c>
      <c r="M109" s="122" t="s">
        <v>1640</v>
      </c>
      <c r="N109" s="252">
        <v>1</v>
      </c>
    </row>
    <row r="110" spans="1:14" s="277" customFormat="1" x14ac:dyDescent="0.2">
      <c r="A110" s="251" t="s">
        <v>1682</v>
      </c>
      <c r="B110" s="251" t="s">
        <v>1683</v>
      </c>
      <c r="C110" s="251" t="s">
        <v>1432</v>
      </c>
      <c r="D110" s="251" t="s">
        <v>1433</v>
      </c>
      <c r="E110" s="299">
        <v>948</v>
      </c>
      <c r="F110" s="270">
        <v>318</v>
      </c>
      <c r="G110" s="275">
        <v>630</v>
      </c>
      <c r="H110" s="97"/>
      <c r="I110" s="98" t="str">
        <f t="shared" si="6"/>
        <v/>
      </c>
      <c r="J110" s="300"/>
      <c r="K110" s="276">
        <v>0</v>
      </c>
      <c r="L110" s="101">
        <f t="shared" si="8"/>
        <v>0</v>
      </c>
      <c r="M110" s="122" t="s">
        <v>1648</v>
      </c>
      <c r="N110" s="252">
        <v>1</v>
      </c>
    </row>
    <row r="111" spans="1:14" s="277" customFormat="1" x14ac:dyDescent="0.2">
      <c r="A111" s="251" t="s">
        <v>1684</v>
      </c>
      <c r="B111" s="251" t="s">
        <v>1685</v>
      </c>
      <c r="C111" s="251" t="s">
        <v>1432</v>
      </c>
      <c r="D111" s="251" t="s">
        <v>1433</v>
      </c>
      <c r="E111" s="299">
        <v>1185</v>
      </c>
      <c r="F111" s="270">
        <v>361</v>
      </c>
      <c r="G111" s="275">
        <v>774</v>
      </c>
      <c r="H111" s="97">
        <f t="shared" si="7"/>
        <v>0.65316455696202536</v>
      </c>
      <c r="I111" s="98" t="str">
        <f t="shared" si="6"/>
        <v>62.6% - 68.0%</v>
      </c>
      <c r="J111" s="300"/>
      <c r="K111" s="276">
        <v>50</v>
      </c>
      <c r="L111" s="101">
        <f t="shared" si="8"/>
        <v>4.2194092827004218E-2</v>
      </c>
      <c r="M111" s="122" t="s">
        <v>1662</v>
      </c>
      <c r="N111" s="252">
        <v>0</v>
      </c>
    </row>
    <row r="112" spans="1:14" s="277" customFormat="1" x14ac:dyDescent="0.2">
      <c r="A112" s="251" t="s">
        <v>1686</v>
      </c>
      <c r="B112" s="251" t="s">
        <v>1687</v>
      </c>
      <c r="C112" s="251" t="s">
        <v>1432</v>
      </c>
      <c r="D112" s="251" t="s">
        <v>1433</v>
      </c>
      <c r="E112" s="299">
        <v>5142</v>
      </c>
      <c r="F112" s="270">
        <v>1473</v>
      </c>
      <c r="G112" s="275">
        <v>3665</v>
      </c>
      <c r="H112" s="97">
        <f t="shared" si="7"/>
        <v>0.71275768183586152</v>
      </c>
      <c r="I112" s="98" t="str">
        <f t="shared" si="6"/>
        <v>70.0% - 72.5%</v>
      </c>
      <c r="J112" s="300"/>
      <c r="K112" s="276">
        <v>4</v>
      </c>
      <c r="L112" s="101">
        <f t="shared" si="8"/>
        <v>7.7790742901594711E-4</v>
      </c>
      <c r="M112" s="122" t="s">
        <v>1688</v>
      </c>
      <c r="N112" s="252">
        <v>0</v>
      </c>
    </row>
    <row r="113" spans="1:14" s="277" customFormat="1" x14ac:dyDescent="0.2">
      <c r="A113" s="251" t="s">
        <v>1689</v>
      </c>
      <c r="B113" s="251" t="s">
        <v>1690</v>
      </c>
      <c r="C113" s="251" t="s">
        <v>1432</v>
      </c>
      <c r="D113" s="251" t="s">
        <v>1433</v>
      </c>
      <c r="E113" s="299">
        <v>1316</v>
      </c>
      <c r="F113" s="270">
        <v>417</v>
      </c>
      <c r="G113" s="275">
        <v>882</v>
      </c>
      <c r="H113" s="97">
        <f t="shared" si="7"/>
        <v>0.67021276595744683</v>
      </c>
      <c r="I113" s="98" t="str">
        <f t="shared" si="6"/>
        <v>64.4% - 69.5%</v>
      </c>
      <c r="J113" s="300"/>
      <c r="K113" s="276">
        <v>17</v>
      </c>
      <c r="L113" s="101">
        <f t="shared" si="8"/>
        <v>1.2917933130699088E-2</v>
      </c>
      <c r="M113" s="122" t="s">
        <v>1653</v>
      </c>
      <c r="N113" s="252">
        <v>0</v>
      </c>
    </row>
    <row r="114" spans="1:14" s="277" customFormat="1" x14ac:dyDescent="0.2">
      <c r="A114" s="251" t="s">
        <v>1691</v>
      </c>
      <c r="B114" s="251" t="s">
        <v>1692</v>
      </c>
      <c r="C114" s="251" t="s">
        <v>1432</v>
      </c>
      <c r="D114" s="251" t="s">
        <v>1433</v>
      </c>
      <c r="E114" s="299">
        <v>1156</v>
      </c>
      <c r="F114" s="270">
        <v>393</v>
      </c>
      <c r="G114" s="275">
        <v>734</v>
      </c>
      <c r="H114" s="97"/>
      <c r="I114" s="98" t="str">
        <f t="shared" si="6"/>
        <v/>
      </c>
      <c r="J114" s="300"/>
      <c r="K114" s="276">
        <v>29</v>
      </c>
      <c r="L114" s="101">
        <f t="shared" si="8"/>
        <v>2.5086505190311418E-2</v>
      </c>
      <c r="M114" s="122" t="s">
        <v>1643</v>
      </c>
      <c r="N114" s="252">
        <v>1</v>
      </c>
    </row>
    <row r="115" spans="1:14" s="277" customFormat="1" x14ac:dyDescent="0.2">
      <c r="A115" s="251" t="s">
        <v>1693</v>
      </c>
      <c r="B115" s="251" t="s">
        <v>1694</v>
      </c>
      <c r="C115" s="251" t="s">
        <v>1432</v>
      </c>
      <c r="D115" s="251" t="s">
        <v>1433</v>
      </c>
      <c r="E115" s="299">
        <v>461</v>
      </c>
      <c r="F115" s="270">
        <v>125</v>
      </c>
      <c r="G115" s="275">
        <v>328</v>
      </c>
      <c r="H115" s="97">
        <f t="shared" si="7"/>
        <v>0.71149674620390457</v>
      </c>
      <c r="I115" s="98" t="str">
        <f t="shared" si="6"/>
        <v>66.9% - 75.1%</v>
      </c>
      <c r="J115" s="300"/>
      <c r="K115" s="276">
        <v>8</v>
      </c>
      <c r="L115" s="101">
        <f t="shared" si="8"/>
        <v>1.735357917570499E-2</v>
      </c>
      <c r="M115" s="122" t="s">
        <v>1648</v>
      </c>
      <c r="N115" s="252">
        <v>0</v>
      </c>
    </row>
    <row r="116" spans="1:14" s="277" customFormat="1" x14ac:dyDescent="0.2">
      <c r="A116" s="251" t="s">
        <v>1695</v>
      </c>
      <c r="B116" s="251" t="s">
        <v>1696</v>
      </c>
      <c r="C116" s="251" t="s">
        <v>1432</v>
      </c>
      <c r="D116" s="251" t="s">
        <v>1433</v>
      </c>
      <c r="E116" s="299">
        <v>1238</v>
      </c>
      <c r="F116" s="270">
        <v>336</v>
      </c>
      <c r="G116" s="275">
        <v>843</v>
      </c>
      <c r="H116" s="97">
        <f t="shared" si="7"/>
        <v>0.68093699515347339</v>
      </c>
      <c r="I116" s="98" t="str">
        <f t="shared" si="6"/>
        <v>65.4% - 70.6%</v>
      </c>
      <c r="J116" s="300"/>
      <c r="K116" s="276">
        <v>59</v>
      </c>
      <c r="L116" s="101">
        <f t="shared" si="8"/>
        <v>4.7657512116316643E-2</v>
      </c>
      <c r="M116" s="122" t="s">
        <v>1643</v>
      </c>
      <c r="N116" s="252">
        <v>0</v>
      </c>
    </row>
    <row r="117" spans="1:14" s="277" customFormat="1" x14ac:dyDescent="0.2">
      <c r="A117" s="251" t="s">
        <v>1697</v>
      </c>
      <c r="B117" s="251" t="s">
        <v>1698</v>
      </c>
      <c r="C117" s="251" t="s">
        <v>1432</v>
      </c>
      <c r="D117" s="251" t="s">
        <v>1433</v>
      </c>
      <c r="E117" s="299">
        <v>623</v>
      </c>
      <c r="F117" s="270">
        <v>131</v>
      </c>
      <c r="G117" s="275">
        <v>477</v>
      </c>
      <c r="H117" s="97"/>
      <c r="I117" s="98" t="str">
        <f t="shared" si="6"/>
        <v/>
      </c>
      <c r="J117" s="300"/>
      <c r="K117" s="276">
        <v>15</v>
      </c>
      <c r="L117" s="101">
        <f t="shared" si="8"/>
        <v>2.4077046548956663E-2</v>
      </c>
      <c r="M117" s="122" t="s">
        <v>1640</v>
      </c>
      <c r="N117" s="252">
        <v>1</v>
      </c>
    </row>
    <row r="118" spans="1:14" s="277" customFormat="1" x14ac:dyDescent="0.2">
      <c r="A118" s="251" t="s">
        <v>1699</v>
      </c>
      <c r="B118" s="251" t="s">
        <v>1700</v>
      </c>
      <c r="C118" s="251" t="s">
        <v>1432</v>
      </c>
      <c r="D118" s="251" t="s">
        <v>1433</v>
      </c>
      <c r="E118" s="299">
        <v>908</v>
      </c>
      <c r="F118" s="270">
        <v>190</v>
      </c>
      <c r="G118" s="275">
        <v>706</v>
      </c>
      <c r="H118" s="97">
        <f t="shared" si="7"/>
        <v>0.77753303964757714</v>
      </c>
      <c r="I118" s="98" t="str">
        <f t="shared" si="6"/>
        <v>74.9% - 80.3%</v>
      </c>
      <c r="J118" s="300"/>
      <c r="K118" s="276">
        <v>12</v>
      </c>
      <c r="L118" s="101">
        <f t="shared" si="8"/>
        <v>1.3215859030837005E-2</v>
      </c>
      <c r="M118" s="122" t="s">
        <v>1653</v>
      </c>
      <c r="N118" s="252">
        <v>0</v>
      </c>
    </row>
    <row r="119" spans="1:14" s="277" customFormat="1" x14ac:dyDescent="0.2">
      <c r="A119" s="251" t="s">
        <v>1701</v>
      </c>
      <c r="B119" s="251" t="s">
        <v>1702</v>
      </c>
      <c r="C119" s="251" t="s">
        <v>1432</v>
      </c>
      <c r="D119" s="251" t="s">
        <v>1433</v>
      </c>
      <c r="E119" s="299">
        <v>943</v>
      </c>
      <c r="F119" s="270">
        <v>343</v>
      </c>
      <c r="G119" s="275">
        <v>593</v>
      </c>
      <c r="H119" s="97">
        <f t="shared" si="7"/>
        <v>0.62884411452810185</v>
      </c>
      <c r="I119" s="98" t="str">
        <f t="shared" si="6"/>
        <v>59.8% - 65.9%</v>
      </c>
      <c r="J119" s="300"/>
      <c r="K119" s="276">
        <v>7</v>
      </c>
      <c r="L119" s="101">
        <f t="shared" si="8"/>
        <v>7.423117709437964E-3</v>
      </c>
      <c r="M119" s="122" t="s">
        <v>1648</v>
      </c>
      <c r="N119" s="252">
        <v>0</v>
      </c>
    </row>
    <row r="120" spans="1:14" s="277" customFormat="1" x14ac:dyDescent="0.2">
      <c r="A120" s="251" t="s">
        <v>1703</v>
      </c>
      <c r="B120" s="251" t="s">
        <v>1704</v>
      </c>
      <c r="C120" s="251" t="s">
        <v>1432</v>
      </c>
      <c r="D120" s="251" t="s">
        <v>1433</v>
      </c>
      <c r="E120" s="299">
        <v>3128</v>
      </c>
      <c r="F120" s="270">
        <v>693.2</v>
      </c>
      <c r="G120" s="275">
        <v>2427.8000000000002</v>
      </c>
      <c r="H120" s="97">
        <f t="shared" si="7"/>
        <v>0.77615089514066504</v>
      </c>
      <c r="I120" s="98" t="str">
        <f t="shared" si="6"/>
        <v>76.1% - 79.0%</v>
      </c>
      <c r="J120" s="300"/>
      <c r="K120" s="276">
        <v>7</v>
      </c>
      <c r="L120" s="101">
        <f t="shared" si="8"/>
        <v>2.237851662404092E-3</v>
      </c>
      <c r="M120" s="122" t="s">
        <v>1662</v>
      </c>
      <c r="N120" s="252">
        <v>0</v>
      </c>
    </row>
    <row r="121" spans="1:14" s="277" customFormat="1" x14ac:dyDescent="0.2">
      <c r="A121" s="251" t="s">
        <v>1705</v>
      </c>
      <c r="B121" s="251" t="s">
        <v>1706</v>
      </c>
      <c r="C121" s="251" t="s">
        <v>1432</v>
      </c>
      <c r="D121" s="251" t="s">
        <v>1433</v>
      </c>
      <c r="E121" s="299">
        <v>4346</v>
      </c>
      <c r="F121" s="270">
        <v>886</v>
      </c>
      <c r="G121" s="275">
        <v>3043</v>
      </c>
      <c r="H121" s="97"/>
      <c r="I121" s="98" t="str">
        <f t="shared" si="6"/>
        <v/>
      </c>
      <c r="J121" s="300"/>
      <c r="K121" s="276">
        <v>417</v>
      </c>
      <c r="L121" s="101">
        <f t="shared" si="8"/>
        <v>9.5950299125632771E-2</v>
      </c>
      <c r="M121" s="122" t="s">
        <v>1707</v>
      </c>
      <c r="N121" s="252">
        <v>0</v>
      </c>
    </row>
    <row r="122" spans="1:14" s="277" customFormat="1" x14ac:dyDescent="0.2">
      <c r="A122" s="251" t="s">
        <v>1708</v>
      </c>
      <c r="B122" s="251" t="s">
        <v>1709</v>
      </c>
      <c r="C122" s="251" t="s">
        <v>1432</v>
      </c>
      <c r="D122" s="251" t="s">
        <v>1433</v>
      </c>
      <c r="E122" s="299">
        <v>515</v>
      </c>
      <c r="F122" s="270">
        <v>137</v>
      </c>
      <c r="G122" s="275">
        <v>378</v>
      </c>
      <c r="H122" s="97">
        <f t="shared" si="7"/>
        <v>0.7339805825242719</v>
      </c>
      <c r="I122" s="98" t="str">
        <f t="shared" si="6"/>
        <v>69.4% - 77.0%</v>
      </c>
      <c r="J122" s="300"/>
      <c r="K122" s="276">
        <v>0</v>
      </c>
      <c r="L122" s="101">
        <f t="shared" si="8"/>
        <v>0</v>
      </c>
      <c r="M122" s="122" t="s">
        <v>1648</v>
      </c>
      <c r="N122" s="252">
        <v>0</v>
      </c>
    </row>
    <row r="123" spans="1:14" s="277" customFormat="1" x14ac:dyDescent="0.2">
      <c r="A123" s="251" t="s">
        <v>1710</v>
      </c>
      <c r="B123" s="251" t="s">
        <v>1711</v>
      </c>
      <c r="C123" s="251" t="s">
        <v>1432</v>
      </c>
      <c r="D123" s="251" t="s">
        <v>1433</v>
      </c>
      <c r="E123" s="299">
        <v>1092</v>
      </c>
      <c r="F123" s="270">
        <v>103</v>
      </c>
      <c r="G123" s="275">
        <v>936</v>
      </c>
      <c r="H123" s="97">
        <f t="shared" si="7"/>
        <v>0.8571428571428571</v>
      </c>
      <c r="I123" s="98" t="str">
        <f t="shared" si="6"/>
        <v>83.5% - 87.7%</v>
      </c>
      <c r="J123" s="300"/>
      <c r="K123" s="276">
        <v>53</v>
      </c>
      <c r="L123" s="101">
        <f t="shared" si="8"/>
        <v>4.8534798534798536E-2</v>
      </c>
      <c r="M123" s="122" t="s">
        <v>1643</v>
      </c>
      <c r="N123" s="252">
        <v>0</v>
      </c>
    </row>
    <row r="124" spans="1:14" s="277" customFormat="1" x14ac:dyDescent="0.2">
      <c r="A124" s="251" t="s">
        <v>1712</v>
      </c>
      <c r="B124" s="251" t="s">
        <v>1713</v>
      </c>
      <c r="C124" s="251" t="s">
        <v>1432</v>
      </c>
      <c r="D124" s="251" t="s">
        <v>1433</v>
      </c>
      <c r="E124" s="299">
        <v>296</v>
      </c>
      <c r="F124" s="270">
        <v>54</v>
      </c>
      <c r="G124" s="275">
        <v>240</v>
      </c>
      <c r="H124" s="97">
        <f t="shared" si="7"/>
        <v>0.81081081081081086</v>
      </c>
      <c r="I124" s="98" t="str">
        <f t="shared" si="6"/>
        <v>76.2% - 85.1%</v>
      </c>
      <c r="J124" s="300"/>
      <c r="K124" s="276">
        <v>2</v>
      </c>
      <c r="L124" s="101">
        <f t="shared" si="8"/>
        <v>6.7567567567567571E-3</v>
      </c>
      <c r="M124" s="122" t="s">
        <v>1714</v>
      </c>
      <c r="N124" s="252">
        <v>0</v>
      </c>
    </row>
    <row r="125" spans="1:14" s="277" customFormat="1" x14ac:dyDescent="0.2">
      <c r="A125" s="251" t="s">
        <v>1715</v>
      </c>
      <c r="B125" s="251" t="s">
        <v>1716</v>
      </c>
      <c r="C125" s="251" t="s">
        <v>1432</v>
      </c>
      <c r="D125" s="251" t="s">
        <v>1433</v>
      </c>
      <c r="E125" s="299">
        <v>789</v>
      </c>
      <c r="F125" s="270">
        <v>239</v>
      </c>
      <c r="G125" s="275">
        <v>550</v>
      </c>
      <c r="H125" s="97"/>
      <c r="I125" s="98" t="str">
        <f t="shared" si="6"/>
        <v/>
      </c>
      <c r="J125" s="300"/>
      <c r="K125" s="276">
        <v>0</v>
      </c>
      <c r="L125" s="101">
        <f t="shared" si="8"/>
        <v>0</v>
      </c>
      <c r="M125" s="122" t="s">
        <v>1640</v>
      </c>
      <c r="N125" s="252">
        <v>1</v>
      </c>
    </row>
    <row r="126" spans="1:14" s="277" customFormat="1" x14ac:dyDescent="0.2">
      <c r="A126" s="251" t="s">
        <v>1717</v>
      </c>
      <c r="B126" s="251" t="s">
        <v>1718</v>
      </c>
      <c r="C126" s="251" t="s">
        <v>1432</v>
      </c>
      <c r="D126" s="251" t="s">
        <v>1433</v>
      </c>
      <c r="E126" s="299">
        <v>913</v>
      </c>
      <c r="F126" s="270">
        <v>184</v>
      </c>
      <c r="G126" s="275">
        <v>716</v>
      </c>
      <c r="H126" s="97">
        <f t="shared" si="7"/>
        <v>0.78422782037239869</v>
      </c>
      <c r="I126" s="98" t="str">
        <f t="shared" si="6"/>
        <v>75.6% - 81.0%</v>
      </c>
      <c r="J126" s="300"/>
      <c r="K126" s="276">
        <v>13</v>
      </c>
      <c r="L126" s="101">
        <f t="shared" si="8"/>
        <v>1.4238773274917854E-2</v>
      </c>
      <c r="M126" s="122" t="s">
        <v>1653</v>
      </c>
      <c r="N126" s="252">
        <v>0</v>
      </c>
    </row>
    <row r="127" spans="1:14" s="277" customFormat="1" x14ac:dyDescent="0.2">
      <c r="A127" s="251" t="s">
        <v>1719</v>
      </c>
      <c r="B127" s="251" t="s">
        <v>1720</v>
      </c>
      <c r="C127" s="251" t="s">
        <v>1432</v>
      </c>
      <c r="D127" s="251" t="s">
        <v>1433</v>
      </c>
      <c r="E127" s="299">
        <v>1477</v>
      </c>
      <c r="F127" s="270">
        <v>318</v>
      </c>
      <c r="G127" s="275">
        <v>1118</v>
      </c>
      <c r="H127" s="97">
        <f t="shared" si="7"/>
        <v>0.75693974272173326</v>
      </c>
      <c r="I127" s="98" t="str">
        <f t="shared" si="6"/>
        <v>73.4% - 77.8%</v>
      </c>
      <c r="J127" s="300"/>
      <c r="K127" s="276">
        <v>41</v>
      </c>
      <c r="L127" s="101">
        <f t="shared" si="8"/>
        <v>2.7758970886932972E-2</v>
      </c>
      <c r="M127" s="122" t="s">
        <v>1653</v>
      </c>
      <c r="N127" s="252">
        <v>0</v>
      </c>
    </row>
    <row r="128" spans="1:14" s="277" customFormat="1" x14ac:dyDescent="0.2">
      <c r="A128" s="251" t="s">
        <v>1721</v>
      </c>
      <c r="B128" s="251" t="s">
        <v>1722</v>
      </c>
      <c r="C128" s="251" t="s">
        <v>1432</v>
      </c>
      <c r="D128" s="251" t="s">
        <v>1433</v>
      </c>
      <c r="E128" s="299">
        <v>681</v>
      </c>
      <c r="F128" s="270">
        <v>120.59</v>
      </c>
      <c r="G128" s="275">
        <v>551.41000000000008</v>
      </c>
      <c r="H128" s="97"/>
      <c r="I128" s="98" t="str">
        <f t="shared" si="6"/>
        <v/>
      </c>
      <c r="J128" s="300"/>
      <c r="K128" s="276">
        <v>8.9999999999998863</v>
      </c>
      <c r="L128" s="101">
        <f t="shared" si="8"/>
        <v>1.3215859030836838E-2</v>
      </c>
      <c r="M128" s="122" t="s">
        <v>1662</v>
      </c>
      <c r="N128" s="252">
        <v>1</v>
      </c>
    </row>
    <row r="129" spans="1:14" s="277" customFormat="1" x14ac:dyDescent="0.2">
      <c r="A129" s="251" t="s">
        <v>1723</v>
      </c>
      <c r="B129" s="251" t="s">
        <v>1724</v>
      </c>
      <c r="C129" s="251" t="s">
        <v>1432</v>
      </c>
      <c r="D129" s="251" t="s">
        <v>1433</v>
      </c>
      <c r="E129" s="299">
        <v>928</v>
      </c>
      <c r="F129" s="270">
        <v>249.19</v>
      </c>
      <c r="G129" s="275">
        <v>642.80999999999995</v>
      </c>
      <c r="H129" s="97">
        <f t="shared" si="7"/>
        <v>0.69268318965517239</v>
      </c>
      <c r="I129" s="98" t="str">
        <f t="shared" si="6"/>
        <v>66.2% - 72.2%</v>
      </c>
      <c r="J129" s="300"/>
      <c r="K129" s="276">
        <v>36</v>
      </c>
      <c r="L129" s="101">
        <f t="shared" si="8"/>
        <v>3.8793103448275863E-2</v>
      </c>
      <c r="M129" s="122" t="s">
        <v>1662</v>
      </c>
      <c r="N129" s="252">
        <v>0</v>
      </c>
    </row>
    <row r="130" spans="1:14" s="277" customFormat="1" x14ac:dyDescent="0.2">
      <c r="A130" s="251" t="s">
        <v>1725</v>
      </c>
      <c r="B130" s="251" t="s">
        <v>1726</v>
      </c>
      <c r="C130" s="251" t="s">
        <v>1432</v>
      </c>
      <c r="D130" s="251" t="s">
        <v>1433</v>
      </c>
      <c r="E130" s="299">
        <v>776</v>
      </c>
      <c r="F130" s="270">
        <v>229</v>
      </c>
      <c r="G130" s="275">
        <v>541</v>
      </c>
      <c r="H130" s="97">
        <f t="shared" si="7"/>
        <v>0.69716494845360821</v>
      </c>
      <c r="I130" s="98" t="str">
        <f t="shared" si="6"/>
        <v>66.4% - 72.8%</v>
      </c>
      <c r="J130" s="300"/>
      <c r="K130" s="276">
        <v>6</v>
      </c>
      <c r="L130" s="101">
        <f t="shared" si="8"/>
        <v>7.7319587628865982E-3</v>
      </c>
      <c r="M130" s="122" t="s">
        <v>1653</v>
      </c>
      <c r="N130" s="252">
        <v>0</v>
      </c>
    </row>
    <row r="131" spans="1:14" s="277" customFormat="1" x14ac:dyDescent="0.2">
      <c r="A131" s="251" t="s">
        <v>1727</v>
      </c>
      <c r="B131" s="251" t="s">
        <v>1728</v>
      </c>
      <c r="C131" s="251" t="s">
        <v>1434</v>
      </c>
      <c r="D131" s="251" t="s">
        <v>1435</v>
      </c>
      <c r="E131" s="299">
        <v>14000</v>
      </c>
      <c r="F131" s="270">
        <v>3869</v>
      </c>
      <c r="G131" s="275">
        <v>10042</v>
      </c>
      <c r="H131" s="97"/>
      <c r="I131" s="98" t="str">
        <f t="shared" si="6"/>
        <v/>
      </c>
      <c r="J131" s="300"/>
      <c r="K131" s="276">
        <v>89</v>
      </c>
      <c r="L131" s="101">
        <f t="shared" si="8"/>
        <v>6.3571428571428572E-3</v>
      </c>
      <c r="M131" s="122" t="s">
        <v>1729</v>
      </c>
      <c r="N131" s="252">
        <v>1</v>
      </c>
    </row>
    <row r="132" spans="1:14" s="277" customFormat="1" x14ac:dyDescent="0.2">
      <c r="A132" s="251" t="s">
        <v>1730</v>
      </c>
      <c r="B132" s="251" t="s">
        <v>1731</v>
      </c>
      <c r="C132" s="251" t="s">
        <v>1434</v>
      </c>
      <c r="D132" s="251" t="s">
        <v>1435</v>
      </c>
      <c r="E132" s="299">
        <v>869</v>
      </c>
      <c r="F132" s="270">
        <v>253</v>
      </c>
      <c r="G132" s="275">
        <v>610</v>
      </c>
      <c r="H132" s="97">
        <f t="shared" si="7"/>
        <v>0.70195627157652474</v>
      </c>
      <c r="I132" s="98" t="str">
        <f t="shared" si="6"/>
        <v>67.1% - 73.1%</v>
      </c>
      <c r="J132" s="300"/>
      <c r="K132" s="276">
        <v>6</v>
      </c>
      <c r="L132" s="101">
        <f t="shared" si="8"/>
        <v>6.9044879171461446E-3</v>
      </c>
      <c r="M132" s="122" t="s">
        <v>1732</v>
      </c>
      <c r="N132" s="252">
        <v>0</v>
      </c>
    </row>
    <row r="133" spans="1:14" s="277" customFormat="1" x14ac:dyDescent="0.2">
      <c r="A133" s="251" t="s">
        <v>1733</v>
      </c>
      <c r="B133" s="251" t="s">
        <v>1734</v>
      </c>
      <c r="C133" s="251" t="s">
        <v>1434</v>
      </c>
      <c r="D133" s="251" t="s">
        <v>1435</v>
      </c>
      <c r="E133" s="299">
        <v>536</v>
      </c>
      <c r="F133" s="270">
        <v>171</v>
      </c>
      <c r="G133" s="275">
        <v>363</v>
      </c>
      <c r="H133" s="97"/>
      <c r="I133" s="98" t="str">
        <f t="shared" si="6"/>
        <v/>
      </c>
      <c r="J133" s="300"/>
      <c r="K133" s="276">
        <v>2</v>
      </c>
      <c r="L133" s="101">
        <f t="shared" si="8"/>
        <v>3.7313432835820895E-3</v>
      </c>
      <c r="M133" s="122" t="s">
        <v>1735</v>
      </c>
      <c r="N133" s="252">
        <v>1</v>
      </c>
    </row>
    <row r="134" spans="1:14" s="277" customFormat="1" x14ac:dyDescent="0.2">
      <c r="A134" s="251" t="s">
        <v>1736</v>
      </c>
      <c r="B134" s="251" t="s">
        <v>1737</v>
      </c>
      <c r="C134" s="251" t="s">
        <v>1434</v>
      </c>
      <c r="D134" s="251" t="s">
        <v>1435</v>
      </c>
      <c r="E134" s="299">
        <v>4576</v>
      </c>
      <c r="F134" s="270">
        <v>1098</v>
      </c>
      <c r="G134" s="275">
        <v>3471</v>
      </c>
      <c r="H134" s="97">
        <f t="shared" si="7"/>
        <v>0.75852272727272729</v>
      </c>
      <c r="I134" s="98" t="str">
        <f t="shared" si="6"/>
        <v>74.6% - 77.1%</v>
      </c>
      <c r="J134" s="300"/>
      <c r="K134" s="276">
        <v>7</v>
      </c>
      <c r="L134" s="101">
        <f t="shared" si="8"/>
        <v>1.5297202797202797E-3</v>
      </c>
      <c r="M134" s="122" t="s">
        <v>1738</v>
      </c>
      <c r="N134" s="252">
        <v>0</v>
      </c>
    </row>
    <row r="135" spans="1:14" s="277" customFormat="1" x14ac:dyDescent="0.2">
      <c r="A135" s="251" t="s">
        <v>1739</v>
      </c>
      <c r="B135" s="251" t="s">
        <v>1740</v>
      </c>
      <c r="C135" s="251" t="s">
        <v>1434</v>
      </c>
      <c r="D135" s="251" t="s">
        <v>1435</v>
      </c>
      <c r="E135" s="299">
        <v>3587</v>
      </c>
      <c r="F135" s="270">
        <v>1381</v>
      </c>
      <c r="G135" s="275">
        <v>2098</v>
      </c>
      <c r="H135" s="97">
        <f t="shared" si="7"/>
        <v>0.58488988012266518</v>
      </c>
      <c r="I135" s="98" t="str">
        <f t="shared" si="6"/>
        <v>56.9% - 60.1%</v>
      </c>
      <c r="J135" s="300"/>
      <c r="K135" s="276">
        <v>108</v>
      </c>
      <c r="L135" s="101">
        <f t="shared" si="8"/>
        <v>3.010872595483691E-2</v>
      </c>
      <c r="M135" s="122" t="s">
        <v>1741</v>
      </c>
      <c r="N135" s="252">
        <v>0</v>
      </c>
    </row>
    <row r="136" spans="1:14" s="277" customFormat="1" x14ac:dyDescent="0.2">
      <c r="A136" s="251" t="s">
        <v>1742</v>
      </c>
      <c r="B136" s="251" t="s">
        <v>1743</v>
      </c>
      <c r="C136" s="251" t="s">
        <v>1434</v>
      </c>
      <c r="D136" s="251" t="s">
        <v>1435</v>
      </c>
      <c r="E136" s="299">
        <v>1415</v>
      </c>
      <c r="F136" s="270">
        <v>393</v>
      </c>
      <c r="G136" s="275">
        <v>1020</v>
      </c>
      <c r="H136" s="97">
        <f t="shared" si="7"/>
        <v>0.72084805653710249</v>
      </c>
      <c r="I136" s="98" t="str">
        <f t="shared" si="6"/>
        <v>69.7% - 74.4%</v>
      </c>
      <c r="J136" s="300"/>
      <c r="K136" s="276">
        <v>2</v>
      </c>
      <c r="L136" s="101">
        <f t="shared" si="8"/>
        <v>1.4134275618374558E-3</v>
      </c>
      <c r="M136" s="122" t="s">
        <v>1735</v>
      </c>
      <c r="N136" s="252">
        <v>0</v>
      </c>
    </row>
    <row r="137" spans="1:14" s="277" customFormat="1" x14ac:dyDescent="0.2">
      <c r="A137" s="251" t="s">
        <v>1744</v>
      </c>
      <c r="B137" s="251" t="s">
        <v>1745</v>
      </c>
      <c r="C137" s="251" t="s">
        <v>1434</v>
      </c>
      <c r="D137" s="251" t="s">
        <v>1435</v>
      </c>
      <c r="E137" s="299">
        <v>1691</v>
      </c>
      <c r="F137" s="270">
        <v>413</v>
      </c>
      <c r="G137" s="275">
        <v>1276</v>
      </c>
      <c r="H137" s="97">
        <f t="shared" si="7"/>
        <v>0.75458308693081022</v>
      </c>
      <c r="I137" s="98" t="str">
        <f t="shared" si="6"/>
        <v>73.4% - 77.5%</v>
      </c>
      <c r="J137" s="300"/>
      <c r="K137" s="276">
        <v>2</v>
      </c>
      <c r="L137" s="101">
        <f t="shared" si="8"/>
        <v>1.1827321111768185E-3</v>
      </c>
      <c r="M137" s="122" t="s">
        <v>1746</v>
      </c>
      <c r="N137" s="252">
        <v>0</v>
      </c>
    </row>
    <row r="138" spans="1:14" s="277" customFormat="1" x14ac:dyDescent="0.2">
      <c r="A138" s="251" t="s">
        <v>1747</v>
      </c>
      <c r="B138" s="251" t="s">
        <v>1748</v>
      </c>
      <c r="C138" s="251" t="s">
        <v>1434</v>
      </c>
      <c r="D138" s="251" t="s">
        <v>1435</v>
      </c>
      <c r="E138" s="299">
        <v>702</v>
      </c>
      <c r="F138" s="270">
        <v>165</v>
      </c>
      <c r="G138" s="275">
        <v>537</v>
      </c>
      <c r="H138" s="97"/>
      <c r="I138" s="98" t="str">
        <f t="shared" si="6"/>
        <v/>
      </c>
      <c r="J138" s="300"/>
      <c r="K138" s="276">
        <v>0</v>
      </c>
      <c r="L138" s="101">
        <f t="shared" si="8"/>
        <v>0</v>
      </c>
      <c r="M138" s="122" t="s">
        <v>1735</v>
      </c>
      <c r="N138" s="252">
        <v>1</v>
      </c>
    </row>
    <row r="139" spans="1:14" s="277" customFormat="1" x14ac:dyDescent="0.2">
      <c r="A139" s="251" t="s">
        <v>1749</v>
      </c>
      <c r="B139" s="251" t="s">
        <v>1750</v>
      </c>
      <c r="C139" s="251" t="s">
        <v>1434</v>
      </c>
      <c r="D139" s="251" t="s">
        <v>1435</v>
      </c>
      <c r="E139" s="299">
        <v>528</v>
      </c>
      <c r="F139" s="270">
        <v>131</v>
      </c>
      <c r="G139" s="275">
        <v>381</v>
      </c>
      <c r="H139" s="97"/>
      <c r="I139" s="98" t="str">
        <f t="shared" si="6"/>
        <v/>
      </c>
      <c r="J139" s="300"/>
      <c r="K139" s="276">
        <v>16</v>
      </c>
      <c r="L139" s="101">
        <f t="shared" si="8"/>
        <v>3.0303030303030304E-2</v>
      </c>
      <c r="M139" s="122" t="s">
        <v>1732</v>
      </c>
      <c r="N139" s="252">
        <v>1</v>
      </c>
    </row>
    <row r="140" spans="1:14" s="277" customFormat="1" x14ac:dyDescent="0.2">
      <c r="A140" s="251" t="s">
        <v>1751</v>
      </c>
      <c r="B140" s="251" t="s">
        <v>1752</v>
      </c>
      <c r="C140" s="251" t="s">
        <v>1434</v>
      </c>
      <c r="D140" s="251" t="s">
        <v>1435</v>
      </c>
      <c r="E140" s="299">
        <v>1208</v>
      </c>
      <c r="F140" s="270">
        <v>677</v>
      </c>
      <c r="G140" s="275">
        <v>531</v>
      </c>
      <c r="H140" s="97">
        <f t="shared" si="7"/>
        <v>0.43956953642384106</v>
      </c>
      <c r="I140" s="98" t="str">
        <f t="shared" si="6"/>
        <v>41.2% - 46.8%</v>
      </c>
      <c r="J140" s="300"/>
      <c r="K140" s="276">
        <v>0</v>
      </c>
      <c r="L140" s="101">
        <f t="shared" si="8"/>
        <v>0</v>
      </c>
      <c r="M140" s="122" t="s">
        <v>1735</v>
      </c>
      <c r="N140" s="252">
        <v>0</v>
      </c>
    </row>
    <row r="141" spans="1:14" s="277" customFormat="1" x14ac:dyDescent="0.2">
      <c r="A141" s="251" t="s">
        <v>1753</v>
      </c>
      <c r="B141" s="251" t="s">
        <v>1754</v>
      </c>
      <c r="C141" s="251" t="s">
        <v>1434</v>
      </c>
      <c r="D141" s="251" t="s">
        <v>1435</v>
      </c>
      <c r="E141" s="299">
        <v>632</v>
      </c>
      <c r="F141" s="270">
        <v>197</v>
      </c>
      <c r="G141" s="275">
        <v>432</v>
      </c>
      <c r="H141" s="97">
        <f t="shared" si="7"/>
        <v>0.68354430379746833</v>
      </c>
      <c r="I141" s="98" t="str">
        <f t="shared" si="6"/>
        <v>64.6% - 71.9%</v>
      </c>
      <c r="J141" s="300"/>
      <c r="K141" s="276">
        <v>3</v>
      </c>
      <c r="L141" s="101">
        <f t="shared" si="8"/>
        <v>4.7468354430379748E-3</v>
      </c>
      <c r="M141" s="122" t="s">
        <v>1755</v>
      </c>
      <c r="N141" s="252">
        <v>0</v>
      </c>
    </row>
    <row r="142" spans="1:14" s="277" customFormat="1" x14ac:dyDescent="0.2">
      <c r="A142" s="251" t="s">
        <v>1756</v>
      </c>
      <c r="B142" s="251" t="s">
        <v>1757</v>
      </c>
      <c r="C142" s="251" t="s">
        <v>1434</v>
      </c>
      <c r="D142" s="251" t="s">
        <v>1435</v>
      </c>
      <c r="E142" s="299">
        <v>1342</v>
      </c>
      <c r="F142" s="270">
        <v>521</v>
      </c>
      <c r="G142" s="275">
        <v>808</v>
      </c>
      <c r="H142" s="97"/>
      <c r="I142" s="98" t="str">
        <f t="shared" si="6"/>
        <v/>
      </c>
      <c r="J142" s="300"/>
      <c r="K142" s="276">
        <v>13</v>
      </c>
      <c r="L142" s="101">
        <f t="shared" si="8"/>
        <v>9.6870342771982112E-3</v>
      </c>
      <c r="M142" s="122" t="s">
        <v>1755</v>
      </c>
      <c r="N142" s="252">
        <v>1</v>
      </c>
    </row>
    <row r="143" spans="1:14" s="277" customFormat="1" x14ac:dyDescent="0.2">
      <c r="A143" s="251" t="s">
        <v>1758</v>
      </c>
      <c r="B143" s="251" t="s">
        <v>1759</v>
      </c>
      <c r="C143" s="251" t="s">
        <v>1434</v>
      </c>
      <c r="D143" s="251" t="s">
        <v>1435</v>
      </c>
      <c r="E143" s="299">
        <v>1069</v>
      </c>
      <c r="F143" s="270">
        <v>419</v>
      </c>
      <c r="G143" s="275">
        <v>637</v>
      </c>
      <c r="H143" s="97">
        <f t="shared" si="7"/>
        <v>0.59588400374181483</v>
      </c>
      <c r="I143" s="98" t="str">
        <f t="shared" si="6"/>
        <v>56.6% - 62.5%</v>
      </c>
      <c r="J143" s="300"/>
      <c r="K143" s="276">
        <v>13</v>
      </c>
      <c r="L143" s="101">
        <f t="shared" si="8"/>
        <v>1.216089803554724E-2</v>
      </c>
      <c r="M143" s="122" t="s">
        <v>1732</v>
      </c>
      <c r="N143" s="252">
        <v>0</v>
      </c>
    </row>
    <row r="144" spans="1:14" s="277" customFormat="1" x14ac:dyDescent="0.2">
      <c r="A144" s="251" t="s">
        <v>1760</v>
      </c>
      <c r="B144" s="251" t="s">
        <v>1761</v>
      </c>
      <c r="C144" s="251" t="s">
        <v>1434</v>
      </c>
      <c r="D144" s="251" t="s">
        <v>1435</v>
      </c>
      <c r="E144" s="299">
        <v>1194</v>
      </c>
      <c r="F144" s="270">
        <v>207</v>
      </c>
      <c r="G144" s="275">
        <v>985</v>
      </c>
      <c r="H144" s="97">
        <f t="shared" si="7"/>
        <v>0.82495812395309887</v>
      </c>
      <c r="I144" s="98" t="str">
        <f t="shared" si="6"/>
        <v>80.2% - 84.5%</v>
      </c>
      <c r="J144" s="300"/>
      <c r="K144" s="276">
        <v>2</v>
      </c>
      <c r="L144" s="101">
        <f t="shared" si="8"/>
        <v>1.6750418760469012E-3</v>
      </c>
      <c r="M144" s="122" t="s">
        <v>1755</v>
      </c>
      <c r="N144" s="252">
        <v>0</v>
      </c>
    </row>
    <row r="145" spans="1:14" s="277" customFormat="1" x14ac:dyDescent="0.2">
      <c r="A145" s="251" t="s">
        <v>1762</v>
      </c>
      <c r="B145" s="251" t="s">
        <v>1763</v>
      </c>
      <c r="C145" s="251" t="s">
        <v>1434</v>
      </c>
      <c r="D145" s="251" t="s">
        <v>1435</v>
      </c>
      <c r="E145" s="299">
        <v>2495</v>
      </c>
      <c r="F145" s="270">
        <v>957</v>
      </c>
      <c r="G145" s="275">
        <v>1491</v>
      </c>
      <c r="H145" s="97"/>
      <c r="I145" s="98" t="str">
        <f t="shared" si="6"/>
        <v/>
      </c>
      <c r="J145" s="300"/>
      <c r="K145" s="276">
        <v>47</v>
      </c>
      <c r="L145" s="101">
        <f t="shared" si="8"/>
        <v>1.8837675350701404E-2</v>
      </c>
      <c r="M145" s="122" t="s">
        <v>1764</v>
      </c>
      <c r="N145" s="252">
        <v>1</v>
      </c>
    </row>
    <row r="146" spans="1:14" s="277" customFormat="1" x14ac:dyDescent="0.2">
      <c r="A146" s="251" t="s">
        <v>1765</v>
      </c>
      <c r="B146" s="251" t="s">
        <v>1766</v>
      </c>
      <c r="C146" s="251" t="s">
        <v>1434</v>
      </c>
      <c r="D146" s="251" t="s">
        <v>1435</v>
      </c>
      <c r="E146" s="299">
        <v>2574</v>
      </c>
      <c r="F146" s="270">
        <v>619</v>
      </c>
      <c r="G146" s="275">
        <v>1935</v>
      </c>
      <c r="H146" s="97"/>
      <c r="I146" s="98" t="str">
        <f t="shared" si="6"/>
        <v/>
      </c>
      <c r="J146" s="300"/>
      <c r="K146" s="276">
        <v>20</v>
      </c>
      <c r="L146" s="101">
        <f t="shared" si="8"/>
        <v>7.77000777000777E-3</v>
      </c>
      <c r="M146" s="122" t="s">
        <v>1767</v>
      </c>
      <c r="N146" s="252">
        <v>1</v>
      </c>
    </row>
    <row r="147" spans="1:14" s="277" customFormat="1" x14ac:dyDescent="0.2">
      <c r="A147" s="251" t="s">
        <v>1768</v>
      </c>
      <c r="B147" s="251" t="s">
        <v>1769</v>
      </c>
      <c r="C147" s="251" t="s">
        <v>1434</v>
      </c>
      <c r="D147" s="251" t="s">
        <v>1435</v>
      </c>
      <c r="E147" s="299">
        <v>2430</v>
      </c>
      <c r="F147" s="270">
        <v>644</v>
      </c>
      <c r="G147" s="275">
        <v>1781</v>
      </c>
      <c r="H147" s="97">
        <f t="shared" si="7"/>
        <v>0.73292181069958851</v>
      </c>
      <c r="I147" s="98" t="str">
        <f t="shared" ref="I147:I210" si="9">IF(ISNUMBER(H147),TEXT(((2*G147)+(1.96^2)-(1.96*((1.96^2)+(4*G147*(100%-H147)))^0.5))/(2*(E147+(1.96^2))),"0.0%")&amp;" - "&amp;TEXT(((2*G147)+(1.96^2)+(1.96*((1.96^2)+(4*G147*(100%-H147)))^0.5))/(2*(E147+(1.96^2))),"0.0%"),"")</f>
        <v>71.5% - 75.0%</v>
      </c>
      <c r="J147" s="300"/>
      <c r="K147" s="276">
        <v>5</v>
      </c>
      <c r="L147" s="101">
        <f t="shared" si="8"/>
        <v>2.05761316872428E-3</v>
      </c>
      <c r="M147" s="122" t="s">
        <v>1770</v>
      </c>
      <c r="N147" s="252">
        <v>0</v>
      </c>
    </row>
    <row r="148" spans="1:14" s="277" customFormat="1" x14ac:dyDescent="0.2">
      <c r="A148" s="251" t="s">
        <v>1771</v>
      </c>
      <c r="B148" s="251" t="s">
        <v>1772</v>
      </c>
      <c r="C148" s="251" t="s">
        <v>1434</v>
      </c>
      <c r="D148" s="251" t="s">
        <v>1435</v>
      </c>
      <c r="E148" s="299">
        <v>696</v>
      </c>
      <c r="F148" s="270">
        <v>214</v>
      </c>
      <c r="G148" s="275">
        <v>480</v>
      </c>
      <c r="H148" s="97"/>
      <c r="I148" s="98" t="str">
        <f t="shared" si="9"/>
        <v/>
      </c>
      <c r="J148" s="300"/>
      <c r="K148" s="276">
        <v>2</v>
      </c>
      <c r="L148" s="101">
        <f t="shared" ref="L148:L211" si="10">K148/E148</f>
        <v>2.8735632183908046E-3</v>
      </c>
      <c r="M148" s="122" t="s">
        <v>1735</v>
      </c>
      <c r="N148" s="252">
        <v>1</v>
      </c>
    </row>
    <row r="149" spans="1:14" s="277" customFormat="1" x14ac:dyDescent="0.2">
      <c r="A149" s="251" t="s">
        <v>1773</v>
      </c>
      <c r="B149" s="251" t="s">
        <v>1774</v>
      </c>
      <c r="C149" s="251" t="s">
        <v>1434</v>
      </c>
      <c r="D149" s="251" t="s">
        <v>1435</v>
      </c>
      <c r="E149" s="299">
        <v>242</v>
      </c>
      <c r="F149" s="270">
        <v>115</v>
      </c>
      <c r="G149" s="275">
        <v>127</v>
      </c>
      <c r="H149" s="97"/>
      <c r="I149" s="98" t="str">
        <f t="shared" si="9"/>
        <v/>
      </c>
      <c r="J149" s="300"/>
      <c r="K149" s="276">
        <v>0</v>
      </c>
      <c r="L149" s="101">
        <f t="shared" si="10"/>
        <v>0</v>
      </c>
      <c r="M149" s="122" t="s">
        <v>1735</v>
      </c>
      <c r="N149" s="252">
        <v>1</v>
      </c>
    </row>
    <row r="150" spans="1:14" s="277" customFormat="1" x14ac:dyDescent="0.2">
      <c r="A150" s="251" t="s">
        <v>1775</v>
      </c>
      <c r="B150" s="251" t="s">
        <v>1776</v>
      </c>
      <c r="C150" s="251" t="s">
        <v>1434</v>
      </c>
      <c r="D150" s="251" t="s">
        <v>1435</v>
      </c>
      <c r="E150" s="299">
        <v>752</v>
      </c>
      <c r="F150" s="270">
        <v>372</v>
      </c>
      <c r="G150" s="275">
        <v>377</v>
      </c>
      <c r="H150" s="97"/>
      <c r="I150" s="98" t="str">
        <f t="shared" si="9"/>
        <v/>
      </c>
      <c r="J150" s="300"/>
      <c r="K150" s="276">
        <v>3</v>
      </c>
      <c r="L150" s="101">
        <f t="shared" si="10"/>
        <v>3.9893617021276593E-3</v>
      </c>
      <c r="M150" s="122" t="s">
        <v>1735</v>
      </c>
      <c r="N150" s="252">
        <v>1</v>
      </c>
    </row>
    <row r="151" spans="1:14" s="277" customFormat="1" x14ac:dyDescent="0.2">
      <c r="A151" s="251" t="s">
        <v>1777</v>
      </c>
      <c r="B151" s="251" t="s">
        <v>1778</v>
      </c>
      <c r="C151" s="251" t="s">
        <v>1434</v>
      </c>
      <c r="D151" s="251" t="s">
        <v>1435</v>
      </c>
      <c r="E151" s="299">
        <v>3573</v>
      </c>
      <c r="F151" s="270">
        <v>2264</v>
      </c>
      <c r="G151" s="275">
        <v>1309</v>
      </c>
      <c r="H151" s="97">
        <f t="shared" ref="H151:H211" si="11">G151/E151</f>
        <v>0.36635880212706406</v>
      </c>
      <c r="I151" s="98" t="str">
        <f t="shared" si="9"/>
        <v>35.1% - 38.2%</v>
      </c>
      <c r="J151" s="300"/>
      <c r="K151" s="276">
        <v>0</v>
      </c>
      <c r="L151" s="101">
        <f t="shared" si="10"/>
        <v>0</v>
      </c>
      <c r="M151" s="122" t="s">
        <v>1779</v>
      </c>
      <c r="N151" s="252">
        <v>0</v>
      </c>
    </row>
    <row r="152" spans="1:14" s="277" customFormat="1" x14ac:dyDescent="0.2">
      <c r="A152" s="251" t="s">
        <v>1780</v>
      </c>
      <c r="B152" s="251" t="s">
        <v>1781</v>
      </c>
      <c r="C152" s="251" t="s">
        <v>1434</v>
      </c>
      <c r="D152" s="251" t="s">
        <v>1435</v>
      </c>
      <c r="E152" s="299">
        <v>1052</v>
      </c>
      <c r="F152" s="270">
        <v>230</v>
      </c>
      <c r="G152" s="275">
        <v>807</v>
      </c>
      <c r="H152" s="97">
        <f t="shared" si="11"/>
        <v>0.7671102661596958</v>
      </c>
      <c r="I152" s="98" t="str">
        <f t="shared" si="9"/>
        <v>74.1% - 79.2%</v>
      </c>
      <c r="J152" s="300"/>
      <c r="K152" s="276">
        <v>15</v>
      </c>
      <c r="L152" s="101">
        <f t="shared" si="10"/>
        <v>1.4258555133079848E-2</v>
      </c>
      <c r="M152" s="122" t="s">
        <v>1755</v>
      </c>
      <c r="N152" s="252">
        <v>0</v>
      </c>
    </row>
    <row r="153" spans="1:14" s="277" customFormat="1" x14ac:dyDescent="0.2">
      <c r="A153" s="251" t="s">
        <v>1782</v>
      </c>
      <c r="B153" s="251" t="s">
        <v>1783</v>
      </c>
      <c r="C153" s="251" t="s">
        <v>1434</v>
      </c>
      <c r="D153" s="251" t="s">
        <v>1435</v>
      </c>
      <c r="E153" s="299">
        <v>998</v>
      </c>
      <c r="F153" s="270">
        <v>342</v>
      </c>
      <c r="G153" s="275">
        <v>655</v>
      </c>
      <c r="H153" s="97">
        <f t="shared" si="11"/>
        <v>0.65631262525050105</v>
      </c>
      <c r="I153" s="98" t="str">
        <f t="shared" si="9"/>
        <v>62.6% - 68.5%</v>
      </c>
      <c r="J153" s="300"/>
      <c r="K153" s="276">
        <v>1</v>
      </c>
      <c r="L153" s="101">
        <f t="shared" si="10"/>
        <v>1.002004008016032E-3</v>
      </c>
      <c r="M153" s="122" t="s">
        <v>1735</v>
      </c>
      <c r="N153" s="252">
        <v>0</v>
      </c>
    </row>
    <row r="154" spans="1:14" s="277" customFormat="1" x14ac:dyDescent="0.2">
      <c r="A154" s="251" t="s">
        <v>1784</v>
      </c>
      <c r="B154" s="251" t="s">
        <v>1785</v>
      </c>
      <c r="C154" s="251" t="s">
        <v>1434</v>
      </c>
      <c r="D154" s="251" t="s">
        <v>1435</v>
      </c>
      <c r="E154" s="299">
        <v>2126</v>
      </c>
      <c r="F154" s="270">
        <v>657</v>
      </c>
      <c r="G154" s="275">
        <v>1432</v>
      </c>
      <c r="H154" s="97">
        <f t="shared" si="11"/>
        <v>0.67356538099717778</v>
      </c>
      <c r="I154" s="98" t="str">
        <f t="shared" si="9"/>
        <v>65.3% - 69.3%</v>
      </c>
      <c r="J154" s="300"/>
      <c r="K154" s="276">
        <v>37</v>
      </c>
      <c r="L154" s="101">
        <f t="shared" si="10"/>
        <v>1.7403574788334902E-2</v>
      </c>
      <c r="M154" s="122" t="s">
        <v>1786</v>
      </c>
      <c r="N154" s="252">
        <v>0</v>
      </c>
    </row>
    <row r="155" spans="1:14" s="277" customFormat="1" x14ac:dyDescent="0.2">
      <c r="A155" s="251" t="s">
        <v>1787</v>
      </c>
      <c r="B155" s="251" t="s">
        <v>1788</v>
      </c>
      <c r="C155" s="251" t="s">
        <v>1434</v>
      </c>
      <c r="D155" s="251" t="s">
        <v>1435</v>
      </c>
      <c r="E155" s="299">
        <v>3615</v>
      </c>
      <c r="F155" s="270">
        <v>1299</v>
      </c>
      <c r="G155" s="275">
        <v>2291</v>
      </c>
      <c r="H155" s="97">
        <f t="shared" si="11"/>
        <v>0.6337482710926694</v>
      </c>
      <c r="I155" s="98" t="str">
        <f t="shared" si="9"/>
        <v>61.8% - 64.9%</v>
      </c>
      <c r="J155" s="300"/>
      <c r="K155" s="276">
        <v>25</v>
      </c>
      <c r="L155" s="101">
        <f t="shared" si="10"/>
        <v>6.9156293222683261E-3</v>
      </c>
      <c r="M155" s="122" t="s">
        <v>1789</v>
      </c>
      <c r="N155" s="252">
        <v>0</v>
      </c>
    </row>
    <row r="156" spans="1:14" s="277" customFormat="1" x14ac:dyDescent="0.2">
      <c r="A156" s="251" t="s">
        <v>1790</v>
      </c>
      <c r="B156" s="251" t="s">
        <v>1791</v>
      </c>
      <c r="C156" s="251" t="s">
        <v>1434</v>
      </c>
      <c r="D156" s="251" t="s">
        <v>1435</v>
      </c>
      <c r="E156" s="299">
        <v>1475</v>
      </c>
      <c r="F156" s="270">
        <v>252</v>
      </c>
      <c r="G156" s="275">
        <v>1154</v>
      </c>
      <c r="H156" s="97">
        <f t="shared" si="11"/>
        <v>0.78237288135593219</v>
      </c>
      <c r="I156" s="98" t="str">
        <f t="shared" si="9"/>
        <v>76.1% - 80.3%</v>
      </c>
      <c r="J156" s="300"/>
      <c r="K156" s="276">
        <v>69</v>
      </c>
      <c r="L156" s="101">
        <f t="shared" si="10"/>
        <v>4.6779661016949151E-2</v>
      </c>
      <c r="M156" s="122" t="s">
        <v>1755</v>
      </c>
      <c r="N156" s="252">
        <v>0</v>
      </c>
    </row>
    <row r="157" spans="1:14" s="277" customFormat="1" x14ac:dyDescent="0.2">
      <c r="A157" s="251" t="s">
        <v>1792</v>
      </c>
      <c r="B157" s="251" t="s">
        <v>1793</v>
      </c>
      <c r="C157" s="251" t="s">
        <v>1434</v>
      </c>
      <c r="D157" s="251" t="s">
        <v>1435</v>
      </c>
      <c r="E157" s="299">
        <v>3454</v>
      </c>
      <c r="F157" s="270">
        <v>1187</v>
      </c>
      <c r="G157" s="275">
        <v>2261</v>
      </c>
      <c r="H157" s="97">
        <f t="shared" si="11"/>
        <v>0.65460335842501449</v>
      </c>
      <c r="I157" s="98" t="str">
        <f t="shared" si="9"/>
        <v>63.9% - 67.0%</v>
      </c>
      <c r="J157" s="300"/>
      <c r="K157" s="276">
        <v>6</v>
      </c>
      <c r="L157" s="101">
        <f t="shared" si="10"/>
        <v>1.7371163867979154E-3</v>
      </c>
      <c r="M157" s="122" t="s">
        <v>1794</v>
      </c>
      <c r="N157" s="252">
        <v>0</v>
      </c>
    </row>
    <row r="158" spans="1:14" s="277" customFormat="1" x14ac:dyDescent="0.2">
      <c r="A158" s="251" t="s">
        <v>1795</v>
      </c>
      <c r="B158" s="251" t="s">
        <v>1796</v>
      </c>
      <c r="C158" s="251" t="s">
        <v>1434</v>
      </c>
      <c r="D158" s="251" t="s">
        <v>1435</v>
      </c>
      <c r="E158" s="299">
        <v>1420</v>
      </c>
      <c r="F158" s="270">
        <v>432</v>
      </c>
      <c r="G158" s="275">
        <v>938</v>
      </c>
      <c r="H158" s="97">
        <f t="shared" si="11"/>
        <v>0.66056338028169015</v>
      </c>
      <c r="I158" s="98" t="str">
        <f t="shared" si="9"/>
        <v>63.6% - 68.5%</v>
      </c>
      <c r="J158" s="300"/>
      <c r="K158" s="276">
        <v>50</v>
      </c>
      <c r="L158" s="101">
        <f t="shared" si="10"/>
        <v>3.5211267605633804E-2</v>
      </c>
      <c r="M158" s="122" t="s">
        <v>1732</v>
      </c>
      <c r="N158" s="252">
        <v>0</v>
      </c>
    </row>
    <row r="159" spans="1:14" s="277" customFormat="1" x14ac:dyDescent="0.2">
      <c r="A159" s="251" t="s">
        <v>1797</v>
      </c>
      <c r="B159" s="251" t="s">
        <v>1798</v>
      </c>
      <c r="C159" s="251" t="s">
        <v>1434</v>
      </c>
      <c r="D159" s="251" t="s">
        <v>1435</v>
      </c>
      <c r="E159" s="299">
        <v>923</v>
      </c>
      <c r="F159" s="270">
        <v>280</v>
      </c>
      <c r="G159" s="275">
        <v>611</v>
      </c>
      <c r="H159" s="97"/>
      <c r="I159" s="98" t="str">
        <f t="shared" si="9"/>
        <v/>
      </c>
      <c r="J159" s="300"/>
      <c r="K159" s="276">
        <v>32</v>
      </c>
      <c r="L159" s="101">
        <f t="shared" si="10"/>
        <v>3.4669555796316358E-2</v>
      </c>
      <c r="M159" s="122" t="s">
        <v>1732</v>
      </c>
      <c r="N159" s="252">
        <v>1</v>
      </c>
    </row>
    <row r="160" spans="1:14" s="277" customFormat="1" x14ac:dyDescent="0.2">
      <c r="A160" s="251" t="s">
        <v>1799</v>
      </c>
      <c r="B160" s="251" t="s">
        <v>1134</v>
      </c>
      <c r="C160" s="251" t="s">
        <v>1434</v>
      </c>
      <c r="D160" s="251" t="s">
        <v>1435</v>
      </c>
      <c r="E160" s="299">
        <v>1063</v>
      </c>
      <c r="F160" s="270">
        <v>428</v>
      </c>
      <c r="G160" s="275">
        <v>597</v>
      </c>
      <c r="H160" s="97">
        <f t="shared" si="11"/>
        <v>0.56161806208842902</v>
      </c>
      <c r="I160" s="98" t="str">
        <f t="shared" si="9"/>
        <v>53.2% - 59.1%</v>
      </c>
      <c r="J160" s="300"/>
      <c r="K160" s="276">
        <v>38</v>
      </c>
      <c r="L160" s="101">
        <f t="shared" si="10"/>
        <v>3.574788334901223E-2</v>
      </c>
      <c r="M160" s="122" t="s">
        <v>1732</v>
      </c>
      <c r="N160" s="252">
        <v>0</v>
      </c>
    </row>
    <row r="161" spans="1:14" s="277" customFormat="1" x14ac:dyDescent="0.2">
      <c r="A161" s="251" t="s">
        <v>1800</v>
      </c>
      <c r="B161" s="251" t="s">
        <v>1801</v>
      </c>
      <c r="C161" s="251" t="s">
        <v>1436</v>
      </c>
      <c r="D161" s="251" t="s">
        <v>1437</v>
      </c>
      <c r="E161" s="299">
        <v>649</v>
      </c>
      <c r="F161" s="270">
        <v>130</v>
      </c>
      <c r="G161" s="275">
        <v>517</v>
      </c>
      <c r="H161" s="97"/>
      <c r="I161" s="98" t="str">
        <f t="shared" si="9"/>
        <v/>
      </c>
      <c r="J161" s="300"/>
      <c r="K161" s="276">
        <v>2</v>
      </c>
      <c r="L161" s="101">
        <f t="shared" si="10"/>
        <v>3.0816640986132513E-3</v>
      </c>
      <c r="M161" s="122" t="s">
        <v>1802</v>
      </c>
      <c r="N161" s="252">
        <v>1</v>
      </c>
    </row>
    <row r="162" spans="1:14" s="277" customFormat="1" x14ac:dyDescent="0.2">
      <c r="A162" s="251" t="s">
        <v>1803</v>
      </c>
      <c r="B162" s="251" t="s">
        <v>1804</v>
      </c>
      <c r="C162" s="251" t="s">
        <v>1436</v>
      </c>
      <c r="D162" s="251" t="s">
        <v>1437</v>
      </c>
      <c r="E162" s="299">
        <v>2126</v>
      </c>
      <c r="F162" s="270">
        <v>664</v>
      </c>
      <c r="G162" s="275">
        <v>1447</v>
      </c>
      <c r="H162" s="97">
        <f t="shared" si="11"/>
        <v>0.68062088428974599</v>
      </c>
      <c r="I162" s="98" t="str">
        <f t="shared" si="9"/>
        <v>66.0% - 70.0%</v>
      </c>
      <c r="J162" s="300"/>
      <c r="K162" s="276">
        <v>15</v>
      </c>
      <c r="L162" s="101">
        <f t="shared" si="10"/>
        <v>7.0555032925682035E-3</v>
      </c>
      <c r="M162" s="122" t="s">
        <v>1805</v>
      </c>
      <c r="N162" s="252">
        <v>0</v>
      </c>
    </row>
    <row r="163" spans="1:14" s="277" customFormat="1" x14ac:dyDescent="0.2">
      <c r="A163" s="251" t="s">
        <v>1806</v>
      </c>
      <c r="B163" s="251" t="s">
        <v>1807</v>
      </c>
      <c r="C163" s="251" t="s">
        <v>1436</v>
      </c>
      <c r="D163" s="251" t="s">
        <v>1437</v>
      </c>
      <c r="E163" s="299">
        <v>2103</v>
      </c>
      <c r="F163" s="270">
        <v>400.75999999999993</v>
      </c>
      <c r="G163" s="275">
        <v>1676.2399999999998</v>
      </c>
      <c r="H163" s="97">
        <f t="shared" si="11"/>
        <v>0.79707085116500231</v>
      </c>
      <c r="I163" s="98" t="str">
        <f t="shared" si="9"/>
        <v>77.9% - 81.4%</v>
      </c>
      <c r="J163" s="300"/>
      <c r="K163" s="276">
        <v>26.000000000000455</v>
      </c>
      <c r="L163" s="101">
        <f t="shared" si="10"/>
        <v>1.2363290537327843E-2</v>
      </c>
      <c r="M163" s="122" t="s">
        <v>1808</v>
      </c>
      <c r="N163" s="252">
        <v>0</v>
      </c>
    </row>
    <row r="164" spans="1:14" s="277" customFormat="1" x14ac:dyDescent="0.2">
      <c r="A164" s="251" t="s">
        <v>1809</v>
      </c>
      <c r="B164" s="251" t="s">
        <v>1810</v>
      </c>
      <c r="C164" s="251" t="s">
        <v>1436</v>
      </c>
      <c r="D164" s="251" t="s">
        <v>1437</v>
      </c>
      <c r="E164" s="299">
        <v>1511</v>
      </c>
      <c r="F164" s="270">
        <v>407</v>
      </c>
      <c r="G164" s="275">
        <v>1076</v>
      </c>
      <c r="H164" s="97"/>
      <c r="I164" s="98" t="str">
        <f t="shared" si="9"/>
        <v/>
      </c>
      <c r="J164" s="300"/>
      <c r="K164" s="276">
        <v>28</v>
      </c>
      <c r="L164" s="101">
        <f t="shared" si="10"/>
        <v>1.8530774321641297E-2</v>
      </c>
      <c r="M164" s="122" t="s">
        <v>1805</v>
      </c>
      <c r="N164" s="252">
        <v>1</v>
      </c>
    </row>
    <row r="165" spans="1:14" s="277" customFormat="1" x14ac:dyDescent="0.2">
      <c r="A165" s="251" t="s">
        <v>1811</v>
      </c>
      <c r="B165" s="251" t="s">
        <v>1812</v>
      </c>
      <c r="C165" s="251" t="s">
        <v>1436</v>
      </c>
      <c r="D165" s="251" t="s">
        <v>1437</v>
      </c>
      <c r="E165" s="299">
        <v>1398</v>
      </c>
      <c r="F165" s="270">
        <v>301</v>
      </c>
      <c r="G165" s="275">
        <v>1092</v>
      </c>
      <c r="H165" s="97">
        <f t="shared" si="11"/>
        <v>0.7811158798283262</v>
      </c>
      <c r="I165" s="98" t="str">
        <f t="shared" si="9"/>
        <v>75.9% - 80.2%</v>
      </c>
      <c r="J165" s="300"/>
      <c r="K165" s="276">
        <v>5</v>
      </c>
      <c r="L165" s="101">
        <f t="shared" si="10"/>
        <v>3.5765379113018598E-3</v>
      </c>
      <c r="M165" s="122" t="s">
        <v>1813</v>
      </c>
      <c r="N165" s="252">
        <v>0</v>
      </c>
    </row>
    <row r="166" spans="1:14" s="277" customFormat="1" x14ac:dyDescent="0.2">
      <c r="A166" s="251" t="s">
        <v>1814</v>
      </c>
      <c r="B166" s="251" t="s">
        <v>1815</v>
      </c>
      <c r="C166" s="251" t="s">
        <v>1436</v>
      </c>
      <c r="D166" s="251" t="s">
        <v>1437</v>
      </c>
      <c r="E166" s="299">
        <v>804</v>
      </c>
      <c r="F166" s="270">
        <v>169</v>
      </c>
      <c r="G166" s="275">
        <v>626</v>
      </c>
      <c r="H166" s="97">
        <f t="shared" si="11"/>
        <v>0.77860696517412931</v>
      </c>
      <c r="I166" s="98" t="str">
        <f t="shared" si="9"/>
        <v>74.9% - 80.6%</v>
      </c>
      <c r="J166" s="300"/>
      <c r="K166" s="276">
        <v>9</v>
      </c>
      <c r="L166" s="101">
        <f t="shared" si="10"/>
        <v>1.1194029850746268E-2</v>
      </c>
      <c r="M166" s="122" t="s">
        <v>1805</v>
      </c>
      <c r="N166" s="252">
        <v>0</v>
      </c>
    </row>
    <row r="167" spans="1:14" s="277" customFormat="1" x14ac:dyDescent="0.2">
      <c r="A167" s="251" t="s">
        <v>1816</v>
      </c>
      <c r="B167" s="251" t="s">
        <v>1817</v>
      </c>
      <c r="C167" s="251" t="s">
        <v>1436</v>
      </c>
      <c r="D167" s="251" t="s">
        <v>1437</v>
      </c>
      <c r="E167" s="299">
        <v>940</v>
      </c>
      <c r="F167" s="270">
        <v>141</v>
      </c>
      <c r="G167" s="275">
        <v>799</v>
      </c>
      <c r="H167" s="97"/>
      <c r="I167" s="98" t="str">
        <f t="shared" si="9"/>
        <v/>
      </c>
      <c r="J167" s="300"/>
      <c r="K167" s="276">
        <v>0</v>
      </c>
      <c r="L167" s="101">
        <f t="shared" si="10"/>
        <v>0</v>
      </c>
      <c r="M167" s="122" t="s">
        <v>1813</v>
      </c>
      <c r="N167" s="252">
        <v>1</v>
      </c>
    </row>
    <row r="168" spans="1:14" s="277" customFormat="1" x14ac:dyDescent="0.2">
      <c r="A168" s="251" t="s">
        <v>1818</v>
      </c>
      <c r="B168" s="251" t="s">
        <v>1819</v>
      </c>
      <c r="C168" s="251" t="s">
        <v>1436</v>
      </c>
      <c r="D168" s="251" t="s">
        <v>1437</v>
      </c>
      <c r="E168" s="299">
        <v>1210</v>
      </c>
      <c r="F168" s="270">
        <v>305</v>
      </c>
      <c r="G168" s="275">
        <v>849</v>
      </c>
      <c r="H168" s="97">
        <f t="shared" si="11"/>
        <v>0.70165289256198349</v>
      </c>
      <c r="I168" s="98" t="str">
        <f t="shared" si="9"/>
        <v>67.5% - 72.7%</v>
      </c>
      <c r="J168" s="300"/>
      <c r="K168" s="276">
        <v>56</v>
      </c>
      <c r="L168" s="101">
        <f t="shared" si="10"/>
        <v>4.6280991735537187E-2</v>
      </c>
      <c r="M168" s="122" t="s">
        <v>1820</v>
      </c>
      <c r="N168" s="252">
        <v>0</v>
      </c>
    </row>
    <row r="169" spans="1:14" s="277" customFormat="1" x14ac:dyDescent="0.2">
      <c r="A169" s="251" t="s">
        <v>1821</v>
      </c>
      <c r="B169" s="251" t="s">
        <v>1822</v>
      </c>
      <c r="C169" s="251" t="s">
        <v>1436</v>
      </c>
      <c r="D169" s="251" t="s">
        <v>1437</v>
      </c>
      <c r="E169" s="299">
        <v>1666</v>
      </c>
      <c r="F169" s="270">
        <v>166</v>
      </c>
      <c r="G169" s="275">
        <v>1491</v>
      </c>
      <c r="H169" s="97">
        <f t="shared" si="11"/>
        <v>0.89495798319327735</v>
      </c>
      <c r="I169" s="98" t="str">
        <f t="shared" si="9"/>
        <v>87.9% - 90.9%</v>
      </c>
      <c r="J169" s="300"/>
      <c r="K169" s="276">
        <v>9</v>
      </c>
      <c r="L169" s="101">
        <f t="shared" si="10"/>
        <v>5.4021608643457387E-3</v>
      </c>
      <c r="M169" s="122" t="s">
        <v>1823</v>
      </c>
      <c r="N169" s="252">
        <v>0</v>
      </c>
    </row>
    <row r="170" spans="1:14" s="277" customFormat="1" x14ac:dyDescent="0.2">
      <c r="A170" s="251" t="s">
        <v>1824</v>
      </c>
      <c r="B170" s="251" t="s">
        <v>1825</v>
      </c>
      <c r="C170" s="251" t="s">
        <v>1436</v>
      </c>
      <c r="D170" s="251" t="s">
        <v>1437</v>
      </c>
      <c r="E170" s="299">
        <v>228</v>
      </c>
      <c r="F170" s="270">
        <v>64</v>
      </c>
      <c r="G170" s="275">
        <v>143</v>
      </c>
      <c r="H170" s="97"/>
      <c r="I170" s="98" t="str">
        <f t="shared" si="9"/>
        <v/>
      </c>
      <c r="J170" s="300"/>
      <c r="K170" s="276">
        <v>21</v>
      </c>
      <c r="L170" s="101">
        <f t="shared" si="10"/>
        <v>9.2105263157894732E-2</v>
      </c>
      <c r="M170" s="122" t="s">
        <v>1805</v>
      </c>
      <c r="N170" s="252">
        <v>1</v>
      </c>
    </row>
    <row r="171" spans="1:14" s="277" customFormat="1" x14ac:dyDescent="0.2">
      <c r="A171" s="251" t="s">
        <v>1826</v>
      </c>
      <c r="B171" s="251" t="s">
        <v>1827</v>
      </c>
      <c r="C171" s="251" t="s">
        <v>1436</v>
      </c>
      <c r="D171" s="251" t="s">
        <v>1437</v>
      </c>
      <c r="E171" s="299">
        <v>2849</v>
      </c>
      <c r="F171" s="270">
        <v>602.98</v>
      </c>
      <c r="G171" s="275">
        <v>2207.0199999999995</v>
      </c>
      <c r="H171" s="97">
        <f t="shared" si="11"/>
        <v>0.77466479466479454</v>
      </c>
      <c r="I171" s="98" t="str">
        <f t="shared" si="9"/>
        <v>75.9% - 79.0%</v>
      </c>
      <c r="J171" s="300"/>
      <c r="K171" s="276">
        <v>39.000000000000455</v>
      </c>
      <c r="L171" s="101">
        <f t="shared" si="10"/>
        <v>1.3689013689013849E-2</v>
      </c>
      <c r="M171" s="122" t="s">
        <v>1828</v>
      </c>
      <c r="N171" s="252">
        <v>0</v>
      </c>
    </row>
    <row r="172" spans="1:14" s="277" customFormat="1" x14ac:dyDescent="0.2">
      <c r="A172" s="251" t="s">
        <v>1829</v>
      </c>
      <c r="B172" s="251" t="s">
        <v>1830</v>
      </c>
      <c r="C172" s="251" t="s">
        <v>1436</v>
      </c>
      <c r="D172" s="251" t="s">
        <v>1437</v>
      </c>
      <c r="E172" s="299">
        <v>1966</v>
      </c>
      <c r="F172" s="270">
        <v>355</v>
      </c>
      <c r="G172" s="275">
        <v>1554</v>
      </c>
      <c r="H172" s="97">
        <f t="shared" si="11"/>
        <v>0.79043743641912512</v>
      </c>
      <c r="I172" s="98" t="str">
        <f t="shared" si="9"/>
        <v>77.2% - 80.8%</v>
      </c>
      <c r="J172" s="300"/>
      <c r="K172" s="276">
        <v>57</v>
      </c>
      <c r="L172" s="101">
        <f t="shared" si="10"/>
        <v>2.8992878942014241E-2</v>
      </c>
      <c r="M172" s="122" t="s">
        <v>1805</v>
      </c>
      <c r="N172" s="252">
        <v>0</v>
      </c>
    </row>
    <row r="173" spans="1:14" s="277" customFormat="1" x14ac:dyDescent="0.2">
      <c r="A173" s="251" t="s">
        <v>1831</v>
      </c>
      <c r="B173" s="251" t="s">
        <v>1832</v>
      </c>
      <c r="C173" s="251" t="s">
        <v>1436</v>
      </c>
      <c r="D173" s="251" t="s">
        <v>1437</v>
      </c>
      <c r="E173" s="299">
        <v>2193</v>
      </c>
      <c r="F173" s="270">
        <v>388</v>
      </c>
      <c r="G173" s="275">
        <v>1804</v>
      </c>
      <c r="H173" s="97">
        <f t="shared" si="11"/>
        <v>0.82261741906064756</v>
      </c>
      <c r="I173" s="98" t="str">
        <f t="shared" si="9"/>
        <v>80.6% - 83.8%</v>
      </c>
      <c r="J173" s="300"/>
      <c r="K173" s="276">
        <v>1</v>
      </c>
      <c r="L173" s="101">
        <f t="shared" si="10"/>
        <v>4.5599635202918376E-4</v>
      </c>
      <c r="M173" s="122" t="s">
        <v>1805</v>
      </c>
      <c r="N173" s="252">
        <v>0</v>
      </c>
    </row>
    <row r="174" spans="1:14" s="277" customFormat="1" x14ac:dyDescent="0.2">
      <c r="A174" s="251" t="s">
        <v>1833</v>
      </c>
      <c r="B174" s="251" t="s">
        <v>1834</v>
      </c>
      <c r="C174" s="251" t="s">
        <v>1436</v>
      </c>
      <c r="D174" s="251" t="s">
        <v>1437</v>
      </c>
      <c r="E174" s="299">
        <v>1949</v>
      </c>
      <c r="F174" s="270">
        <v>471.2</v>
      </c>
      <c r="G174" s="275">
        <v>1453.8</v>
      </c>
      <c r="H174" s="97">
        <f t="shared" si="11"/>
        <v>0.74592098512057459</v>
      </c>
      <c r="I174" s="98" t="str">
        <f t="shared" si="9"/>
        <v>72.6% - 76.5%</v>
      </c>
      <c r="J174" s="300"/>
      <c r="K174" s="276">
        <v>24</v>
      </c>
      <c r="L174" s="101">
        <f t="shared" si="10"/>
        <v>1.2314007183170857E-2</v>
      </c>
      <c r="M174" s="122" t="s">
        <v>1820</v>
      </c>
      <c r="N174" s="252">
        <v>0</v>
      </c>
    </row>
    <row r="175" spans="1:14" s="277" customFormat="1" x14ac:dyDescent="0.2">
      <c r="A175" s="251" t="s">
        <v>1835</v>
      </c>
      <c r="B175" s="251" t="s">
        <v>1836</v>
      </c>
      <c r="C175" s="251" t="s">
        <v>1436</v>
      </c>
      <c r="D175" s="251" t="s">
        <v>1437</v>
      </c>
      <c r="E175" s="299">
        <v>906</v>
      </c>
      <c r="F175" s="270">
        <v>121.2</v>
      </c>
      <c r="G175" s="275">
        <v>783.8</v>
      </c>
      <c r="H175" s="97"/>
      <c r="I175" s="98" t="str">
        <f t="shared" si="9"/>
        <v/>
      </c>
      <c r="J175" s="300"/>
      <c r="K175" s="276">
        <v>1</v>
      </c>
      <c r="L175" s="101">
        <f t="shared" si="10"/>
        <v>1.1037527593818985E-3</v>
      </c>
      <c r="M175" s="122" t="s">
        <v>1823</v>
      </c>
      <c r="N175" s="252">
        <v>1</v>
      </c>
    </row>
    <row r="176" spans="1:14" s="277" customFormat="1" x14ac:dyDescent="0.2">
      <c r="A176" s="251" t="s">
        <v>1837</v>
      </c>
      <c r="B176" s="251" t="s">
        <v>1838</v>
      </c>
      <c r="C176" s="251" t="s">
        <v>1436</v>
      </c>
      <c r="D176" s="251" t="s">
        <v>1437</v>
      </c>
      <c r="E176" s="299">
        <v>1495</v>
      </c>
      <c r="F176" s="270">
        <v>244</v>
      </c>
      <c r="G176" s="275">
        <v>1204</v>
      </c>
      <c r="H176" s="97">
        <f t="shared" si="11"/>
        <v>0.80535117056856187</v>
      </c>
      <c r="I176" s="98" t="str">
        <f t="shared" si="9"/>
        <v>78.5% - 82.5%</v>
      </c>
      <c r="J176" s="300"/>
      <c r="K176" s="276">
        <v>47</v>
      </c>
      <c r="L176" s="101">
        <f t="shared" si="10"/>
        <v>3.1438127090301006E-2</v>
      </c>
      <c r="M176" s="122" t="s">
        <v>1820</v>
      </c>
      <c r="N176" s="252">
        <v>0</v>
      </c>
    </row>
    <row r="177" spans="1:14" s="277" customFormat="1" x14ac:dyDescent="0.2">
      <c r="A177" s="251" t="s">
        <v>1839</v>
      </c>
      <c r="B177" s="251" t="s">
        <v>1840</v>
      </c>
      <c r="C177" s="251" t="s">
        <v>1436</v>
      </c>
      <c r="D177" s="251" t="s">
        <v>1437</v>
      </c>
      <c r="E177" s="299">
        <v>1084</v>
      </c>
      <c r="F177" s="270">
        <v>243</v>
      </c>
      <c r="G177" s="275">
        <v>754</v>
      </c>
      <c r="H177" s="97"/>
      <c r="I177" s="98" t="str">
        <f t="shared" si="9"/>
        <v/>
      </c>
      <c r="J177" s="300"/>
      <c r="K177" s="276">
        <v>87</v>
      </c>
      <c r="L177" s="101">
        <f t="shared" si="10"/>
        <v>8.0258302583025826E-2</v>
      </c>
      <c r="M177" s="122" t="s">
        <v>1805</v>
      </c>
      <c r="N177" s="252">
        <v>1</v>
      </c>
    </row>
    <row r="178" spans="1:14" s="277" customFormat="1" x14ac:dyDescent="0.2">
      <c r="A178" s="251" t="s">
        <v>1841</v>
      </c>
      <c r="B178" s="251" t="s">
        <v>1842</v>
      </c>
      <c r="C178" s="251" t="s">
        <v>1436</v>
      </c>
      <c r="D178" s="251" t="s">
        <v>1437</v>
      </c>
      <c r="E178" s="299">
        <v>1268</v>
      </c>
      <c r="F178" s="270">
        <v>362</v>
      </c>
      <c r="G178" s="275">
        <v>887</v>
      </c>
      <c r="H178" s="97">
        <f t="shared" si="11"/>
        <v>0.69952681388012616</v>
      </c>
      <c r="I178" s="98" t="str">
        <f t="shared" si="9"/>
        <v>67.4% - 72.4%</v>
      </c>
      <c r="J178" s="300"/>
      <c r="K178" s="276">
        <v>19</v>
      </c>
      <c r="L178" s="101">
        <f t="shared" si="10"/>
        <v>1.498422712933754E-2</v>
      </c>
      <c r="M178" s="122" t="s">
        <v>1823</v>
      </c>
      <c r="N178" s="252">
        <v>0</v>
      </c>
    </row>
    <row r="179" spans="1:14" s="277" customFormat="1" x14ac:dyDescent="0.2">
      <c r="A179" s="251" t="s">
        <v>1843</v>
      </c>
      <c r="B179" s="251" t="s">
        <v>1844</v>
      </c>
      <c r="C179" s="251" t="s">
        <v>1436</v>
      </c>
      <c r="D179" s="251" t="s">
        <v>1437</v>
      </c>
      <c r="E179" s="299">
        <v>740</v>
      </c>
      <c r="F179" s="270">
        <v>142</v>
      </c>
      <c r="G179" s="275">
        <v>596</v>
      </c>
      <c r="H179" s="97">
        <f t="shared" si="11"/>
        <v>0.80540540540540539</v>
      </c>
      <c r="I179" s="98" t="str">
        <f t="shared" si="9"/>
        <v>77.5% - 83.2%</v>
      </c>
      <c r="J179" s="300"/>
      <c r="K179" s="276">
        <v>2</v>
      </c>
      <c r="L179" s="101">
        <f t="shared" si="10"/>
        <v>2.7027027027027029E-3</v>
      </c>
      <c r="M179" s="122" t="s">
        <v>1802</v>
      </c>
      <c r="N179" s="252">
        <v>0</v>
      </c>
    </row>
    <row r="180" spans="1:14" s="277" customFormat="1" x14ac:dyDescent="0.2">
      <c r="A180" s="251" t="s">
        <v>1845</v>
      </c>
      <c r="B180" s="251" t="s">
        <v>1846</v>
      </c>
      <c r="C180" s="251" t="s">
        <v>1436</v>
      </c>
      <c r="D180" s="251" t="s">
        <v>1437</v>
      </c>
      <c r="E180" s="299">
        <v>1084</v>
      </c>
      <c r="F180" s="270">
        <v>293</v>
      </c>
      <c r="G180" s="275">
        <v>781</v>
      </c>
      <c r="H180" s="97">
        <f t="shared" si="11"/>
        <v>0.72047970479704793</v>
      </c>
      <c r="I180" s="98" t="str">
        <f t="shared" si="9"/>
        <v>69.3% - 74.6%</v>
      </c>
      <c r="J180" s="300"/>
      <c r="K180" s="276">
        <v>10</v>
      </c>
      <c r="L180" s="101">
        <f t="shared" si="10"/>
        <v>9.2250922509225092E-3</v>
      </c>
      <c r="M180" s="122" t="s">
        <v>1813</v>
      </c>
      <c r="N180" s="252">
        <v>0</v>
      </c>
    </row>
    <row r="181" spans="1:14" s="277" customFormat="1" x14ac:dyDescent="0.2">
      <c r="A181" s="251" t="s">
        <v>1847</v>
      </c>
      <c r="B181" s="251" t="s">
        <v>1848</v>
      </c>
      <c r="C181" s="251" t="s">
        <v>1436</v>
      </c>
      <c r="D181" s="251" t="s">
        <v>1437</v>
      </c>
      <c r="E181" s="299">
        <v>1237</v>
      </c>
      <c r="F181" s="270">
        <v>323</v>
      </c>
      <c r="G181" s="275">
        <v>820</v>
      </c>
      <c r="H181" s="97"/>
      <c r="I181" s="98" t="str">
        <f t="shared" si="9"/>
        <v/>
      </c>
      <c r="J181" s="300"/>
      <c r="K181" s="276">
        <v>94</v>
      </c>
      <c r="L181" s="101">
        <f t="shared" si="10"/>
        <v>7.5990299110751822E-2</v>
      </c>
      <c r="M181" s="122" t="s">
        <v>1805</v>
      </c>
      <c r="N181" s="252">
        <v>0</v>
      </c>
    </row>
    <row r="182" spans="1:14" s="277" customFormat="1" x14ac:dyDescent="0.2">
      <c r="A182" s="251" t="s">
        <v>1849</v>
      </c>
      <c r="B182" s="251" t="s">
        <v>1850</v>
      </c>
      <c r="C182" s="251" t="s">
        <v>1436</v>
      </c>
      <c r="D182" s="251" t="s">
        <v>1437</v>
      </c>
      <c r="E182" s="299">
        <v>1471</v>
      </c>
      <c r="F182" s="270">
        <v>325</v>
      </c>
      <c r="G182" s="275">
        <v>1141</v>
      </c>
      <c r="H182" s="97">
        <f t="shared" si="11"/>
        <v>0.77566281441196461</v>
      </c>
      <c r="I182" s="98" t="str">
        <f t="shared" si="9"/>
        <v>75.4% - 79.6%</v>
      </c>
      <c r="J182" s="300"/>
      <c r="K182" s="276">
        <v>5</v>
      </c>
      <c r="L182" s="101">
        <f t="shared" si="10"/>
        <v>3.3990482664853841E-3</v>
      </c>
      <c r="M182" s="122" t="s">
        <v>1820</v>
      </c>
      <c r="N182" s="252">
        <v>0</v>
      </c>
    </row>
    <row r="183" spans="1:14" s="277" customFormat="1" x14ac:dyDescent="0.2">
      <c r="A183" s="251" t="s">
        <v>1851</v>
      </c>
      <c r="B183" s="251" t="s">
        <v>1852</v>
      </c>
      <c r="C183" s="251" t="s">
        <v>1436</v>
      </c>
      <c r="D183" s="251" t="s">
        <v>1437</v>
      </c>
      <c r="E183" s="299">
        <v>1904</v>
      </c>
      <c r="F183" s="270">
        <v>380.79</v>
      </c>
      <c r="G183" s="275">
        <v>1519.21</v>
      </c>
      <c r="H183" s="97">
        <f t="shared" si="11"/>
        <v>0.79790441176470595</v>
      </c>
      <c r="I183" s="98" t="str">
        <f t="shared" si="9"/>
        <v>77.9% - 81.5%</v>
      </c>
      <c r="J183" s="300"/>
      <c r="K183" s="276">
        <v>4</v>
      </c>
      <c r="L183" s="101">
        <f t="shared" si="10"/>
        <v>2.1008403361344537E-3</v>
      </c>
      <c r="M183" s="122" t="s">
        <v>1823</v>
      </c>
      <c r="N183" s="252">
        <v>0</v>
      </c>
    </row>
    <row r="184" spans="1:14" s="277" customFormat="1" x14ac:dyDescent="0.2">
      <c r="A184" s="251" t="s">
        <v>1853</v>
      </c>
      <c r="B184" s="251" t="s">
        <v>1854</v>
      </c>
      <c r="C184" s="251" t="s">
        <v>1436</v>
      </c>
      <c r="D184" s="251" t="s">
        <v>1437</v>
      </c>
      <c r="E184" s="299">
        <v>2001</v>
      </c>
      <c r="F184" s="270">
        <v>491</v>
      </c>
      <c r="G184" s="275">
        <v>1501</v>
      </c>
      <c r="H184" s="97">
        <f t="shared" si="11"/>
        <v>0.75012493753123444</v>
      </c>
      <c r="I184" s="98" t="str">
        <f t="shared" si="9"/>
        <v>73.1% - 76.9%</v>
      </c>
      <c r="J184" s="300"/>
      <c r="K184" s="276">
        <v>9</v>
      </c>
      <c r="L184" s="101">
        <f t="shared" si="10"/>
        <v>4.4977511244377807E-3</v>
      </c>
      <c r="M184" s="122" t="s">
        <v>1802</v>
      </c>
      <c r="N184" s="252">
        <v>0</v>
      </c>
    </row>
    <row r="185" spans="1:14" s="277" customFormat="1" x14ac:dyDescent="0.2">
      <c r="A185" s="251" t="s">
        <v>1855</v>
      </c>
      <c r="B185" s="251" t="s">
        <v>1856</v>
      </c>
      <c r="C185" s="251" t="s">
        <v>1436</v>
      </c>
      <c r="D185" s="251" t="s">
        <v>1437</v>
      </c>
      <c r="E185" s="299">
        <v>1400</v>
      </c>
      <c r="F185" s="270">
        <v>437</v>
      </c>
      <c r="G185" s="275">
        <v>940</v>
      </c>
      <c r="H185" s="97"/>
      <c r="I185" s="98" t="str">
        <f t="shared" si="9"/>
        <v/>
      </c>
      <c r="J185" s="300"/>
      <c r="K185" s="276">
        <v>23</v>
      </c>
      <c r="L185" s="101">
        <f t="shared" si="10"/>
        <v>1.6428571428571428E-2</v>
      </c>
      <c r="M185" s="122" t="s">
        <v>1813</v>
      </c>
      <c r="N185" s="252">
        <v>1</v>
      </c>
    </row>
    <row r="186" spans="1:14" s="277" customFormat="1" x14ac:dyDescent="0.2">
      <c r="A186" s="251" t="s">
        <v>1857</v>
      </c>
      <c r="B186" s="251" t="s">
        <v>1858</v>
      </c>
      <c r="C186" s="251" t="s">
        <v>1436</v>
      </c>
      <c r="D186" s="251" t="s">
        <v>1437</v>
      </c>
      <c r="E186" s="299">
        <v>3663</v>
      </c>
      <c r="F186" s="270">
        <v>889.98</v>
      </c>
      <c r="G186" s="275">
        <v>2770.0199999999995</v>
      </c>
      <c r="H186" s="97">
        <f t="shared" si="11"/>
        <v>0.75621621621621604</v>
      </c>
      <c r="I186" s="98" t="str">
        <f t="shared" si="9"/>
        <v>74.2% - 77.0%</v>
      </c>
      <c r="J186" s="300"/>
      <c r="K186" s="276">
        <v>3.0000000000004547</v>
      </c>
      <c r="L186" s="101">
        <f t="shared" si="10"/>
        <v>8.1900081900094319E-4</v>
      </c>
      <c r="M186" s="122" t="s">
        <v>1859</v>
      </c>
      <c r="N186" s="252">
        <v>0</v>
      </c>
    </row>
    <row r="187" spans="1:14" s="277" customFormat="1" x14ac:dyDescent="0.2">
      <c r="A187" s="251" t="s">
        <v>1860</v>
      </c>
      <c r="B187" s="251" t="s">
        <v>1861</v>
      </c>
      <c r="C187" s="251" t="s">
        <v>1436</v>
      </c>
      <c r="D187" s="251" t="s">
        <v>1437</v>
      </c>
      <c r="E187" s="299">
        <v>477</v>
      </c>
      <c r="F187" s="270">
        <v>139</v>
      </c>
      <c r="G187" s="275">
        <v>326</v>
      </c>
      <c r="H187" s="97"/>
      <c r="I187" s="98" t="str">
        <f t="shared" si="9"/>
        <v/>
      </c>
      <c r="J187" s="300"/>
      <c r="K187" s="276">
        <v>12</v>
      </c>
      <c r="L187" s="101">
        <f t="shared" si="10"/>
        <v>2.5157232704402517E-2</v>
      </c>
      <c r="M187" s="122" t="s">
        <v>1805</v>
      </c>
      <c r="N187" s="252">
        <v>1</v>
      </c>
    </row>
    <row r="188" spans="1:14" s="277" customFormat="1" x14ac:dyDescent="0.2">
      <c r="A188" s="251" t="s">
        <v>1862</v>
      </c>
      <c r="B188" s="251" t="s">
        <v>1863</v>
      </c>
      <c r="C188" s="251" t="s">
        <v>1436</v>
      </c>
      <c r="D188" s="251" t="s">
        <v>1437</v>
      </c>
      <c r="E188" s="299">
        <v>812</v>
      </c>
      <c r="F188" s="270">
        <v>112</v>
      </c>
      <c r="G188" s="275">
        <v>696</v>
      </c>
      <c r="H188" s="97">
        <f t="shared" si="11"/>
        <v>0.8571428571428571</v>
      </c>
      <c r="I188" s="98" t="str">
        <f t="shared" si="9"/>
        <v>83.1% - 88.0%</v>
      </c>
      <c r="J188" s="300"/>
      <c r="K188" s="276">
        <v>4</v>
      </c>
      <c r="L188" s="101">
        <f t="shared" si="10"/>
        <v>4.9261083743842365E-3</v>
      </c>
      <c r="M188" s="122" t="s">
        <v>1802</v>
      </c>
      <c r="N188" s="252">
        <v>0</v>
      </c>
    </row>
    <row r="189" spans="1:14" s="277" customFormat="1" x14ac:dyDescent="0.2">
      <c r="A189" s="251" t="s">
        <v>1864</v>
      </c>
      <c r="B189" s="251" t="s">
        <v>1865</v>
      </c>
      <c r="C189" s="251" t="s">
        <v>1436</v>
      </c>
      <c r="D189" s="251" t="s">
        <v>1437</v>
      </c>
      <c r="E189" s="299">
        <v>1573</v>
      </c>
      <c r="F189" s="270">
        <v>271.19</v>
      </c>
      <c r="G189" s="275">
        <v>1250.81</v>
      </c>
      <c r="H189" s="97">
        <f t="shared" si="11"/>
        <v>0.79517482517482518</v>
      </c>
      <c r="I189" s="98" t="str">
        <f t="shared" si="9"/>
        <v>77.5% - 81.4%</v>
      </c>
      <c r="J189" s="300"/>
      <c r="K189" s="276">
        <v>51</v>
      </c>
      <c r="L189" s="101">
        <f t="shared" si="10"/>
        <v>3.2422123331214241E-2</v>
      </c>
      <c r="M189" s="122" t="s">
        <v>1820</v>
      </c>
      <c r="N189" s="252">
        <v>0</v>
      </c>
    </row>
    <row r="190" spans="1:14" s="277" customFormat="1" x14ac:dyDescent="0.2">
      <c r="A190" s="251" t="s">
        <v>1866</v>
      </c>
      <c r="B190" s="251" t="s">
        <v>1867</v>
      </c>
      <c r="C190" s="251" t="s">
        <v>1436</v>
      </c>
      <c r="D190" s="251" t="s">
        <v>1437</v>
      </c>
      <c r="E190" s="299">
        <v>763</v>
      </c>
      <c r="F190" s="270">
        <v>152</v>
      </c>
      <c r="G190" s="275">
        <v>611</v>
      </c>
      <c r="H190" s="97">
        <f t="shared" si="11"/>
        <v>0.80078636959370908</v>
      </c>
      <c r="I190" s="98" t="str">
        <f t="shared" si="9"/>
        <v>77.1% - 82.8%</v>
      </c>
      <c r="J190" s="300"/>
      <c r="K190" s="276">
        <v>0</v>
      </c>
      <c r="L190" s="101">
        <f t="shared" si="10"/>
        <v>0</v>
      </c>
      <c r="M190" s="122" t="s">
        <v>1813</v>
      </c>
      <c r="N190" s="252">
        <v>0</v>
      </c>
    </row>
    <row r="191" spans="1:14" s="277" customFormat="1" x14ac:dyDescent="0.2">
      <c r="A191" s="251" t="s">
        <v>1868</v>
      </c>
      <c r="B191" s="251" t="s">
        <v>1869</v>
      </c>
      <c r="C191" s="251" t="s">
        <v>1436</v>
      </c>
      <c r="D191" s="251" t="s">
        <v>1437</v>
      </c>
      <c r="E191" s="299">
        <v>1854</v>
      </c>
      <c r="F191" s="270">
        <v>376</v>
      </c>
      <c r="G191" s="275">
        <v>1478</v>
      </c>
      <c r="H191" s="97">
        <f t="shared" si="11"/>
        <v>0.79719525350593312</v>
      </c>
      <c r="I191" s="98" t="str">
        <f t="shared" si="9"/>
        <v>77.8% - 81.5%</v>
      </c>
      <c r="J191" s="300"/>
      <c r="K191" s="276">
        <v>0</v>
      </c>
      <c r="L191" s="101">
        <f t="shared" si="10"/>
        <v>0</v>
      </c>
      <c r="M191" s="122" t="s">
        <v>1813</v>
      </c>
      <c r="N191" s="252">
        <v>0</v>
      </c>
    </row>
    <row r="192" spans="1:14" s="277" customFormat="1" x14ac:dyDescent="0.2">
      <c r="A192" s="251" t="s">
        <v>1870</v>
      </c>
      <c r="B192" s="251" t="s">
        <v>1871</v>
      </c>
      <c r="C192" s="251" t="s">
        <v>1436</v>
      </c>
      <c r="D192" s="251" t="s">
        <v>1437</v>
      </c>
      <c r="E192" s="299">
        <v>2898</v>
      </c>
      <c r="F192" s="270">
        <v>725</v>
      </c>
      <c r="G192" s="275">
        <v>2110</v>
      </c>
      <c r="H192" s="97">
        <f t="shared" si="11"/>
        <v>0.72808833678398899</v>
      </c>
      <c r="I192" s="98" t="str">
        <f t="shared" si="9"/>
        <v>71.2% - 74.4%</v>
      </c>
      <c r="J192" s="300"/>
      <c r="K192" s="276">
        <v>63</v>
      </c>
      <c r="L192" s="101">
        <f t="shared" si="10"/>
        <v>2.1739130434782608E-2</v>
      </c>
      <c r="M192" s="122" t="s">
        <v>1872</v>
      </c>
      <c r="N192" s="252">
        <v>0</v>
      </c>
    </row>
    <row r="193" spans="1:14" s="277" customFormat="1" x14ac:dyDescent="0.2">
      <c r="A193" s="251" t="s">
        <v>1873</v>
      </c>
      <c r="B193" s="251" t="s">
        <v>1874</v>
      </c>
      <c r="C193" s="251" t="s">
        <v>1436</v>
      </c>
      <c r="D193" s="251" t="s">
        <v>1437</v>
      </c>
      <c r="E193" s="299">
        <v>206</v>
      </c>
      <c r="F193" s="270">
        <v>49</v>
      </c>
      <c r="G193" s="275">
        <v>142</v>
      </c>
      <c r="H193" s="97"/>
      <c r="I193" s="98" t="str">
        <f t="shared" si="9"/>
        <v/>
      </c>
      <c r="J193" s="300"/>
      <c r="K193" s="276">
        <v>15</v>
      </c>
      <c r="L193" s="101">
        <f t="shared" si="10"/>
        <v>7.281553398058252E-2</v>
      </c>
      <c r="M193" s="122" t="s">
        <v>1805</v>
      </c>
      <c r="N193" s="252">
        <v>1</v>
      </c>
    </row>
    <row r="194" spans="1:14" s="277" customFormat="1" x14ac:dyDescent="0.2">
      <c r="A194" s="251" t="s">
        <v>1875</v>
      </c>
      <c r="B194" s="251" t="s">
        <v>1876</v>
      </c>
      <c r="C194" s="251" t="s">
        <v>1436</v>
      </c>
      <c r="D194" s="251" t="s">
        <v>1437</v>
      </c>
      <c r="E194" s="299">
        <v>1319</v>
      </c>
      <c r="F194" s="270">
        <v>138.19999999999999</v>
      </c>
      <c r="G194" s="275">
        <v>1178.8</v>
      </c>
      <c r="H194" s="97"/>
      <c r="I194" s="98" t="str">
        <f t="shared" si="9"/>
        <v/>
      </c>
      <c r="J194" s="300"/>
      <c r="K194" s="276">
        <v>2</v>
      </c>
      <c r="L194" s="101">
        <f t="shared" si="10"/>
        <v>1.5163002274450341E-3</v>
      </c>
      <c r="M194" s="122" t="s">
        <v>1823</v>
      </c>
      <c r="N194" s="252">
        <v>1</v>
      </c>
    </row>
    <row r="195" spans="1:14" s="277" customFormat="1" x14ac:dyDescent="0.2">
      <c r="A195" s="251" t="s">
        <v>1877</v>
      </c>
      <c r="B195" s="251" t="s">
        <v>1878</v>
      </c>
      <c r="C195" s="251" t="s">
        <v>1436</v>
      </c>
      <c r="D195" s="251" t="s">
        <v>1437</v>
      </c>
      <c r="E195" s="299">
        <v>1189</v>
      </c>
      <c r="F195" s="270">
        <v>178</v>
      </c>
      <c r="G195" s="275">
        <v>1009</v>
      </c>
      <c r="H195" s="97">
        <f t="shared" si="11"/>
        <v>0.8486122792262405</v>
      </c>
      <c r="I195" s="98" t="str">
        <f t="shared" si="9"/>
        <v>82.7% - 86.8%</v>
      </c>
      <c r="J195" s="300"/>
      <c r="K195" s="276">
        <v>2</v>
      </c>
      <c r="L195" s="101">
        <f t="shared" si="10"/>
        <v>1.6820857863751051E-3</v>
      </c>
      <c r="M195" s="122" t="s">
        <v>1813</v>
      </c>
      <c r="N195" s="252">
        <v>0</v>
      </c>
    </row>
    <row r="196" spans="1:14" s="277" customFormat="1" x14ac:dyDescent="0.2">
      <c r="A196" s="251" t="s">
        <v>1879</v>
      </c>
      <c r="B196" s="251" t="s">
        <v>1880</v>
      </c>
      <c r="C196" s="251" t="s">
        <v>1436</v>
      </c>
      <c r="D196" s="251" t="s">
        <v>1437</v>
      </c>
      <c r="E196" s="299">
        <v>529</v>
      </c>
      <c r="F196" s="270">
        <v>123</v>
      </c>
      <c r="G196" s="275">
        <v>353</v>
      </c>
      <c r="H196" s="97"/>
      <c r="I196" s="98" t="str">
        <f t="shared" si="9"/>
        <v/>
      </c>
      <c r="J196" s="300"/>
      <c r="K196" s="276">
        <v>53</v>
      </c>
      <c r="L196" s="101">
        <f t="shared" si="10"/>
        <v>0.1001890359168242</v>
      </c>
      <c r="M196" s="122" t="s">
        <v>1881</v>
      </c>
      <c r="N196" s="252">
        <v>1</v>
      </c>
    </row>
    <row r="197" spans="1:14" s="277" customFormat="1" x14ac:dyDescent="0.2">
      <c r="A197" s="251" t="s">
        <v>1882</v>
      </c>
      <c r="B197" s="251" t="s">
        <v>1883</v>
      </c>
      <c r="C197" s="251" t="s">
        <v>1436</v>
      </c>
      <c r="D197" s="251" t="s">
        <v>1437</v>
      </c>
      <c r="E197" s="299">
        <v>1855</v>
      </c>
      <c r="F197" s="270">
        <v>308.2</v>
      </c>
      <c r="G197" s="275">
        <v>1541.8</v>
      </c>
      <c r="H197" s="97">
        <f t="shared" si="11"/>
        <v>0.83115902964959565</v>
      </c>
      <c r="I197" s="98" t="str">
        <f t="shared" si="9"/>
        <v>81.3% - 84.8%</v>
      </c>
      <c r="J197" s="300"/>
      <c r="K197" s="276">
        <v>5</v>
      </c>
      <c r="L197" s="101">
        <f t="shared" si="10"/>
        <v>2.6954177897574125E-3</v>
      </c>
      <c r="M197" s="122" t="s">
        <v>1820</v>
      </c>
      <c r="N197" s="252">
        <v>0</v>
      </c>
    </row>
    <row r="198" spans="1:14" s="277" customFormat="1" x14ac:dyDescent="0.2">
      <c r="A198" s="251" t="s">
        <v>1884</v>
      </c>
      <c r="B198" s="251" t="s">
        <v>1885</v>
      </c>
      <c r="C198" s="251" t="s">
        <v>1436</v>
      </c>
      <c r="D198" s="251" t="s">
        <v>1437</v>
      </c>
      <c r="E198" s="299">
        <v>1158</v>
      </c>
      <c r="F198" s="270">
        <v>224</v>
      </c>
      <c r="G198" s="275">
        <v>933</v>
      </c>
      <c r="H198" s="97">
        <f t="shared" si="11"/>
        <v>0.80569948186528495</v>
      </c>
      <c r="I198" s="98" t="str">
        <f t="shared" si="9"/>
        <v>78.2% - 82.7%</v>
      </c>
      <c r="J198" s="300"/>
      <c r="K198" s="276">
        <v>1</v>
      </c>
      <c r="L198" s="101">
        <f t="shared" si="10"/>
        <v>8.6355785837651119E-4</v>
      </c>
      <c r="M198" s="122" t="s">
        <v>1802</v>
      </c>
      <c r="N198" s="252">
        <v>0</v>
      </c>
    </row>
    <row r="199" spans="1:14" s="277" customFormat="1" x14ac:dyDescent="0.2">
      <c r="A199" s="251" t="s">
        <v>1886</v>
      </c>
      <c r="B199" s="251" t="s">
        <v>1887</v>
      </c>
      <c r="C199" s="251" t="s">
        <v>1436</v>
      </c>
      <c r="D199" s="251" t="s">
        <v>1437</v>
      </c>
      <c r="E199" s="299">
        <v>1210</v>
      </c>
      <c r="F199" s="270">
        <v>337</v>
      </c>
      <c r="G199" s="275">
        <v>862</v>
      </c>
      <c r="H199" s="97">
        <f t="shared" si="11"/>
        <v>0.71239669421487606</v>
      </c>
      <c r="I199" s="98" t="str">
        <f t="shared" si="9"/>
        <v>68.6% - 73.7%</v>
      </c>
      <c r="J199" s="300"/>
      <c r="K199" s="276">
        <v>11</v>
      </c>
      <c r="L199" s="101">
        <f t="shared" si="10"/>
        <v>9.0909090909090905E-3</v>
      </c>
      <c r="M199" s="122" t="s">
        <v>1820</v>
      </c>
      <c r="N199" s="252">
        <v>0</v>
      </c>
    </row>
    <row r="200" spans="1:14" s="277" customFormat="1" x14ac:dyDescent="0.2">
      <c r="A200" s="251" t="s">
        <v>1888</v>
      </c>
      <c r="B200" s="251" t="s">
        <v>1889</v>
      </c>
      <c r="C200" s="251" t="s">
        <v>1436</v>
      </c>
      <c r="D200" s="251" t="s">
        <v>1437</v>
      </c>
      <c r="E200" s="299">
        <v>856</v>
      </c>
      <c r="F200" s="270">
        <v>156</v>
      </c>
      <c r="G200" s="275">
        <v>696</v>
      </c>
      <c r="H200" s="97"/>
      <c r="I200" s="98" t="str">
        <f t="shared" si="9"/>
        <v/>
      </c>
      <c r="J200" s="300"/>
      <c r="K200" s="276">
        <v>4</v>
      </c>
      <c r="L200" s="101">
        <f t="shared" si="10"/>
        <v>4.6728971962616819E-3</v>
      </c>
      <c r="M200" s="122" t="s">
        <v>1802</v>
      </c>
      <c r="N200" s="252">
        <v>1</v>
      </c>
    </row>
    <row r="201" spans="1:14" s="277" customFormat="1" x14ac:dyDescent="0.2">
      <c r="A201" s="251" t="s">
        <v>1890</v>
      </c>
      <c r="B201" s="251" t="s">
        <v>1891</v>
      </c>
      <c r="C201" s="251" t="s">
        <v>1436</v>
      </c>
      <c r="D201" s="251" t="s">
        <v>1437</v>
      </c>
      <c r="E201" s="299">
        <v>1326</v>
      </c>
      <c r="F201" s="270">
        <v>373</v>
      </c>
      <c r="G201" s="275">
        <v>949</v>
      </c>
      <c r="H201" s="97">
        <f t="shared" si="11"/>
        <v>0.71568627450980393</v>
      </c>
      <c r="I201" s="98" t="str">
        <f t="shared" si="9"/>
        <v>69.1% - 73.9%</v>
      </c>
      <c r="J201" s="300"/>
      <c r="K201" s="276">
        <v>4</v>
      </c>
      <c r="L201" s="101">
        <f t="shared" si="10"/>
        <v>3.0165912518853697E-3</v>
      </c>
      <c r="M201" s="122" t="s">
        <v>1805</v>
      </c>
      <c r="N201" s="252">
        <v>0</v>
      </c>
    </row>
    <row r="202" spans="1:14" s="277" customFormat="1" x14ac:dyDescent="0.2">
      <c r="A202" s="251" t="s">
        <v>1892</v>
      </c>
      <c r="B202" s="251" t="s">
        <v>1893</v>
      </c>
      <c r="C202" s="251" t="s">
        <v>1436</v>
      </c>
      <c r="D202" s="251" t="s">
        <v>1437</v>
      </c>
      <c r="E202" s="299">
        <v>794</v>
      </c>
      <c r="F202" s="270">
        <v>227</v>
      </c>
      <c r="G202" s="275">
        <v>563</v>
      </c>
      <c r="H202" s="97"/>
      <c r="I202" s="98" t="str">
        <f t="shared" si="9"/>
        <v/>
      </c>
      <c r="J202" s="300"/>
      <c r="K202" s="276">
        <v>4</v>
      </c>
      <c r="L202" s="101">
        <f t="shared" si="10"/>
        <v>5.0377833753148613E-3</v>
      </c>
      <c r="M202" s="122" t="s">
        <v>1820</v>
      </c>
      <c r="N202" s="252">
        <v>1</v>
      </c>
    </row>
    <row r="203" spans="1:14" s="277" customFormat="1" x14ac:dyDescent="0.2">
      <c r="A203" s="251" t="s">
        <v>1894</v>
      </c>
      <c r="B203" s="251" t="s">
        <v>1895</v>
      </c>
      <c r="C203" s="251" t="s">
        <v>1436</v>
      </c>
      <c r="D203" s="251" t="s">
        <v>1437</v>
      </c>
      <c r="E203" s="299">
        <v>2104</v>
      </c>
      <c r="F203" s="270">
        <v>574</v>
      </c>
      <c r="G203" s="275">
        <v>1494</v>
      </c>
      <c r="H203" s="97"/>
      <c r="I203" s="98" t="str">
        <f t="shared" si="9"/>
        <v/>
      </c>
      <c r="J203" s="300"/>
      <c r="K203" s="276">
        <v>36</v>
      </c>
      <c r="L203" s="101">
        <f t="shared" si="10"/>
        <v>1.7110266159695818E-2</v>
      </c>
      <c r="M203" s="122" t="s">
        <v>1896</v>
      </c>
      <c r="N203" s="252">
        <v>1</v>
      </c>
    </row>
    <row r="204" spans="1:14" s="277" customFormat="1" x14ac:dyDescent="0.2">
      <c r="A204" s="251" t="s">
        <v>1897</v>
      </c>
      <c r="B204" s="251" t="s">
        <v>1898</v>
      </c>
      <c r="C204" s="251" t="s">
        <v>1436</v>
      </c>
      <c r="D204" s="251" t="s">
        <v>1437</v>
      </c>
      <c r="E204" s="299">
        <v>924</v>
      </c>
      <c r="F204" s="270">
        <v>150</v>
      </c>
      <c r="G204" s="275">
        <v>753</v>
      </c>
      <c r="H204" s="97">
        <f t="shared" si="11"/>
        <v>0.81493506493506496</v>
      </c>
      <c r="I204" s="98" t="str">
        <f t="shared" si="9"/>
        <v>78.9% - 83.9%</v>
      </c>
      <c r="J204" s="300"/>
      <c r="K204" s="276">
        <v>21</v>
      </c>
      <c r="L204" s="101">
        <f t="shared" si="10"/>
        <v>2.2727272727272728E-2</v>
      </c>
      <c r="M204" s="122" t="s">
        <v>1805</v>
      </c>
      <c r="N204" s="252">
        <v>0</v>
      </c>
    </row>
    <row r="205" spans="1:14" s="277" customFormat="1" x14ac:dyDescent="0.2">
      <c r="A205" s="251" t="s">
        <v>1899</v>
      </c>
      <c r="B205" s="251" t="s">
        <v>1900</v>
      </c>
      <c r="C205" s="251" t="s">
        <v>1436</v>
      </c>
      <c r="D205" s="251" t="s">
        <v>1437</v>
      </c>
      <c r="E205" s="299">
        <v>1461</v>
      </c>
      <c r="F205" s="270">
        <v>355</v>
      </c>
      <c r="G205" s="275">
        <v>1102</v>
      </c>
      <c r="H205" s="97">
        <f t="shared" si="11"/>
        <v>0.75427789185489391</v>
      </c>
      <c r="I205" s="98" t="str">
        <f t="shared" si="9"/>
        <v>73.2% - 77.6%</v>
      </c>
      <c r="J205" s="300"/>
      <c r="K205" s="276">
        <v>4</v>
      </c>
      <c r="L205" s="101">
        <f t="shared" si="10"/>
        <v>2.7378507871321013E-3</v>
      </c>
      <c r="M205" s="122" t="s">
        <v>1820</v>
      </c>
      <c r="N205" s="252">
        <v>0</v>
      </c>
    </row>
    <row r="206" spans="1:14" s="277" customFormat="1" x14ac:dyDescent="0.2">
      <c r="A206" s="251" t="s">
        <v>1901</v>
      </c>
      <c r="B206" s="251" t="s">
        <v>1902</v>
      </c>
      <c r="C206" s="251" t="s">
        <v>1436</v>
      </c>
      <c r="D206" s="251" t="s">
        <v>1437</v>
      </c>
      <c r="E206" s="299">
        <v>1217</v>
      </c>
      <c r="F206" s="270">
        <v>316</v>
      </c>
      <c r="G206" s="275">
        <v>889</v>
      </c>
      <c r="H206" s="97">
        <f t="shared" si="11"/>
        <v>0.7304847986852917</v>
      </c>
      <c r="I206" s="98" t="str">
        <f t="shared" si="9"/>
        <v>70.5% - 75.5%</v>
      </c>
      <c r="J206" s="300"/>
      <c r="K206" s="276">
        <v>12</v>
      </c>
      <c r="L206" s="101">
        <f t="shared" si="10"/>
        <v>9.8603122432210349E-3</v>
      </c>
      <c r="M206" s="122" t="s">
        <v>1802</v>
      </c>
      <c r="N206" s="252">
        <v>0</v>
      </c>
    </row>
    <row r="207" spans="1:14" s="277" customFormat="1" x14ac:dyDescent="0.2">
      <c r="A207" s="251" t="s">
        <v>1903</v>
      </c>
      <c r="B207" s="251" t="s">
        <v>1904</v>
      </c>
      <c r="C207" s="251" t="s">
        <v>1436</v>
      </c>
      <c r="D207" s="251" t="s">
        <v>1437</v>
      </c>
      <c r="E207" s="299">
        <v>1364</v>
      </c>
      <c r="F207" s="270">
        <v>275</v>
      </c>
      <c r="G207" s="275">
        <v>1070</v>
      </c>
      <c r="H207" s="97">
        <f t="shared" si="11"/>
        <v>0.78445747800586507</v>
      </c>
      <c r="I207" s="98" t="str">
        <f t="shared" si="9"/>
        <v>76.2% - 80.5%</v>
      </c>
      <c r="J207" s="300"/>
      <c r="K207" s="276">
        <v>19</v>
      </c>
      <c r="L207" s="101">
        <f t="shared" si="10"/>
        <v>1.3929618768328446E-2</v>
      </c>
      <c r="M207" s="122" t="s">
        <v>1820</v>
      </c>
      <c r="N207" s="252">
        <v>0</v>
      </c>
    </row>
    <row r="208" spans="1:14" s="277" customFormat="1" x14ac:dyDescent="0.2">
      <c r="A208" s="251" t="s">
        <v>1905</v>
      </c>
      <c r="B208" s="251" t="s">
        <v>1906</v>
      </c>
      <c r="C208" s="251" t="s">
        <v>1438</v>
      </c>
      <c r="D208" s="251" t="s">
        <v>1439</v>
      </c>
      <c r="E208" s="299">
        <v>2922</v>
      </c>
      <c r="F208" s="270">
        <v>622</v>
      </c>
      <c r="G208" s="275">
        <v>2240</v>
      </c>
      <c r="H208" s="97"/>
      <c r="I208" s="98" t="str">
        <f t="shared" si="9"/>
        <v/>
      </c>
      <c r="J208" s="300"/>
      <c r="K208" s="276">
        <v>60</v>
      </c>
      <c r="L208" s="101">
        <f t="shared" si="10"/>
        <v>2.0533880903490759E-2</v>
      </c>
      <c r="M208" s="122" t="s">
        <v>1907</v>
      </c>
      <c r="N208" s="252">
        <v>1</v>
      </c>
    </row>
    <row r="209" spans="1:14" s="277" customFormat="1" x14ac:dyDescent="0.2">
      <c r="A209" s="251" t="s">
        <v>1908</v>
      </c>
      <c r="B209" s="251" t="s">
        <v>1909</v>
      </c>
      <c r="C209" s="251" t="s">
        <v>1438</v>
      </c>
      <c r="D209" s="251" t="s">
        <v>1439</v>
      </c>
      <c r="E209" s="299">
        <v>5015</v>
      </c>
      <c r="F209" s="270">
        <v>448</v>
      </c>
      <c r="G209" s="275">
        <v>4476</v>
      </c>
      <c r="H209" s="97">
        <f t="shared" si="11"/>
        <v>0.89252243270189435</v>
      </c>
      <c r="I209" s="98" t="str">
        <f t="shared" si="9"/>
        <v>88.4% - 90.1%</v>
      </c>
      <c r="J209" s="300"/>
      <c r="K209" s="276">
        <v>91</v>
      </c>
      <c r="L209" s="101">
        <f t="shared" si="10"/>
        <v>1.8145563310069789E-2</v>
      </c>
      <c r="M209" s="122" t="s">
        <v>1910</v>
      </c>
      <c r="N209" s="252">
        <v>0</v>
      </c>
    </row>
    <row r="210" spans="1:14" s="277" customFormat="1" x14ac:dyDescent="0.2">
      <c r="A210" s="251" t="s">
        <v>1911</v>
      </c>
      <c r="B210" s="251" t="s">
        <v>1912</v>
      </c>
      <c r="C210" s="251" t="s">
        <v>1438</v>
      </c>
      <c r="D210" s="251" t="s">
        <v>1439</v>
      </c>
      <c r="E210" s="299">
        <v>1812</v>
      </c>
      <c r="F210" s="270">
        <v>516</v>
      </c>
      <c r="G210" s="275">
        <v>1244</v>
      </c>
      <c r="H210" s="97"/>
      <c r="I210" s="98" t="str">
        <f t="shared" si="9"/>
        <v/>
      </c>
      <c r="J210" s="300"/>
      <c r="K210" s="276">
        <v>52</v>
      </c>
      <c r="L210" s="101">
        <f t="shared" si="10"/>
        <v>2.8697571743929361E-2</v>
      </c>
      <c r="M210" s="122" t="s">
        <v>1913</v>
      </c>
      <c r="N210" s="252">
        <v>1</v>
      </c>
    </row>
    <row r="211" spans="1:14" s="277" customFormat="1" x14ac:dyDescent="0.2">
      <c r="A211" s="251" t="s">
        <v>1914</v>
      </c>
      <c r="B211" s="251" t="s">
        <v>1915</v>
      </c>
      <c r="C211" s="251" t="s">
        <v>1438</v>
      </c>
      <c r="D211" s="251" t="s">
        <v>1439</v>
      </c>
      <c r="E211" s="299">
        <v>5341</v>
      </c>
      <c r="F211" s="270">
        <v>652.20000000000005</v>
      </c>
      <c r="G211" s="275">
        <v>4613.8</v>
      </c>
      <c r="H211" s="97">
        <f t="shared" si="11"/>
        <v>0.86384572177494856</v>
      </c>
      <c r="I211" s="98" t="str">
        <f t="shared" ref="I211:I274" si="12">IF(ISNUMBER(H211),TEXT(((2*G211)+(1.96^2)-(1.96*((1.96^2)+(4*G211*(100%-H211)))^0.5))/(2*(E211+(1.96^2))),"0.0%")&amp;" - "&amp;TEXT(((2*G211)+(1.96^2)+(1.96*((1.96^2)+(4*G211*(100%-H211)))^0.5))/(2*(E211+(1.96^2))),"0.0%"),"")</f>
        <v>85.4% - 87.3%</v>
      </c>
      <c r="J211" s="300"/>
      <c r="K211" s="276">
        <v>75</v>
      </c>
      <c r="L211" s="101">
        <f t="shared" si="10"/>
        <v>1.4042314173375772E-2</v>
      </c>
      <c r="M211" s="122" t="s">
        <v>1916</v>
      </c>
      <c r="N211" s="252">
        <v>0</v>
      </c>
    </row>
    <row r="212" spans="1:14" s="277" customFormat="1" x14ac:dyDescent="0.2">
      <c r="A212" s="251" t="s">
        <v>1917</v>
      </c>
      <c r="B212" s="251" t="s">
        <v>1918</v>
      </c>
      <c r="C212" s="251" t="s">
        <v>1438</v>
      </c>
      <c r="D212" s="251" t="s">
        <v>1439</v>
      </c>
      <c r="E212" s="299">
        <v>334</v>
      </c>
      <c r="F212" s="270">
        <v>47</v>
      </c>
      <c r="G212" s="275">
        <v>251</v>
      </c>
      <c r="H212" s="97"/>
      <c r="I212" s="98" t="str">
        <f t="shared" si="12"/>
        <v/>
      </c>
      <c r="J212" s="300"/>
      <c r="K212" s="276">
        <v>36</v>
      </c>
      <c r="L212" s="101">
        <f t="shared" ref="L212:L275" si="13">K212/E212</f>
        <v>0.10778443113772455</v>
      </c>
      <c r="M212" s="122" t="s">
        <v>1919</v>
      </c>
      <c r="N212" s="252">
        <v>1</v>
      </c>
    </row>
    <row r="213" spans="1:14" s="277" customFormat="1" x14ac:dyDescent="0.2">
      <c r="A213" s="251" t="s">
        <v>1920</v>
      </c>
      <c r="B213" s="251" t="s">
        <v>1921</v>
      </c>
      <c r="C213" s="251" t="s">
        <v>1438</v>
      </c>
      <c r="D213" s="251" t="s">
        <v>1439</v>
      </c>
      <c r="E213" s="299">
        <v>2372</v>
      </c>
      <c r="F213" s="270">
        <v>150.19999999999999</v>
      </c>
      <c r="G213" s="275">
        <v>2093.8000000000002</v>
      </c>
      <c r="H213" s="97"/>
      <c r="I213" s="98" t="str">
        <f t="shared" si="12"/>
        <v/>
      </c>
      <c r="J213" s="300"/>
      <c r="K213" s="276">
        <v>128</v>
      </c>
      <c r="L213" s="101">
        <f t="shared" si="13"/>
        <v>5.3962900505902189E-2</v>
      </c>
      <c r="M213" s="122" t="s">
        <v>1922</v>
      </c>
      <c r="N213" s="252">
        <v>1</v>
      </c>
    </row>
    <row r="214" spans="1:14" s="277" customFormat="1" x14ac:dyDescent="0.2">
      <c r="A214" s="251" t="s">
        <v>1923</v>
      </c>
      <c r="B214" s="251" t="s">
        <v>1924</v>
      </c>
      <c r="C214" s="251" t="s">
        <v>1438</v>
      </c>
      <c r="D214" s="251" t="s">
        <v>1439</v>
      </c>
      <c r="E214" s="299">
        <v>67</v>
      </c>
      <c r="F214" s="270">
        <v>2</v>
      </c>
      <c r="G214" s="275">
        <v>64</v>
      </c>
      <c r="H214" s="97">
        <f t="shared" ref="H214:H275" si="14">G214/E214</f>
        <v>0.95522388059701491</v>
      </c>
      <c r="I214" s="98" t="str">
        <f t="shared" si="12"/>
        <v>87.6% - 98.5%</v>
      </c>
      <c r="J214" s="300"/>
      <c r="K214" s="276">
        <v>1</v>
      </c>
      <c r="L214" s="101">
        <f t="shared" si="13"/>
        <v>1.4925373134328358E-2</v>
      </c>
      <c r="M214" s="122" t="s">
        <v>1925</v>
      </c>
      <c r="N214" s="252">
        <v>0</v>
      </c>
    </row>
    <row r="215" spans="1:14" s="277" customFormat="1" x14ac:dyDescent="0.2">
      <c r="A215" s="251" t="s">
        <v>1926</v>
      </c>
      <c r="B215" s="251" t="s">
        <v>1927</v>
      </c>
      <c r="C215" s="251" t="s">
        <v>1438</v>
      </c>
      <c r="D215" s="251" t="s">
        <v>1439</v>
      </c>
      <c r="E215" s="299">
        <v>4643</v>
      </c>
      <c r="F215" s="270">
        <v>524</v>
      </c>
      <c r="G215" s="275">
        <v>4048</v>
      </c>
      <c r="H215" s="97"/>
      <c r="I215" s="98" t="str">
        <f t="shared" si="12"/>
        <v/>
      </c>
      <c r="J215" s="300"/>
      <c r="K215" s="276">
        <v>71</v>
      </c>
      <c r="L215" s="101">
        <f t="shared" si="13"/>
        <v>1.5291837174240793E-2</v>
      </c>
      <c r="M215" s="122" t="s">
        <v>1928</v>
      </c>
      <c r="N215" s="252">
        <v>1</v>
      </c>
    </row>
    <row r="216" spans="1:14" s="277" customFormat="1" x14ac:dyDescent="0.2">
      <c r="A216" s="251" t="s">
        <v>1929</v>
      </c>
      <c r="B216" s="251" t="s">
        <v>1930</v>
      </c>
      <c r="C216" s="251" t="s">
        <v>1438</v>
      </c>
      <c r="D216" s="251" t="s">
        <v>1439</v>
      </c>
      <c r="E216" s="299">
        <v>5574</v>
      </c>
      <c r="F216" s="270">
        <v>471</v>
      </c>
      <c r="G216" s="275">
        <v>4970</v>
      </c>
      <c r="H216" s="97">
        <f t="shared" si="14"/>
        <v>0.89163975601004664</v>
      </c>
      <c r="I216" s="98" t="str">
        <f t="shared" si="12"/>
        <v>88.3% - 90.0%</v>
      </c>
      <c r="J216" s="300"/>
      <c r="K216" s="276">
        <v>133</v>
      </c>
      <c r="L216" s="101">
        <f t="shared" si="13"/>
        <v>2.3860782203085754E-2</v>
      </c>
      <c r="M216" s="122" t="s">
        <v>1931</v>
      </c>
      <c r="N216" s="252">
        <v>0</v>
      </c>
    </row>
    <row r="217" spans="1:14" s="277" customFormat="1" x14ac:dyDescent="0.2">
      <c r="A217" s="251" t="s">
        <v>1932</v>
      </c>
      <c r="B217" s="251" t="s">
        <v>1933</v>
      </c>
      <c r="C217" s="251" t="s">
        <v>1438</v>
      </c>
      <c r="D217" s="251" t="s">
        <v>1439</v>
      </c>
      <c r="E217" s="299">
        <v>4361</v>
      </c>
      <c r="F217" s="270">
        <v>882</v>
      </c>
      <c r="G217" s="275">
        <v>3433</v>
      </c>
      <c r="H217" s="97">
        <f t="shared" si="14"/>
        <v>0.78720476954826879</v>
      </c>
      <c r="I217" s="98" t="str">
        <f t="shared" si="12"/>
        <v>77.5% - 79.9%</v>
      </c>
      <c r="J217" s="300"/>
      <c r="K217" s="276">
        <v>46</v>
      </c>
      <c r="L217" s="101">
        <f t="shared" si="13"/>
        <v>1.0548039440495299E-2</v>
      </c>
      <c r="M217" s="122" t="s">
        <v>1934</v>
      </c>
      <c r="N217" s="252">
        <v>0</v>
      </c>
    </row>
    <row r="218" spans="1:14" s="277" customFormat="1" x14ac:dyDescent="0.2">
      <c r="A218" s="251" t="s">
        <v>1935</v>
      </c>
      <c r="B218" s="251" t="s">
        <v>1936</v>
      </c>
      <c r="C218" s="251" t="s">
        <v>1438</v>
      </c>
      <c r="D218" s="251" t="s">
        <v>1439</v>
      </c>
      <c r="E218" s="299">
        <v>2382</v>
      </c>
      <c r="F218" s="270">
        <v>376</v>
      </c>
      <c r="G218" s="275">
        <v>1880</v>
      </c>
      <c r="H218" s="97"/>
      <c r="I218" s="98" t="str">
        <f t="shared" si="12"/>
        <v/>
      </c>
      <c r="J218" s="300"/>
      <c r="K218" s="276">
        <v>126</v>
      </c>
      <c r="L218" s="101">
        <f t="shared" si="13"/>
        <v>5.2896725440806043E-2</v>
      </c>
      <c r="M218" s="122" t="s">
        <v>1937</v>
      </c>
      <c r="N218" s="252">
        <v>1</v>
      </c>
    </row>
    <row r="219" spans="1:14" s="277" customFormat="1" x14ac:dyDescent="0.2">
      <c r="A219" s="251" t="s">
        <v>1938</v>
      </c>
      <c r="B219" s="251" t="s">
        <v>1939</v>
      </c>
      <c r="C219" s="251" t="s">
        <v>1438</v>
      </c>
      <c r="D219" s="251" t="s">
        <v>1439</v>
      </c>
      <c r="E219" s="299">
        <v>4385</v>
      </c>
      <c r="F219" s="270">
        <v>328</v>
      </c>
      <c r="G219" s="275">
        <v>4027</v>
      </c>
      <c r="H219" s="97">
        <f t="shared" si="14"/>
        <v>0.91835803876852906</v>
      </c>
      <c r="I219" s="98" t="str">
        <f t="shared" si="12"/>
        <v>91.0% - 92.6%</v>
      </c>
      <c r="J219" s="300"/>
      <c r="K219" s="276">
        <v>30</v>
      </c>
      <c r="L219" s="101">
        <f t="shared" si="13"/>
        <v>6.8415051311288486E-3</v>
      </c>
      <c r="M219" s="122" t="s">
        <v>1940</v>
      </c>
      <c r="N219" s="252">
        <v>0</v>
      </c>
    </row>
    <row r="220" spans="1:14" s="277" customFormat="1" x14ac:dyDescent="0.2">
      <c r="A220" s="251" t="s">
        <v>1941</v>
      </c>
      <c r="B220" s="251" t="s">
        <v>1942</v>
      </c>
      <c r="C220" s="251" t="s">
        <v>1438</v>
      </c>
      <c r="D220" s="251" t="s">
        <v>1439</v>
      </c>
      <c r="E220" s="299">
        <v>2309</v>
      </c>
      <c r="F220" s="270">
        <v>190</v>
      </c>
      <c r="G220" s="275">
        <v>2065</v>
      </c>
      <c r="H220" s="97">
        <f t="shared" si="14"/>
        <v>0.89432654828930269</v>
      </c>
      <c r="I220" s="98" t="str">
        <f t="shared" si="12"/>
        <v>88.1% - 90.6%</v>
      </c>
      <c r="J220" s="300"/>
      <c r="K220" s="276">
        <v>54</v>
      </c>
      <c r="L220" s="101">
        <f t="shared" si="13"/>
        <v>2.3386747509744479E-2</v>
      </c>
      <c r="M220" s="122" t="s">
        <v>1943</v>
      </c>
      <c r="N220" s="252">
        <v>0</v>
      </c>
    </row>
    <row r="221" spans="1:14" s="277" customFormat="1" x14ac:dyDescent="0.2">
      <c r="A221" s="251" t="s">
        <v>1944</v>
      </c>
      <c r="B221" s="251" t="s">
        <v>1945</v>
      </c>
      <c r="C221" s="251" t="s">
        <v>1438</v>
      </c>
      <c r="D221" s="251" t="s">
        <v>1439</v>
      </c>
      <c r="E221" s="299">
        <v>4082</v>
      </c>
      <c r="F221" s="270">
        <v>659</v>
      </c>
      <c r="G221" s="275">
        <v>3382</v>
      </c>
      <c r="H221" s="97">
        <f t="shared" si="14"/>
        <v>0.82851543361097502</v>
      </c>
      <c r="I221" s="98" t="str">
        <f t="shared" si="12"/>
        <v>81.7% - 84.0%</v>
      </c>
      <c r="J221" s="300"/>
      <c r="K221" s="276">
        <v>41</v>
      </c>
      <c r="L221" s="101">
        <f t="shared" si="13"/>
        <v>1.0044096031357178E-2</v>
      </c>
      <c r="M221" s="122" t="s">
        <v>1946</v>
      </c>
      <c r="N221" s="252">
        <v>0</v>
      </c>
    </row>
    <row r="222" spans="1:14" s="277" customFormat="1" x14ac:dyDescent="0.2">
      <c r="A222" s="251" t="s">
        <v>1947</v>
      </c>
      <c r="B222" s="251" t="s">
        <v>1948</v>
      </c>
      <c r="C222" s="251" t="s">
        <v>1438</v>
      </c>
      <c r="D222" s="251" t="s">
        <v>1439</v>
      </c>
      <c r="E222" s="299">
        <v>3072</v>
      </c>
      <c r="F222" s="270">
        <v>443.2</v>
      </c>
      <c r="G222" s="275">
        <v>2605.8000000000002</v>
      </c>
      <c r="H222" s="97">
        <f t="shared" si="14"/>
        <v>0.84824218750000002</v>
      </c>
      <c r="I222" s="98" t="str">
        <f t="shared" si="12"/>
        <v>83.5% - 86.0%</v>
      </c>
      <c r="J222" s="300"/>
      <c r="K222" s="276">
        <v>23</v>
      </c>
      <c r="L222" s="101">
        <f t="shared" si="13"/>
        <v>7.486979166666667E-3</v>
      </c>
      <c r="M222" s="122" t="s">
        <v>1949</v>
      </c>
      <c r="N222" s="252">
        <v>0</v>
      </c>
    </row>
    <row r="223" spans="1:14" s="277" customFormat="1" x14ac:dyDescent="0.2">
      <c r="A223" s="251" t="s">
        <v>1950</v>
      </c>
      <c r="B223" s="251" t="s">
        <v>1951</v>
      </c>
      <c r="C223" s="251" t="s">
        <v>1438</v>
      </c>
      <c r="D223" s="251" t="s">
        <v>1439</v>
      </c>
      <c r="E223" s="299">
        <v>2764</v>
      </c>
      <c r="F223" s="270">
        <v>684</v>
      </c>
      <c r="G223" s="275">
        <v>2025</v>
      </c>
      <c r="H223" s="97">
        <f t="shared" si="14"/>
        <v>0.73263386396526775</v>
      </c>
      <c r="I223" s="98" t="str">
        <f t="shared" si="12"/>
        <v>71.6% - 74.9%</v>
      </c>
      <c r="J223" s="300"/>
      <c r="K223" s="276">
        <v>55</v>
      </c>
      <c r="L223" s="101">
        <f t="shared" si="13"/>
        <v>1.9898697539797394E-2</v>
      </c>
      <c r="M223" s="122" t="s">
        <v>1952</v>
      </c>
      <c r="N223" s="252">
        <v>0</v>
      </c>
    </row>
    <row r="224" spans="1:14" s="277" customFormat="1" x14ac:dyDescent="0.2">
      <c r="A224" s="251" t="s">
        <v>1953</v>
      </c>
      <c r="B224" s="251" t="s">
        <v>1954</v>
      </c>
      <c r="C224" s="251" t="s">
        <v>1438</v>
      </c>
      <c r="D224" s="251" t="s">
        <v>1439</v>
      </c>
      <c r="E224" s="299">
        <v>3883</v>
      </c>
      <c r="F224" s="270">
        <v>659.4</v>
      </c>
      <c r="G224" s="275">
        <v>3197.6</v>
      </c>
      <c r="H224" s="97">
        <f t="shared" si="14"/>
        <v>0.82348699459181041</v>
      </c>
      <c r="I224" s="98" t="str">
        <f t="shared" si="12"/>
        <v>81.1% - 83.5%</v>
      </c>
      <c r="J224" s="300"/>
      <c r="K224" s="276">
        <v>26</v>
      </c>
      <c r="L224" s="101">
        <f t="shared" si="13"/>
        <v>6.6958537213494722E-3</v>
      </c>
      <c r="M224" s="122" t="s">
        <v>1955</v>
      </c>
      <c r="N224" s="252">
        <v>0</v>
      </c>
    </row>
    <row r="225" spans="1:14" s="277" customFormat="1" x14ac:dyDescent="0.2">
      <c r="A225" s="251" t="s">
        <v>1956</v>
      </c>
      <c r="B225" s="251" t="s">
        <v>1957</v>
      </c>
      <c r="C225" s="251" t="s">
        <v>1438</v>
      </c>
      <c r="D225" s="251" t="s">
        <v>1439</v>
      </c>
      <c r="E225" s="299">
        <v>3885</v>
      </c>
      <c r="F225" s="270">
        <v>305</v>
      </c>
      <c r="G225" s="275">
        <v>3534</v>
      </c>
      <c r="H225" s="97">
        <f t="shared" si="14"/>
        <v>0.90965250965250966</v>
      </c>
      <c r="I225" s="98" t="str">
        <f t="shared" si="12"/>
        <v>90.0% - 91.8%</v>
      </c>
      <c r="J225" s="300"/>
      <c r="K225" s="276">
        <v>46</v>
      </c>
      <c r="L225" s="101">
        <f t="shared" si="13"/>
        <v>1.1840411840411841E-2</v>
      </c>
      <c r="M225" s="122" t="s">
        <v>1958</v>
      </c>
      <c r="N225" s="252">
        <v>0</v>
      </c>
    </row>
    <row r="226" spans="1:14" s="277" customFormat="1" x14ac:dyDescent="0.2">
      <c r="A226" s="251" t="s">
        <v>1959</v>
      </c>
      <c r="B226" s="251" t="s">
        <v>1960</v>
      </c>
      <c r="C226" s="251" t="s">
        <v>1438</v>
      </c>
      <c r="D226" s="251" t="s">
        <v>1439</v>
      </c>
      <c r="E226" s="299">
        <v>2871</v>
      </c>
      <c r="F226" s="270">
        <v>269</v>
      </c>
      <c r="G226" s="275">
        <v>2471</v>
      </c>
      <c r="H226" s="97">
        <f t="shared" si="14"/>
        <v>0.86067572274468829</v>
      </c>
      <c r="I226" s="98" t="str">
        <f t="shared" si="12"/>
        <v>84.8% - 87.3%</v>
      </c>
      <c r="J226" s="300"/>
      <c r="K226" s="276">
        <v>131</v>
      </c>
      <c r="L226" s="101">
        <f t="shared" si="13"/>
        <v>4.5628700801114593E-2</v>
      </c>
      <c r="M226" s="122" t="s">
        <v>1961</v>
      </c>
      <c r="N226" s="252">
        <v>0</v>
      </c>
    </row>
    <row r="227" spans="1:14" s="277" customFormat="1" x14ac:dyDescent="0.2">
      <c r="A227" s="251" t="s">
        <v>1962</v>
      </c>
      <c r="B227" s="251" t="s">
        <v>1963</v>
      </c>
      <c r="C227" s="251" t="s">
        <v>1438</v>
      </c>
      <c r="D227" s="251" t="s">
        <v>1439</v>
      </c>
      <c r="E227" s="299">
        <v>1616</v>
      </c>
      <c r="F227" s="270">
        <v>129</v>
      </c>
      <c r="G227" s="275">
        <v>1476</v>
      </c>
      <c r="H227" s="97">
        <f t="shared" si="14"/>
        <v>0.9133663366336634</v>
      </c>
      <c r="I227" s="98" t="str">
        <f t="shared" si="12"/>
        <v>89.9% - 92.6%</v>
      </c>
      <c r="J227" s="300"/>
      <c r="K227" s="276">
        <v>11</v>
      </c>
      <c r="L227" s="101">
        <f t="shared" si="13"/>
        <v>6.8069306930693069E-3</v>
      </c>
      <c r="M227" s="122" t="s">
        <v>1964</v>
      </c>
      <c r="N227" s="252">
        <v>0</v>
      </c>
    </row>
    <row r="228" spans="1:14" s="277" customFormat="1" x14ac:dyDescent="0.2">
      <c r="A228" s="251" t="s">
        <v>1965</v>
      </c>
      <c r="B228" s="251" t="s">
        <v>1966</v>
      </c>
      <c r="C228" s="251" t="s">
        <v>1438</v>
      </c>
      <c r="D228" s="270" t="s">
        <v>1439</v>
      </c>
      <c r="E228" s="299">
        <v>2313</v>
      </c>
      <c r="F228" s="270">
        <v>223</v>
      </c>
      <c r="G228" s="275">
        <v>2056</v>
      </c>
      <c r="H228" s="97">
        <f t="shared" si="14"/>
        <v>0.88888888888888884</v>
      </c>
      <c r="I228" s="98" t="str">
        <f t="shared" si="12"/>
        <v>87.5% - 90.1%</v>
      </c>
      <c r="J228" s="300"/>
      <c r="K228" s="276">
        <v>34</v>
      </c>
      <c r="L228" s="101">
        <f t="shared" si="13"/>
        <v>1.4699524427150886E-2</v>
      </c>
      <c r="M228" s="122" t="s">
        <v>1967</v>
      </c>
      <c r="N228" s="252">
        <v>0</v>
      </c>
    </row>
    <row r="229" spans="1:14" s="277" customFormat="1" x14ac:dyDescent="0.2">
      <c r="A229" s="251" t="s">
        <v>1968</v>
      </c>
      <c r="B229" s="251" t="s">
        <v>1969</v>
      </c>
      <c r="C229" s="251" t="s">
        <v>1438</v>
      </c>
      <c r="D229" s="251" t="s">
        <v>1439</v>
      </c>
      <c r="E229" s="299">
        <v>4698</v>
      </c>
      <c r="F229" s="270">
        <v>341</v>
      </c>
      <c r="G229" s="275">
        <v>4234</v>
      </c>
      <c r="H229" s="97">
        <f t="shared" si="14"/>
        <v>0.90123456790123457</v>
      </c>
      <c r="I229" s="98" t="str">
        <f t="shared" si="12"/>
        <v>89.2% - 90.9%</v>
      </c>
      <c r="J229" s="300"/>
      <c r="K229" s="276">
        <v>123</v>
      </c>
      <c r="L229" s="101">
        <f t="shared" si="13"/>
        <v>2.6181353767560665E-2</v>
      </c>
      <c r="M229" s="122" t="s">
        <v>1970</v>
      </c>
      <c r="N229" s="252">
        <v>0</v>
      </c>
    </row>
    <row r="230" spans="1:14" s="277" customFormat="1" x14ac:dyDescent="0.2">
      <c r="A230" s="251" t="s">
        <v>1971</v>
      </c>
      <c r="B230" s="251" t="s">
        <v>1972</v>
      </c>
      <c r="C230" s="251" t="s">
        <v>1438</v>
      </c>
      <c r="D230" s="251" t="s">
        <v>1439</v>
      </c>
      <c r="E230" s="299">
        <v>4538</v>
      </c>
      <c r="F230" s="270">
        <v>475</v>
      </c>
      <c r="G230" s="275">
        <v>3852</v>
      </c>
      <c r="H230" s="97">
        <f t="shared" si="14"/>
        <v>0.8488320846187748</v>
      </c>
      <c r="I230" s="98" t="str">
        <f t="shared" si="12"/>
        <v>83.8% - 85.9%</v>
      </c>
      <c r="J230" s="300"/>
      <c r="K230" s="276">
        <v>211</v>
      </c>
      <c r="L230" s="101">
        <f t="shared" si="13"/>
        <v>4.6496253856324374E-2</v>
      </c>
      <c r="M230" s="122" t="s">
        <v>1973</v>
      </c>
      <c r="N230" s="252">
        <v>0</v>
      </c>
    </row>
    <row r="231" spans="1:14" s="277" customFormat="1" x14ac:dyDescent="0.2">
      <c r="A231" s="251" t="s">
        <v>1974</v>
      </c>
      <c r="B231" s="251" t="s">
        <v>1975</v>
      </c>
      <c r="C231" s="251" t="s">
        <v>1438</v>
      </c>
      <c r="D231" s="251" t="s">
        <v>1439</v>
      </c>
      <c r="E231" s="299">
        <v>2947</v>
      </c>
      <c r="F231" s="270">
        <v>272</v>
      </c>
      <c r="G231" s="275">
        <v>2643</v>
      </c>
      <c r="H231" s="97"/>
      <c r="I231" s="98" t="str">
        <f t="shared" si="12"/>
        <v/>
      </c>
      <c r="J231" s="300"/>
      <c r="K231" s="276">
        <v>32</v>
      </c>
      <c r="L231" s="101">
        <f t="shared" si="13"/>
        <v>1.0858500169664066E-2</v>
      </c>
      <c r="M231" s="122" t="s">
        <v>1976</v>
      </c>
      <c r="N231" s="252">
        <v>1</v>
      </c>
    </row>
    <row r="232" spans="1:14" s="277" customFormat="1" x14ac:dyDescent="0.2">
      <c r="A232" s="251" t="s">
        <v>1977</v>
      </c>
      <c r="B232" s="251" t="s">
        <v>1978</v>
      </c>
      <c r="C232" s="251" t="s">
        <v>1438</v>
      </c>
      <c r="D232" s="251" t="s">
        <v>1439</v>
      </c>
      <c r="E232" s="299">
        <v>1855</v>
      </c>
      <c r="F232" s="270">
        <v>139</v>
      </c>
      <c r="G232" s="275">
        <v>1653</v>
      </c>
      <c r="H232" s="97"/>
      <c r="I232" s="98" t="str">
        <f t="shared" si="12"/>
        <v/>
      </c>
      <c r="J232" s="300"/>
      <c r="K232" s="276">
        <v>63</v>
      </c>
      <c r="L232" s="101">
        <f t="shared" si="13"/>
        <v>3.3962264150943396E-2</v>
      </c>
      <c r="M232" s="122" t="s">
        <v>1979</v>
      </c>
      <c r="N232" s="252">
        <v>1</v>
      </c>
    </row>
    <row r="233" spans="1:14" s="277" customFormat="1" x14ac:dyDescent="0.2">
      <c r="A233" s="251" t="s">
        <v>1980</v>
      </c>
      <c r="B233" s="251" t="s">
        <v>1981</v>
      </c>
      <c r="C233" s="251" t="s">
        <v>1438</v>
      </c>
      <c r="D233" s="251" t="s">
        <v>1439</v>
      </c>
      <c r="E233" s="299">
        <v>2964</v>
      </c>
      <c r="F233" s="270">
        <v>331</v>
      </c>
      <c r="G233" s="275">
        <v>2247</v>
      </c>
      <c r="H233" s="97"/>
      <c r="I233" s="98" t="str">
        <f t="shared" si="12"/>
        <v/>
      </c>
      <c r="J233" s="300"/>
      <c r="K233" s="276">
        <v>386</v>
      </c>
      <c r="L233" s="101">
        <f t="shared" si="13"/>
        <v>0.13022941970310392</v>
      </c>
      <c r="M233" s="122" t="s">
        <v>1982</v>
      </c>
      <c r="N233" s="252">
        <v>1</v>
      </c>
    </row>
    <row r="234" spans="1:14" s="277" customFormat="1" x14ac:dyDescent="0.2">
      <c r="A234" s="251" t="s">
        <v>1983</v>
      </c>
      <c r="B234" s="251" t="s">
        <v>1984</v>
      </c>
      <c r="C234" s="251" t="s">
        <v>1438</v>
      </c>
      <c r="D234" s="251" t="s">
        <v>1439</v>
      </c>
      <c r="E234" s="299">
        <v>2790</v>
      </c>
      <c r="F234" s="270">
        <v>177</v>
      </c>
      <c r="G234" s="275">
        <v>2582</v>
      </c>
      <c r="H234" s="97">
        <f t="shared" si="14"/>
        <v>0.92544802867383513</v>
      </c>
      <c r="I234" s="98" t="str">
        <f t="shared" si="12"/>
        <v>91.5% - 93.5%</v>
      </c>
      <c r="J234" s="300"/>
      <c r="K234" s="276">
        <v>31</v>
      </c>
      <c r="L234" s="101">
        <f t="shared" si="13"/>
        <v>1.1111111111111112E-2</v>
      </c>
      <c r="M234" s="122" t="s">
        <v>1985</v>
      </c>
      <c r="N234" s="252">
        <v>0</v>
      </c>
    </row>
    <row r="235" spans="1:14" s="277" customFormat="1" x14ac:dyDescent="0.2">
      <c r="A235" s="251" t="s">
        <v>1986</v>
      </c>
      <c r="B235" s="251" t="s">
        <v>1987</v>
      </c>
      <c r="C235" s="251" t="s">
        <v>1438</v>
      </c>
      <c r="D235" s="251" t="s">
        <v>1439</v>
      </c>
      <c r="E235" s="299">
        <v>4970</v>
      </c>
      <c r="F235" s="270">
        <v>441</v>
      </c>
      <c r="G235" s="275">
        <v>4381</v>
      </c>
      <c r="H235" s="97">
        <f t="shared" si="14"/>
        <v>0.88148893360160963</v>
      </c>
      <c r="I235" s="98" t="str">
        <f t="shared" si="12"/>
        <v>87.2% - 89.0%</v>
      </c>
      <c r="J235" s="300"/>
      <c r="K235" s="276">
        <v>148</v>
      </c>
      <c r="L235" s="101">
        <f t="shared" si="13"/>
        <v>2.977867203219316E-2</v>
      </c>
      <c r="M235" s="122" t="s">
        <v>1988</v>
      </c>
      <c r="N235" s="252">
        <v>0</v>
      </c>
    </row>
    <row r="236" spans="1:14" s="277" customFormat="1" x14ac:dyDescent="0.2">
      <c r="A236" s="251" t="s">
        <v>1989</v>
      </c>
      <c r="B236" s="251" t="s">
        <v>1990</v>
      </c>
      <c r="C236" s="251" t="s">
        <v>1438</v>
      </c>
      <c r="D236" s="251" t="s">
        <v>1439</v>
      </c>
      <c r="E236" s="299">
        <v>2335</v>
      </c>
      <c r="F236" s="270">
        <v>340</v>
      </c>
      <c r="G236" s="275">
        <v>1991</v>
      </c>
      <c r="H236" s="97"/>
      <c r="I236" s="98" t="str">
        <f t="shared" si="12"/>
        <v/>
      </c>
      <c r="J236" s="300"/>
      <c r="K236" s="276">
        <v>4</v>
      </c>
      <c r="L236" s="101">
        <f t="shared" si="13"/>
        <v>1.7130620985010706E-3</v>
      </c>
      <c r="M236" s="122" t="s">
        <v>1991</v>
      </c>
      <c r="N236" s="252">
        <v>1</v>
      </c>
    </row>
    <row r="237" spans="1:14" s="277" customFormat="1" x14ac:dyDescent="0.2">
      <c r="A237" s="251" t="s">
        <v>1992</v>
      </c>
      <c r="B237" s="251" t="s">
        <v>1993</v>
      </c>
      <c r="C237" s="251" t="s">
        <v>1438</v>
      </c>
      <c r="D237" s="251" t="s">
        <v>1439</v>
      </c>
      <c r="E237" s="299">
        <v>1679</v>
      </c>
      <c r="F237" s="270">
        <v>121</v>
      </c>
      <c r="G237" s="275">
        <v>1379</v>
      </c>
      <c r="H237" s="97"/>
      <c r="I237" s="98" t="str">
        <f t="shared" si="12"/>
        <v/>
      </c>
      <c r="J237" s="300"/>
      <c r="K237" s="276">
        <v>179</v>
      </c>
      <c r="L237" s="101">
        <f t="shared" si="13"/>
        <v>0.10661107802263252</v>
      </c>
      <c r="M237" s="122" t="s">
        <v>1994</v>
      </c>
      <c r="N237" s="252">
        <v>1</v>
      </c>
    </row>
    <row r="238" spans="1:14" s="277" customFormat="1" x14ac:dyDescent="0.2">
      <c r="A238" s="251" t="s">
        <v>1995</v>
      </c>
      <c r="B238" s="251" t="s">
        <v>1996</v>
      </c>
      <c r="C238" s="251" t="s">
        <v>1438</v>
      </c>
      <c r="D238" s="251" t="s">
        <v>1439</v>
      </c>
      <c r="E238" s="299">
        <v>2384</v>
      </c>
      <c r="F238" s="270">
        <v>223</v>
      </c>
      <c r="G238" s="275">
        <v>1553</v>
      </c>
      <c r="H238" s="97"/>
      <c r="I238" s="98" t="str">
        <f t="shared" si="12"/>
        <v/>
      </c>
      <c r="J238" s="300"/>
      <c r="K238" s="276">
        <v>608</v>
      </c>
      <c r="L238" s="101">
        <f t="shared" si="13"/>
        <v>0.25503355704697989</v>
      </c>
      <c r="M238" s="122" t="s">
        <v>1997</v>
      </c>
      <c r="N238" s="252">
        <v>1</v>
      </c>
    </row>
    <row r="239" spans="1:14" s="277" customFormat="1" x14ac:dyDescent="0.2">
      <c r="A239" s="251" t="s">
        <v>1998</v>
      </c>
      <c r="B239" s="251" t="s">
        <v>1999</v>
      </c>
      <c r="C239" s="251" t="s">
        <v>1438</v>
      </c>
      <c r="D239" s="251" t="s">
        <v>1439</v>
      </c>
      <c r="E239" s="299">
        <v>5081</v>
      </c>
      <c r="F239" s="270">
        <v>312</v>
      </c>
      <c r="G239" s="275">
        <v>4723</v>
      </c>
      <c r="H239" s="97">
        <f t="shared" si="14"/>
        <v>0.92954142885258806</v>
      </c>
      <c r="I239" s="98" t="str">
        <f t="shared" si="12"/>
        <v>92.2% - 93.6%</v>
      </c>
      <c r="J239" s="300"/>
      <c r="K239" s="276">
        <v>46</v>
      </c>
      <c r="L239" s="101">
        <f t="shared" si="13"/>
        <v>9.053335957488683E-3</v>
      </c>
      <c r="M239" s="122" t="s">
        <v>2000</v>
      </c>
      <c r="N239" s="252">
        <v>0</v>
      </c>
    </row>
    <row r="240" spans="1:14" s="277" customFormat="1" x14ac:dyDescent="0.2">
      <c r="A240" s="251" t="s">
        <v>2001</v>
      </c>
      <c r="B240" s="251" t="s">
        <v>2002</v>
      </c>
      <c r="C240" s="251" t="s">
        <v>1438</v>
      </c>
      <c r="D240" s="251" t="s">
        <v>1439</v>
      </c>
      <c r="E240" s="299">
        <v>2162</v>
      </c>
      <c r="F240" s="270">
        <v>220</v>
      </c>
      <c r="G240" s="275">
        <v>1910</v>
      </c>
      <c r="H240" s="97"/>
      <c r="I240" s="98" t="str">
        <f t="shared" si="12"/>
        <v/>
      </c>
      <c r="J240" s="300"/>
      <c r="K240" s="276">
        <v>32</v>
      </c>
      <c r="L240" s="101">
        <f t="shared" si="13"/>
        <v>1.4801110083256245E-2</v>
      </c>
      <c r="M240" s="122" t="s">
        <v>2003</v>
      </c>
      <c r="N240" s="252">
        <v>1</v>
      </c>
    </row>
    <row r="241" spans="1:14" s="277" customFormat="1" x14ac:dyDescent="0.2">
      <c r="A241" s="251" t="s">
        <v>2004</v>
      </c>
      <c r="B241" s="251" t="s">
        <v>2005</v>
      </c>
      <c r="C241" s="251" t="s">
        <v>1440</v>
      </c>
      <c r="D241" s="251" t="s">
        <v>1441</v>
      </c>
      <c r="E241" s="299">
        <v>694</v>
      </c>
      <c r="F241" s="270">
        <v>154</v>
      </c>
      <c r="G241" s="275">
        <v>520</v>
      </c>
      <c r="H241" s="97">
        <f t="shared" si="14"/>
        <v>0.74927953890489918</v>
      </c>
      <c r="I241" s="98" t="str">
        <f t="shared" si="12"/>
        <v>71.6% - 78.0%</v>
      </c>
      <c r="J241" s="300"/>
      <c r="K241" s="276">
        <v>20</v>
      </c>
      <c r="L241" s="101">
        <f t="shared" si="13"/>
        <v>2.8818443804034581E-2</v>
      </c>
      <c r="M241" s="122" t="s">
        <v>2006</v>
      </c>
      <c r="N241" s="252">
        <v>0</v>
      </c>
    </row>
    <row r="242" spans="1:14" s="277" customFormat="1" x14ac:dyDescent="0.2">
      <c r="A242" s="251" t="s">
        <v>2007</v>
      </c>
      <c r="B242" s="251" t="s">
        <v>2008</v>
      </c>
      <c r="C242" s="251" t="s">
        <v>1440</v>
      </c>
      <c r="D242" s="251" t="s">
        <v>1441</v>
      </c>
      <c r="E242" s="299">
        <v>1420</v>
      </c>
      <c r="F242" s="270">
        <v>243</v>
      </c>
      <c r="G242" s="275">
        <v>1153</v>
      </c>
      <c r="H242" s="97">
        <f t="shared" si="14"/>
        <v>0.81197183098591552</v>
      </c>
      <c r="I242" s="98" t="str">
        <f t="shared" si="12"/>
        <v>79.1% - 83.1%</v>
      </c>
      <c r="J242" s="300"/>
      <c r="K242" s="276">
        <v>24</v>
      </c>
      <c r="L242" s="101">
        <f t="shared" si="13"/>
        <v>1.6901408450704224E-2</v>
      </c>
      <c r="M242" s="122" t="s">
        <v>2006</v>
      </c>
      <c r="N242" s="252">
        <v>0</v>
      </c>
    </row>
    <row r="243" spans="1:14" s="277" customFormat="1" x14ac:dyDescent="0.2">
      <c r="A243" s="251" t="s">
        <v>2009</v>
      </c>
      <c r="B243" s="251" t="s">
        <v>2010</v>
      </c>
      <c r="C243" s="251" t="s">
        <v>1440</v>
      </c>
      <c r="D243" s="251" t="s">
        <v>1441</v>
      </c>
      <c r="E243" s="299">
        <v>1383</v>
      </c>
      <c r="F243" s="270">
        <v>330</v>
      </c>
      <c r="G243" s="275">
        <v>1007</v>
      </c>
      <c r="H243" s="97">
        <f t="shared" si="14"/>
        <v>0.72812725958062186</v>
      </c>
      <c r="I243" s="98" t="str">
        <f t="shared" si="12"/>
        <v>70.4% - 75.1%</v>
      </c>
      <c r="J243" s="300"/>
      <c r="K243" s="276">
        <v>46</v>
      </c>
      <c r="L243" s="101">
        <f t="shared" si="13"/>
        <v>3.3261026753434564E-2</v>
      </c>
      <c r="M243" s="122" t="s">
        <v>2011</v>
      </c>
      <c r="N243" s="252">
        <v>0</v>
      </c>
    </row>
    <row r="244" spans="1:14" s="277" customFormat="1" x14ac:dyDescent="0.2">
      <c r="A244" s="251" t="s">
        <v>2012</v>
      </c>
      <c r="B244" s="251" t="s">
        <v>2013</v>
      </c>
      <c r="C244" s="251" t="s">
        <v>1440</v>
      </c>
      <c r="D244" s="251" t="s">
        <v>1441</v>
      </c>
      <c r="E244" s="299">
        <v>1988</v>
      </c>
      <c r="F244" s="270">
        <v>406</v>
      </c>
      <c r="G244" s="275">
        <v>1463</v>
      </c>
      <c r="H244" s="97"/>
      <c r="I244" s="98" t="str">
        <f t="shared" si="12"/>
        <v/>
      </c>
      <c r="J244" s="300"/>
      <c r="K244" s="276">
        <v>119</v>
      </c>
      <c r="L244" s="101">
        <f t="shared" si="13"/>
        <v>5.9859154929577461E-2</v>
      </c>
      <c r="M244" s="122" t="s">
        <v>2014</v>
      </c>
      <c r="N244" s="252">
        <v>0</v>
      </c>
    </row>
    <row r="245" spans="1:14" s="277" customFormat="1" x14ac:dyDescent="0.2">
      <c r="A245" s="251" t="s">
        <v>2015</v>
      </c>
      <c r="B245" s="251" t="s">
        <v>2016</v>
      </c>
      <c r="C245" s="251" t="s">
        <v>1440</v>
      </c>
      <c r="D245" s="251" t="s">
        <v>1441</v>
      </c>
      <c r="E245" s="299">
        <v>1998</v>
      </c>
      <c r="F245" s="270">
        <v>407</v>
      </c>
      <c r="G245" s="275">
        <v>1585</v>
      </c>
      <c r="H245" s="97">
        <f t="shared" si="14"/>
        <v>0.79329329329329334</v>
      </c>
      <c r="I245" s="98" t="str">
        <f t="shared" si="12"/>
        <v>77.5% - 81.0%</v>
      </c>
      <c r="J245" s="300"/>
      <c r="K245" s="276">
        <v>6</v>
      </c>
      <c r="L245" s="101">
        <f t="shared" si="13"/>
        <v>3.003003003003003E-3</v>
      </c>
      <c r="M245" s="122" t="s">
        <v>2017</v>
      </c>
      <c r="N245" s="252">
        <v>0</v>
      </c>
    </row>
    <row r="246" spans="1:14" s="277" customFormat="1" x14ac:dyDescent="0.2">
      <c r="A246" s="251" t="s">
        <v>2018</v>
      </c>
      <c r="B246" s="251" t="s">
        <v>2019</v>
      </c>
      <c r="C246" s="251" t="s">
        <v>1440</v>
      </c>
      <c r="D246" s="251" t="s">
        <v>1441</v>
      </c>
      <c r="E246" s="299">
        <v>1430</v>
      </c>
      <c r="F246" s="270">
        <v>232</v>
      </c>
      <c r="G246" s="275">
        <v>1181</v>
      </c>
      <c r="H246" s="97">
        <f t="shared" si="14"/>
        <v>0.8258741258741259</v>
      </c>
      <c r="I246" s="98" t="str">
        <f t="shared" si="12"/>
        <v>80.5% - 84.5%</v>
      </c>
      <c r="J246" s="300"/>
      <c r="K246" s="276">
        <v>17</v>
      </c>
      <c r="L246" s="101">
        <f t="shared" si="13"/>
        <v>1.1888111888111888E-2</v>
      </c>
      <c r="M246" s="122" t="s">
        <v>2020</v>
      </c>
      <c r="N246" s="252">
        <v>0</v>
      </c>
    </row>
    <row r="247" spans="1:14" s="277" customFormat="1" x14ac:dyDescent="0.2">
      <c r="A247" s="251" t="s">
        <v>2021</v>
      </c>
      <c r="B247" s="251" t="s">
        <v>2022</v>
      </c>
      <c r="C247" s="251" t="s">
        <v>1440</v>
      </c>
      <c r="D247" s="251" t="s">
        <v>1441</v>
      </c>
      <c r="E247" s="299">
        <v>2954</v>
      </c>
      <c r="F247" s="270">
        <v>306</v>
      </c>
      <c r="G247" s="275">
        <v>2593</v>
      </c>
      <c r="H247" s="97">
        <f t="shared" si="14"/>
        <v>0.87779282329045361</v>
      </c>
      <c r="I247" s="98" t="str">
        <f t="shared" si="12"/>
        <v>86.5% - 88.9%</v>
      </c>
      <c r="J247" s="300"/>
      <c r="K247" s="276">
        <v>55</v>
      </c>
      <c r="L247" s="101">
        <f t="shared" si="13"/>
        <v>1.8618821936357482E-2</v>
      </c>
      <c r="M247" s="122" t="s">
        <v>2023</v>
      </c>
      <c r="N247" s="252">
        <v>0</v>
      </c>
    </row>
    <row r="248" spans="1:14" s="277" customFormat="1" x14ac:dyDescent="0.2">
      <c r="A248" s="251" t="s">
        <v>2024</v>
      </c>
      <c r="B248" s="251" t="s">
        <v>2025</v>
      </c>
      <c r="C248" s="251" t="s">
        <v>1440</v>
      </c>
      <c r="D248" s="251" t="s">
        <v>1441</v>
      </c>
      <c r="E248" s="299">
        <v>1437</v>
      </c>
      <c r="F248" s="270">
        <v>340</v>
      </c>
      <c r="G248" s="275">
        <v>1044</v>
      </c>
      <c r="H248" s="97">
        <f t="shared" si="14"/>
        <v>0.72651356993736949</v>
      </c>
      <c r="I248" s="98" t="str">
        <f t="shared" si="12"/>
        <v>70.3% - 74.9%</v>
      </c>
      <c r="J248" s="300"/>
      <c r="K248" s="276">
        <v>53</v>
      </c>
      <c r="L248" s="101">
        <f t="shared" si="13"/>
        <v>3.6882393876130827E-2</v>
      </c>
      <c r="M248" s="122" t="s">
        <v>2011</v>
      </c>
      <c r="N248" s="252">
        <v>0</v>
      </c>
    </row>
    <row r="249" spans="1:14" s="277" customFormat="1" x14ac:dyDescent="0.2">
      <c r="A249" s="251" t="s">
        <v>2026</v>
      </c>
      <c r="B249" s="251" t="s">
        <v>2027</v>
      </c>
      <c r="C249" s="251" t="s">
        <v>1440</v>
      </c>
      <c r="D249" s="251" t="s">
        <v>1441</v>
      </c>
      <c r="E249" s="299">
        <v>1748</v>
      </c>
      <c r="F249" s="270">
        <v>385</v>
      </c>
      <c r="G249" s="275">
        <v>1329</v>
      </c>
      <c r="H249" s="97">
        <f t="shared" si="14"/>
        <v>0.76029748283752863</v>
      </c>
      <c r="I249" s="98" t="str">
        <f t="shared" si="12"/>
        <v>74.0% - 78.0%</v>
      </c>
      <c r="J249" s="300"/>
      <c r="K249" s="276">
        <v>34</v>
      </c>
      <c r="L249" s="101">
        <f t="shared" si="13"/>
        <v>1.9450800915331808E-2</v>
      </c>
      <c r="M249" s="122" t="s">
        <v>2028</v>
      </c>
      <c r="N249" s="252">
        <v>0</v>
      </c>
    </row>
    <row r="250" spans="1:14" s="277" customFormat="1" x14ac:dyDescent="0.2">
      <c r="A250" s="251" t="s">
        <v>2029</v>
      </c>
      <c r="B250" s="251" t="s">
        <v>2030</v>
      </c>
      <c r="C250" s="251" t="s">
        <v>1440</v>
      </c>
      <c r="D250" s="251" t="s">
        <v>1441</v>
      </c>
      <c r="E250" s="299">
        <v>890</v>
      </c>
      <c r="F250" s="270">
        <v>113</v>
      </c>
      <c r="G250" s="275">
        <v>764</v>
      </c>
      <c r="H250" s="97"/>
      <c r="I250" s="98" t="str">
        <f t="shared" si="12"/>
        <v/>
      </c>
      <c r="J250" s="300"/>
      <c r="K250" s="276">
        <v>13</v>
      </c>
      <c r="L250" s="101">
        <f t="shared" si="13"/>
        <v>1.4606741573033709E-2</v>
      </c>
      <c r="M250" s="122" t="s">
        <v>2006</v>
      </c>
      <c r="N250" s="252">
        <v>1</v>
      </c>
    </row>
    <row r="251" spans="1:14" s="277" customFormat="1" x14ac:dyDescent="0.2">
      <c r="A251" s="251" t="s">
        <v>2031</v>
      </c>
      <c r="B251" s="251" t="s">
        <v>2032</v>
      </c>
      <c r="C251" s="251" t="s">
        <v>1440</v>
      </c>
      <c r="D251" s="251" t="s">
        <v>1441</v>
      </c>
      <c r="E251" s="299">
        <v>768</v>
      </c>
      <c r="F251" s="270">
        <v>114</v>
      </c>
      <c r="G251" s="275">
        <v>620</v>
      </c>
      <c r="H251" s="97"/>
      <c r="I251" s="98" t="str">
        <f t="shared" si="12"/>
        <v/>
      </c>
      <c r="J251" s="300"/>
      <c r="K251" s="276">
        <v>34</v>
      </c>
      <c r="L251" s="101">
        <f t="shared" si="13"/>
        <v>4.4270833333333336E-2</v>
      </c>
      <c r="M251" s="122" t="s">
        <v>2014</v>
      </c>
      <c r="N251" s="252">
        <v>1</v>
      </c>
    </row>
    <row r="252" spans="1:14" s="277" customFormat="1" x14ac:dyDescent="0.2">
      <c r="A252" s="251" t="s">
        <v>2033</v>
      </c>
      <c r="B252" s="251" t="s">
        <v>2034</v>
      </c>
      <c r="C252" s="251" t="s">
        <v>1440</v>
      </c>
      <c r="D252" s="251" t="s">
        <v>1441</v>
      </c>
      <c r="E252" s="299">
        <v>261</v>
      </c>
      <c r="F252" s="270">
        <v>38</v>
      </c>
      <c r="G252" s="275">
        <v>220</v>
      </c>
      <c r="H252" s="97"/>
      <c r="I252" s="98" t="str">
        <f t="shared" si="12"/>
        <v/>
      </c>
      <c r="J252" s="300"/>
      <c r="K252" s="276">
        <v>3</v>
      </c>
      <c r="L252" s="101">
        <f t="shared" si="13"/>
        <v>1.1494252873563218E-2</v>
      </c>
      <c r="M252" s="122" t="s">
        <v>2006</v>
      </c>
      <c r="N252" s="252">
        <v>1</v>
      </c>
    </row>
    <row r="253" spans="1:14" s="277" customFormat="1" x14ac:dyDescent="0.2">
      <c r="A253" s="251" t="s">
        <v>2035</v>
      </c>
      <c r="B253" s="251" t="s">
        <v>2036</v>
      </c>
      <c r="C253" s="251" t="s">
        <v>1440</v>
      </c>
      <c r="D253" s="251" t="s">
        <v>1441</v>
      </c>
      <c r="E253" s="299">
        <v>1479</v>
      </c>
      <c r="F253" s="270">
        <v>435</v>
      </c>
      <c r="G253" s="275">
        <v>1008</v>
      </c>
      <c r="H253" s="97">
        <f t="shared" si="14"/>
        <v>0.68154158215010141</v>
      </c>
      <c r="I253" s="98" t="str">
        <f t="shared" si="12"/>
        <v>65.7% - 70.5%</v>
      </c>
      <c r="J253" s="300"/>
      <c r="K253" s="276">
        <v>36</v>
      </c>
      <c r="L253" s="101">
        <f t="shared" si="13"/>
        <v>2.434077079107505E-2</v>
      </c>
      <c r="M253" s="122" t="s">
        <v>2011</v>
      </c>
      <c r="N253" s="252">
        <v>0</v>
      </c>
    </row>
    <row r="254" spans="1:14" s="277" customFormat="1" x14ac:dyDescent="0.2">
      <c r="A254" s="251" t="s">
        <v>2037</v>
      </c>
      <c r="B254" s="251" t="s">
        <v>2038</v>
      </c>
      <c r="C254" s="251" t="s">
        <v>1440</v>
      </c>
      <c r="D254" s="251" t="s">
        <v>1441</v>
      </c>
      <c r="E254" s="299">
        <v>1072</v>
      </c>
      <c r="F254" s="270">
        <v>293</v>
      </c>
      <c r="G254" s="275">
        <v>692</v>
      </c>
      <c r="H254" s="97"/>
      <c r="I254" s="98" t="str">
        <f t="shared" si="12"/>
        <v/>
      </c>
      <c r="J254" s="300"/>
      <c r="K254" s="276">
        <v>87</v>
      </c>
      <c r="L254" s="101">
        <f t="shared" si="13"/>
        <v>8.1156716417910446E-2</v>
      </c>
      <c r="M254" s="122" t="s">
        <v>2011</v>
      </c>
      <c r="N254" s="252">
        <v>0</v>
      </c>
    </row>
    <row r="255" spans="1:14" s="277" customFormat="1" x14ac:dyDescent="0.2">
      <c r="A255" s="251" t="s">
        <v>2039</v>
      </c>
      <c r="B255" s="251" t="s">
        <v>2040</v>
      </c>
      <c r="C255" s="251" t="s">
        <v>1440</v>
      </c>
      <c r="D255" s="251" t="s">
        <v>1441</v>
      </c>
      <c r="E255" s="299">
        <v>995</v>
      </c>
      <c r="F255" s="270">
        <v>184</v>
      </c>
      <c r="G255" s="275">
        <v>782</v>
      </c>
      <c r="H255" s="97"/>
      <c r="I255" s="98" t="str">
        <f t="shared" si="12"/>
        <v/>
      </c>
      <c r="J255" s="300"/>
      <c r="K255" s="276">
        <v>29</v>
      </c>
      <c r="L255" s="101">
        <f t="shared" si="13"/>
        <v>2.914572864321608E-2</v>
      </c>
      <c r="M255" s="122" t="s">
        <v>2017</v>
      </c>
      <c r="N255" s="252">
        <v>1</v>
      </c>
    </row>
    <row r="256" spans="1:14" s="277" customFormat="1" x14ac:dyDescent="0.2">
      <c r="A256" s="251" t="s">
        <v>2041</v>
      </c>
      <c r="B256" s="251" t="s">
        <v>2042</v>
      </c>
      <c r="C256" s="251" t="s">
        <v>1440</v>
      </c>
      <c r="D256" s="251" t="s">
        <v>1441</v>
      </c>
      <c r="E256" s="299">
        <v>1043</v>
      </c>
      <c r="F256" s="270">
        <v>222</v>
      </c>
      <c r="G256" s="275">
        <v>813</v>
      </c>
      <c r="H256" s="97">
        <f t="shared" si="14"/>
        <v>0.77948226270373921</v>
      </c>
      <c r="I256" s="98" t="str">
        <f t="shared" si="12"/>
        <v>75.3% - 80.4%</v>
      </c>
      <c r="J256" s="300"/>
      <c r="K256" s="276">
        <v>8</v>
      </c>
      <c r="L256" s="101">
        <f t="shared" si="13"/>
        <v>7.6701821668264617E-3</v>
      </c>
      <c r="M256" s="122" t="s">
        <v>2043</v>
      </c>
      <c r="N256" s="252">
        <v>0</v>
      </c>
    </row>
    <row r="257" spans="1:14" s="277" customFormat="1" x14ac:dyDescent="0.2">
      <c r="A257" s="251" t="s">
        <v>2044</v>
      </c>
      <c r="B257" s="251" t="s">
        <v>2045</v>
      </c>
      <c r="C257" s="251" t="s">
        <v>1440</v>
      </c>
      <c r="D257" s="251" t="s">
        <v>1441</v>
      </c>
      <c r="E257" s="299">
        <v>1654</v>
      </c>
      <c r="F257" s="270">
        <v>329</v>
      </c>
      <c r="G257" s="275">
        <v>1306</v>
      </c>
      <c r="H257" s="97">
        <f t="shared" si="14"/>
        <v>0.78960096735187424</v>
      </c>
      <c r="I257" s="98" t="str">
        <f t="shared" si="12"/>
        <v>76.9% - 80.9%</v>
      </c>
      <c r="J257" s="300"/>
      <c r="K257" s="276">
        <v>19</v>
      </c>
      <c r="L257" s="101">
        <f t="shared" si="13"/>
        <v>1.1487303506650543E-2</v>
      </c>
      <c r="M257" s="122" t="s">
        <v>2017</v>
      </c>
      <c r="N257" s="252">
        <v>0</v>
      </c>
    </row>
    <row r="258" spans="1:14" s="277" customFormat="1" x14ac:dyDescent="0.2">
      <c r="A258" s="251" t="s">
        <v>2046</v>
      </c>
      <c r="B258" s="251" t="s">
        <v>2047</v>
      </c>
      <c r="C258" s="251" t="s">
        <v>1440</v>
      </c>
      <c r="D258" s="251" t="s">
        <v>1441</v>
      </c>
      <c r="E258" s="299">
        <v>1737</v>
      </c>
      <c r="F258" s="270">
        <v>204</v>
      </c>
      <c r="G258" s="275">
        <v>1513</v>
      </c>
      <c r="H258" s="97">
        <f t="shared" si="14"/>
        <v>0.871042026482441</v>
      </c>
      <c r="I258" s="98" t="str">
        <f t="shared" si="12"/>
        <v>85.4% - 88.6%</v>
      </c>
      <c r="J258" s="300"/>
      <c r="K258" s="276">
        <v>20</v>
      </c>
      <c r="L258" s="101">
        <f t="shared" si="13"/>
        <v>1.1514104778353483E-2</v>
      </c>
      <c r="M258" s="122" t="s">
        <v>2048</v>
      </c>
      <c r="N258" s="252">
        <v>0</v>
      </c>
    </row>
    <row r="259" spans="1:14" s="277" customFormat="1" x14ac:dyDescent="0.2">
      <c r="A259" s="251" t="s">
        <v>2049</v>
      </c>
      <c r="B259" s="251" t="s">
        <v>2050</v>
      </c>
      <c r="C259" s="251" t="s">
        <v>1440</v>
      </c>
      <c r="D259" s="251" t="s">
        <v>1441</v>
      </c>
      <c r="E259" s="299">
        <v>899</v>
      </c>
      <c r="F259" s="270">
        <v>121</v>
      </c>
      <c r="G259" s="275">
        <v>775</v>
      </c>
      <c r="H259" s="97">
        <f t="shared" si="14"/>
        <v>0.86206896551724133</v>
      </c>
      <c r="I259" s="98" t="str">
        <f t="shared" si="12"/>
        <v>83.8% - 88.3%</v>
      </c>
      <c r="J259" s="300"/>
      <c r="K259" s="276">
        <v>3</v>
      </c>
      <c r="L259" s="101">
        <f t="shared" si="13"/>
        <v>3.3370411568409346E-3</v>
      </c>
      <c r="M259" s="122" t="s">
        <v>2048</v>
      </c>
      <c r="N259" s="252">
        <v>0</v>
      </c>
    </row>
    <row r="260" spans="1:14" s="277" customFormat="1" x14ac:dyDescent="0.2">
      <c r="A260" s="251" t="s">
        <v>2051</v>
      </c>
      <c r="B260" s="251" t="s">
        <v>2052</v>
      </c>
      <c r="C260" s="251" t="s">
        <v>1440</v>
      </c>
      <c r="D260" s="251" t="s">
        <v>1441</v>
      </c>
      <c r="E260" s="299">
        <v>1100</v>
      </c>
      <c r="F260" s="270">
        <v>230</v>
      </c>
      <c r="G260" s="275">
        <v>834</v>
      </c>
      <c r="H260" s="97">
        <f t="shared" si="14"/>
        <v>0.75818181818181818</v>
      </c>
      <c r="I260" s="98" t="str">
        <f t="shared" si="12"/>
        <v>73.2% - 78.3%</v>
      </c>
      <c r="J260" s="300"/>
      <c r="K260" s="276">
        <v>36</v>
      </c>
      <c r="L260" s="101">
        <f t="shared" si="13"/>
        <v>3.272727272727273E-2</v>
      </c>
      <c r="M260" s="122" t="s">
        <v>2017</v>
      </c>
      <c r="N260" s="252">
        <v>0</v>
      </c>
    </row>
    <row r="261" spans="1:14" s="277" customFormat="1" x14ac:dyDescent="0.2">
      <c r="A261" s="251" t="s">
        <v>2053</v>
      </c>
      <c r="B261" s="251" t="s">
        <v>2054</v>
      </c>
      <c r="C261" s="251" t="s">
        <v>1440</v>
      </c>
      <c r="D261" s="251" t="s">
        <v>1441</v>
      </c>
      <c r="E261" s="299">
        <v>910</v>
      </c>
      <c r="F261" s="270">
        <v>288</v>
      </c>
      <c r="G261" s="275">
        <v>577</v>
      </c>
      <c r="H261" s="97"/>
      <c r="I261" s="98" t="str">
        <f t="shared" si="12"/>
        <v/>
      </c>
      <c r="J261" s="300"/>
      <c r="K261" s="276">
        <v>45</v>
      </c>
      <c r="L261" s="101">
        <f t="shared" si="13"/>
        <v>4.9450549450549448E-2</v>
      </c>
      <c r="M261" s="122" t="s">
        <v>2017</v>
      </c>
      <c r="N261" s="252">
        <v>1</v>
      </c>
    </row>
    <row r="262" spans="1:14" s="277" customFormat="1" x14ac:dyDescent="0.2">
      <c r="A262" s="251" t="s">
        <v>2055</v>
      </c>
      <c r="B262" s="251" t="s">
        <v>2056</v>
      </c>
      <c r="C262" s="251" t="s">
        <v>1440</v>
      </c>
      <c r="D262" s="251" t="s">
        <v>1441</v>
      </c>
      <c r="E262" s="299">
        <v>1471</v>
      </c>
      <c r="F262" s="270">
        <v>508</v>
      </c>
      <c r="G262" s="275">
        <v>920</v>
      </c>
      <c r="H262" s="97">
        <f t="shared" si="14"/>
        <v>0.62542488103331062</v>
      </c>
      <c r="I262" s="98" t="str">
        <f t="shared" si="12"/>
        <v>60.0% - 65.0%</v>
      </c>
      <c r="J262" s="300"/>
      <c r="K262" s="276">
        <v>43</v>
      </c>
      <c r="L262" s="101">
        <f t="shared" si="13"/>
        <v>2.9231815091774305E-2</v>
      </c>
      <c r="M262" s="122" t="s">
        <v>2011</v>
      </c>
      <c r="N262" s="252">
        <v>0</v>
      </c>
    </row>
    <row r="263" spans="1:14" s="277" customFormat="1" x14ac:dyDescent="0.2">
      <c r="A263" s="251" t="s">
        <v>2057</v>
      </c>
      <c r="B263" s="251" t="s">
        <v>2058</v>
      </c>
      <c r="C263" s="251" t="s">
        <v>1440</v>
      </c>
      <c r="D263" s="251" t="s">
        <v>1441</v>
      </c>
      <c r="E263" s="299">
        <v>1238</v>
      </c>
      <c r="F263" s="270">
        <v>216</v>
      </c>
      <c r="G263" s="275">
        <v>1019</v>
      </c>
      <c r="H263" s="97"/>
      <c r="I263" s="98" t="str">
        <f t="shared" si="12"/>
        <v/>
      </c>
      <c r="J263" s="300"/>
      <c r="K263" s="276">
        <v>3</v>
      </c>
      <c r="L263" s="101">
        <f t="shared" si="13"/>
        <v>2.4232633279483036E-3</v>
      </c>
      <c r="M263" s="122" t="s">
        <v>2048</v>
      </c>
      <c r="N263" s="252">
        <v>1</v>
      </c>
    </row>
    <row r="264" spans="1:14" s="277" customFormat="1" x14ac:dyDescent="0.2">
      <c r="A264" s="251" t="s">
        <v>2059</v>
      </c>
      <c r="B264" s="251" t="s">
        <v>2060</v>
      </c>
      <c r="C264" s="251" t="s">
        <v>1440</v>
      </c>
      <c r="D264" s="251" t="s">
        <v>1441</v>
      </c>
      <c r="E264" s="299">
        <v>982</v>
      </c>
      <c r="F264" s="270">
        <v>121</v>
      </c>
      <c r="G264" s="275">
        <v>850</v>
      </c>
      <c r="H264" s="97">
        <f t="shared" si="14"/>
        <v>0.86558044806517309</v>
      </c>
      <c r="I264" s="98" t="str">
        <f t="shared" si="12"/>
        <v>84.3% - 88.5%</v>
      </c>
      <c r="J264" s="300"/>
      <c r="K264" s="276">
        <v>11</v>
      </c>
      <c r="L264" s="101">
        <f t="shared" si="13"/>
        <v>1.1201629327902239E-2</v>
      </c>
      <c r="M264" s="122" t="s">
        <v>2017</v>
      </c>
      <c r="N264" s="252">
        <v>0</v>
      </c>
    </row>
    <row r="265" spans="1:14" s="277" customFormat="1" x14ac:dyDescent="0.2">
      <c r="A265" s="251" t="s">
        <v>2061</v>
      </c>
      <c r="B265" s="251" t="s">
        <v>2062</v>
      </c>
      <c r="C265" s="251" t="s">
        <v>1440</v>
      </c>
      <c r="D265" s="251" t="s">
        <v>1441</v>
      </c>
      <c r="E265" s="299">
        <v>1161</v>
      </c>
      <c r="F265" s="270">
        <v>388</v>
      </c>
      <c r="G265" s="275">
        <v>772</v>
      </c>
      <c r="H265" s="97">
        <f t="shared" si="14"/>
        <v>0.66494401378122303</v>
      </c>
      <c r="I265" s="98" t="str">
        <f t="shared" si="12"/>
        <v>63.7% - 69.2%</v>
      </c>
      <c r="J265" s="300"/>
      <c r="K265" s="276">
        <v>1</v>
      </c>
      <c r="L265" s="101">
        <f t="shared" si="13"/>
        <v>8.6132644272179156E-4</v>
      </c>
      <c r="M265" s="122" t="s">
        <v>2043</v>
      </c>
      <c r="N265" s="252">
        <v>0</v>
      </c>
    </row>
    <row r="266" spans="1:14" s="277" customFormat="1" x14ac:dyDescent="0.2">
      <c r="A266" s="251" t="s">
        <v>2063</v>
      </c>
      <c r="B266" s="251" t="s">
        <v>2064</v>
      </c>
      <c r="C266" s="251" t="s">
        <v>1440</v>
      </c>
      <c r="D266" s="251" t="s">
        <v>1441</v>
      </c>
      <c r="E266" s="299">
        <v>1241</v>
      </c>
      <c r="F266" s="270">
        <v>385</v>
      </c>
      <c r="G266" s="275">
        <v>813</v>
      </c>
      <c r="H266" s="97">
        <f t="shared" si="14"/>
        <v>0.65511684125705072</v>
      </c>
      <c r="I266" s="98" t="str">
        <f t="shared" si="12"/>
        <v>62.8% - 68.1%</v>
      </c>
      <c r="J266" s="300"/>
      <c r="K266" s="276">
        <v>43</v>
      </c>
      <c r="L266" s="101">
        <f t="shared" si="13"/>
        <v>3.4649476228847703E-2</v>
      </c>
      <c r="M266" s="122" t="s">
        <v>2017</v>
      </c>
      <c r="N266" s="252">
        <v>0</v>
      </c>
    </row>
    <row r="267" spans="1:14" s="277" customFormat="1" x14ac:dyDescent="0.2">
      <c r="A267" s="251" t="s">
        <v>2065</v>
      </c>
      <c r="B267" s="251" t="s">
        <v>2066</v>
      </c>
      <c r="C267" s="251" t="s">
        <v>1440</v>
      </c>
      <c r="D267" s="251" t="s">
        <v>1441</v>
      </c>
      <c r="E267" s="299">
        <v>779</v>
      </c>
      <c r="F267" s="270">
        <v>105</v>
      </c>
      <c r="G267" s="275">
        <v>658</v>
      </c>
      <c r="H267" s="97"/>
      <c r="I267" s="98" t="str">
        <f t="shared" si="12"/>
        <v/>
      </c>
      <c r="J267" s="300"/>
      <c r="K267" s="276">
        <v>16</v>
      </c>
      <c r="L267" s="101">
        <f t="shared" si="13"/>
        <v>2.0539152759948651E-2</v>
      </c>
      <c r="M267" s="122" t="s">
        <v>2006</v>
      </c>
      <c r="N267" s="252">
        <v>1</v>
      </c>
    </row>
    <row r="268" spans="1:14" s="277" customFormat="1" x14ac:dyDescent="0.2">
      <c r="A268" s="251" t="s">
        <v>2067</v>
      </c>
      <c r="B268" s="251" t="s">
        <v>2068</v>
      </c>
      <c r="C268" s="251" t="s">
        <v>1440</v>
      </c>
      <c r="D268" s="251" t="s">
        <v>1441</v>
      </c>
      <c r="E268" s="299">
        <v>8</v>
      </c>
      <c r="F268" s="270">
        <v>2</v>
      </c>
      <c r="G268" s="275">
        <v>4</v>
      </c>
      <c r="H268" s="97"/>
      <c r="I268" s="98" t="str">
        <f t="shared" si="12"/>
        <v/>
      </c>
      <c r="J268" s="300"/>
      <c r="K268" s="276">
        <v>2</v>
      </c>
      <c r="L268" s="101">
        <f t="shared" si="13"/>
        <v>0.25</v>
      </c>
      <c r="M268" s="122" t="s">
        <v>2069</v>
      </c>
      <c r="N268" s="252">
        <v>1</v>
      </c>
    </row>
    <row r="269" spans="1:14" s="277" customFormat="1" x14ac:dyDescent="0.2">
      <c r="A269" s="251" t="s">
        <v>2070</v>
      </c>
      <c r="B269" s="251" t="s">
        <v>2071</v>
      </c>
      <c r="C269" s="251" t="s">
        <v>1440</v>
      </c>
      <c r="D269" s="251" t="s">
        <v>1441</v>
      </c>
      <c r="E269" s="299">
        <v>836</v>
      </c>
      <c r="F269" s="270">
        <v>115</v>
      </c>
      <c r="G269" s="275">
        <v>717</v>
      </c>
      <c r="H269" s="97">
        <f t="shared" si="14"/>
        <v>0.85765550239234445</v>
      </c>
      <c r="I269" s="98" t="str">
        <f t="shared" si="12"/>
        <v>83.2% - 88.0%</v>
      </c>
      <c r="J269" s="300"/>
      <c r="K269" s="276">
        <v>4</v>
      </c>
      <c r="L269" s="101">
        <f t="shared" si="13"/>
        <v>4.7846889952153108E-3</v>
      </c>
      <c r="M269" s="122" t="s">
        <v>2043</v>
      </c>
      <c r="N269" s="252">
        <v>0</v>
      </c>
    </row>
    <row r="270" spans="1:14" s="277" customFormat="1" x14ac:dyDescent="0.2">
      <c r="A270" s="251" t="s">
        <v>2072</v>
      </c>
      <c r="B270" s="251" t="s">
        <v>2073</v>
      </c>
      <c r="C270" s="251" t="s">
        <v>1440</v>
      </c>
      <c r="D270" s="251" t="s">
        <v>1441</v>
      </c>
      <c r="E270" s="299">
        <v>1758</v>
      </c>
      <c r="F270" s="270">
        <v>363</v>
      </c>
      <c r="G270" s="275">
        <v>1366</v>
      </c>
      <c r="H270" s="97">
        <f t="shared" si="14"/>
        <v>0.77701934015927188</v>
      </c>
      <c r="I270" s="98" t="str">
        <f t="shared" si="12"/>
        <v>75.7% - 79.6%</v>
      </c>
      <c r="J270" s="300"/>
      <c r="K270" s="276">
        <v>29</v>
      </c>
      <c r="L270" s="101">
        <f t="shared" si="13"/>
        <v>1.6496018202502846E-2</v>
      </c>
      <c r="M270" s="122" t="s">
        <v>2011</v>
      </c>
      <c r="N270" s="252">
        <v>0</v>
      </c>
    </row>
    <row r="271" spans="1:14" s="277" customFormat="1" x14ac:dyDescent="0.2">
      <c r="A271" s="251" t="s">
        <v>2074</v>
      </c>
      <c r="B271" s="251" t="s">
        <v>2075</v>
      </c>
      <c r="C271" s="251" t="s">
        <v>1440</v>
      </c>
      <c r="D271" s="251" t="s">
        <v>1441</v>
      </c>
      <c r="E271" s="299">
        <v>3539</v>
      </c>
      <c r="F271" s="270">
        <v>1093</v>
      </c>
      <c r="G271" s="275">
        <v>2436</v>
      </c>
      <c r="H271" s="97">
        <f t="shared" si="14"/>
        <v>0.68833003673354054</v>
      </c>
      <c r="I271" s="98" t="str">
        <f t="shared" si="12"/>
        <v>67.3% - 70.3%</v>
      </c>
      <c r="J271" s="300"/>
      <c r="K271" s="276">
        <v>10</v>
      </c>
      <c r="L271" s="101">
        <f t="shared" si="13"/>
        <v>2.8256569652444193E-3</v>
      </c>
      <c r="M271" s="122" t="s">
        <v>2076</v>
      </c>
      <c r="N271" s="252">
        <v>0</v>
      </c>
    </row>
    <row r="272" spans="1:14" s="277" customFormat="1" x14ac:dyDescent="0.2">
      <c r="A272" s="251" t="s">
        <v>2077</v>
      </c>
      <c r="B272" s="251" t="s">
        <v>2078</v>
      </c>
      <c r="C272" s="251" t="s">
        <v>1440</v>
      </c>
      <c r="D272" s="251" t="s">
        <v>1441</v>
      </c>
      <c r="E272" s="299">
        <v>1483</v>
      </c>
      <c r="F272" s="270">
        <v>135</v>
      </c>
      <c r="G272" s="275">
        <v>1334</v>
      </c>
      <c r="H272" s="97">
        <f t="shared" si="14"/>
        <v>0.89952798381658805</v>
      </c>
      <c r="I272" s="98" t="str">
        <f t="shared" si="12"/>
        <v>88.3% - 91.4%</v>
      </c>
      <c r="J272" s="300"/>
      <c r="K272" s="276">
        <v>14</v>
      </c>
      <c r="L272" s="101">
        <f t="shared" si="13"/>
        <v>9.440323668240054E-3</v>
      </c>
      <c r="M272" s="122" t="s">
        <v>2006</v>
      </c>
      <c r="N272" s="252">
        <v>0</v>
      </c>
    </row>
    <row r="273" spans="1:14" s="277" customFormat="1" x14ac:dyDescent="0.2">
      <c r="A273" s="251" t="s">
        <v>2079</v>
      </c>
      <c r="B273" s="251" t="s">
        <v>2080</v>
      </c>
      <c r="C273" s="251" t="s">
        <v>1440</v>
      </c>
      <c r="D273" s="251" t="s">
        <v>1441</v>
      </c>
      <c r="E273" s="299">
        <v>3774</v>
      </c>
      <c r="F273" s="270">
        <v>277.75</v>
      </c>
      <c r="G273" s="275">
        <v>2253.25</v>
      </c>
      <c r="H273" s="97"/>
      <c r="I273" s="98" t="str">
        <f t="shared" si="12"/>
        <v/>
      </c>
      <c r="J273" s="300"/>
      <c r="K273" s="276">
        <v>1243</v>
      </c>
      <c r="L273" s="101">
        <f t="shared" si="13"/>
        <v>0.3293587705352411</v>
      </c>
      <c r="M273" s="122" t="s">
        <v>2081</v>
      </c>
      <c r="N273" s="252">
        <v>0</v>
      </c>
    </row>
    <row r="274" spans="1:14" s="277" customFormat="1" x14ac:dyDescent="0.2">
      <c r="A274" s="251" t="s">
        <v>2082</v>
      </c>
      <c r="B274" s="251" t="s">
        <v>2083</v>
      </c>
      <c r="C274" s="251" t="s">
        <v>1440</v>
      </c>
      <c r="D274" s="251" t="s">
        <v>1441</v>
      </c>
      <c r="E274" s="299">
        <v>537</v>
      </c>
      <c r="F274" s="270">
        <v>59</v>
      </c>
      <c r="G274" s="275">
        <v>478</v>
      </c>
      <c r="H274" s="97"/>
      <c r="I274" s="98" t="str">
        <f t="shared" si="12"/>
        <v/>
      </c>
      <c r="J274" s="300"/>
      <c r="K274" s="276">
        <v>0</v>
      </c>
      <c r="L274" s="101">
        <f t="shared" si="13"/>
        <v>0</v>
      </c>
      <c r="M274" s="122" t="s">
        <v>2048</v>
      </c>
      <c r="N274" s="252">
        <v>1</v>
      </c>
    </row>
    <row r="275" spans="1:14" s="277" customFormat="1" x14ac:dyDescent="0.2">
      <c r="A275" s="251" t="s">
        <v>2084</v>
      </c>
      <c r="B275" s="251" t="s">
        <v>2085</v>
      </c>
      <c r="C275" s="251" t="s">
        <v>1440</v>
      </c>
      <c r="D275" s="251" t="s">
        <v>1441</v>
      </c>
      <c r="E275" s="299">
        <v>1462</v>
      </c>
      <c r="F275" s="270">
        <v>248</v>
      </c>
      <c r="G275" s="275">
        <v>1184</v>
      </c>
      <c r="H275" s="97">
        <f t="shared" si="14"/>
        <v>0.80984952120383036</v>
      </c>
      <c r="I275" s="98" t="str">
        <f t="shared" ref="I275:I338" si="15">IF(ISNUMBER(H275),TEXT(((2*G275)+(1.96^2)-(1.96*((1.96^2)+(4*G275*(100%-H275)))^0.5))/(2*(E275+(1.96^2))),"0.0%")&amp;" - "&amp;TEXT(((2*G275)+(1.96^2)+(1.96*((1.96^2)+(4*G275*(100%-H275)))^0.5))/(2*(E275+(1.96^2))),"0.0%"),"")</f>
        <v>78.9% - 82.9%</v>
      </c>
      <c r="J275" s="300"/>
      <c r="K275" s="276">
        <v>30</v>
      </c>
      <c r="L275" s="101">
        <f t="shared" si="13"/>
        <v>2.0519835841313269E-2</v>
      </c>
      <c r="M275" s="122" t="s">
        <v>2017</v>
      </c>
      <c r="N275" s="252">
        <v>0</v>
      </c>
    </row>
    <row r="276" spans="1:14" s="277" customFormat="1" x14ac:dyDescent="0.2">
      <c r="A276" s="251" t="s">
        <v>2086</v>
      </c>
      <c r="B276" s="251" t="s">
        <v>2087</v>
      </c>
      <c r="C276" s="251" t="s">
        <v>1440</v>
      </c>
      <c r="D276" s="251" t="s">
        <v>1441</v>
      </c>
      <c r="E276" s="299">
        <v>1947</v>
      </c>
      <c r="F276" s="270">
        <v>304</v>
      </c>
      <c r="G276" s="275">
        <v>1621</v>
      </c>
      <c r="H276" s="97">
        <f t="shared" ref="H276:H339" si="16">G276/E276</f>
        <v>0.83256291730868004</v>
      </c>
      <c r="I276" s="98" t="str">
        <f t="shared" si="15"/>
        <v>81.5% - 84.8%</v>
      </c>
      <c r="J276" s="300"/>
      <c r="K276" s="276">
        <v>22</v>
      </c>
      <c r="L276" s="101">
        <f t="shared" ref="L276:L339" si="17">K276/E276</f>
        <v>1.1299435028248588E-2</v>
      </c>
      <c r="M276" s="122" t="s">
        <v>2028</v>
      </c>
      <c r="N276" s="252">
        <v>0</v>
      </c>
    </row>
    <row r="277" spans="1:14" s="277" customFormat="1" x14ac:dyDescent="0.2">
      <c r="A277" s="251" t="s">
        <v>2088</v>
      </c>
      <c r="B277" s="251" t="s">
        <v>2089</v>
      </c>
      <c r="C277" s="251" t="s">
        <v>1440</v>
      </c>
      <c r="D277" s="251" t="s">
        <v>1441</v>
      </c>
      <c r="E277" s="299">
        <v>2722</v>
      </c>
      <c r="F277" s="270">
        <v>799</v>
      </c>
      <c r="G277" s="275">
        <v>1799</v>
      </c>
      <c r="H277" s="97">
        <f t="shared" si="16"/>
        <v>0.66091109478324761</v>
      </c>
      <c r="I277" s="98" t="str">
        <f t="shared" si="15"/>
        <v>64.3% - 67.8%</v>
      </c>
      <c r="J277" s="300"/>
      <c r="K277" s="276">
        <v>124</v>
      </c>
      <c r="L277" s="101">
        <f t="shared" si="17"/>
        <v>4.5554739162380606E-2</v>
      </c>
      <c r="M277" s="122" t="s">
        <v>2090</v>
      </c>
      <c r="N277" s="252">
        <v>0</v>
      </c>
    </row>
    <row r="278" spans="1:14" s="277" customFormat="1" x14ac:dyDescent="0.2">
      <c r="A278" s="251" t="s">
        <v>2091</v>
      </c>
      <c r="B278" s="251" t="s">
        <v>2092</v>
      </c>
      <c r="C278" s="251" t="s">
        <v>1440</v>
      </c>
      <c r="D278" s="251" t="s">
        <v>1441</v>
      </c>
      <c r="E278" s="299">
        <v>2943</v>
      </c>
      <c r="F278" s="270">
        <v>605</v>
      </c>
      <c r="G278" s="275">
        <v>2311</v>
      </c>
      <c r="H278" s="97">
        <f t="shared" si="16"/>
        <v>0.78525314305130822</v>
      </c>
      <c r="I278" s="98" t="str">
        <f t="shared" si="15"/>
        <v>77.0% - 80.0%</v>
      </c>
      <c r="J278" s="300"/>
      <c r="K278" s="276">
        <v>27</v>
      </c>
      <c r="L278" s="101">
        <f t="shared" si="17"/>
        <v>9.1743119266055051E-3</v>
      </c>
      <c r="M278" s="122" t="s">
        <v>2093</v>
      </c>
      <c r="N278" s="252">
        <v>0</v>
      </c>
    </row>
    <row r="279" spans="1:14" s="277" customFormat="1" x14ac:dyDescent="0.2">
      <c r="A279" s="251" t="s">
        <v>2094</v>
      </c>
      <c r="B279" s="251" t="s">
        <v>2095</v>
      </c>
      <c r="C279" s="251" t="s">
        <v>1440</v>
      </c>
      <c r="D279" s="251" t="s">
        <v>1441</v>
      </c>
      <c r="E279" s="299">
        <v>470</v>
      </c>
      <c r="F279" s="270">
        <v>90</v>
      </c>
      <c r="G279" s="275">
        <v>379</v>
      </c>
      <c r="H279" s="97"/>
      <c r="I279" s="98" t="str">
        <f t="shared" si="15"/>
        <v/>
      </c>
      <c r="J279" s="300"/>
      <c r="K279" s="276">
        <v>1</v>
      </c>
      <c r="L279" s="101">
        <f t="shared" si="17"/>
        <v>2.1276595744680851E-3</v>
      </c>
      <c r="M279" s="122" t="s">
        <v>2048</v>
      </c>
      <c r="N279" s="252">
        <v>1</v>
      </c>
    </row>
    <row r="280" spans="1:14" s="277" customFormat="1" x14ac:dyDescent="0.2">
      <c r="A280" s="251" t="s">
        <v>2096</v>
      </c>
      <c r="B280" s="251" t="s">
        <v>2097</v>
      </c>
      <c r="C280" s="251" t="s">
        <v>1440</v>
      </c>
      <c r="D280" s="251" t="s">
        <v>1441</v>
      </c>
      <c r="E280" s="299">
        <v>642</v>
      </c>
      <c r="F280" s="270">
        <v>157</v>
      </c>
      <c r="G280" s="275">
        <v>482</v>
      </c>
      <c r="H280" s="97">
        <f t="shared" si="16"/>
        <v>0.75077881619937692</v>
      </c>
      <c r="I280" s="98" t="str">
        <f t="shared" si="15"/>
        <v>71.6% - 78.3%</v>
      </c>
      <c r="J280" s="300"/>
      <c r="K280" s="276">
        <v>3</v>
      </c>
      <c r="L280" s="101">
        <f t="shared" si="17"/>
        <v>4.6728971962616819E-3</v>
      </c>
      <c r="M280" s="122" t="s">
        <v>2043</v>
      </c>
      <c r="N280" s="252">
        <v>0</v>
      </c>
    </row>
    <row r="281" spans="1:14" s="277" customFormat="1" x14ac:dyDescent="0.2">
      <c r="A281" s="251" t="s">
        <v>2098</v>
      </c>
      <c r="B281" s="251" t="s">
        <v>2099</v>
      </c>
      <c r="C281" s="251" t="s">
        <v>1440</v>
      </c>
      <c r="D281" s="251" t="s">
        <v>1441</v>
      </c>
      <c r="E281" s="299">
        <v>868</v>
      </c>
      <c r="F281" s="270">
        <v>130</v>
      </c>
      <c r="G281" s="275">
        <v>732</v>
      </c>
      <c r="H281" s="97"/>
      <c r="I281" s="98" t="str">
        <f t="shared" si="15"/>
        <v/>
      </c>
      <c r="J281" s="300"/>
      <c r="K281" s="276">
        <v>6</v>
      </c>
      <c r="L281" s="101">
        <f t="shared" si="17"/>
        <v>6.9124423963133645E-3</v>
      </c>
      <c r="M281" s="122" t="s">
        <v>2048</v>
      </c>
      <c r="N281" s="252">
        <v>1</v>
      </c>
    </row>
    <row r="282" spans="1:14" s="277" customFormat="1" x14ac:dyDescent="0.2">
      <c r="A282" s="251" t="s">
        <v>2100</v>
      </c>
      <c r="B282" s="251" t="s">
        <v>2101</v>
      </c>
      <c r="C282" s="251" t="s">
        <v>1440</v>
      </c>
      <c r="D282" s="251" t="s">
        <v>1441</v>
      </c>
      <c r="E282" s="299">
        <v>1321</v>
      </c>
      <c r="F282" s="270">
        <v>246</v>
      </c>
      <c r="G282" s="275">
        <v>1059</v>
      </c>
      <c r="H282" s="97">
        <f t="shared" si="16"/>
        <v>0.80166540499621497</v>
      </c>
      <c r="I282" s="98" t="str">
        <f t="shared" si="15"/>
        <v>77.9% - 82.2%</v>
      </c>
      <c r="J282" s="300"/>
      <c r="K282" s="276">
        <v>16</v>
      </c>
      <c r="L282" s="101">
        <f t="shared" si="17"/>
        <v>1.2112036336109008E-2</v>
      </c>
      <c r="M282" s="122" t="s">
        <v>2017</v>
      </c>
      <c r="N282" s="252">
        <v>0</v>
      </c>
    </row>
    <row r="283" spans="1:14" s="277" customFormat="1" x14ac:dyDescent="0.2">
      <c r="A283" s="251" t="s">
        <v>2102</v>
      </c>
      <c r="B283" s="251" t="s">
        <v>2103</v>
      </c>
      <c r="C283" s="251" t="s">
        <v>1440</v>
      </c>
      <c r="D283" s="251" t="s">
        <v>1441</v>
      </c>
      <c r="E283" s="299">
        <v>977</v>
      </c>
      <c r="F283" s="270">
        <v>205</v>
      </c>
      <c r="G283" s="275">
        <v>754</v>
      </c>
      <c r="H283" s="97"/>
      <c r="I283" s="98" t="str">
        <f t="shared" si="15"/>
        <v/>
      </c>
      <c r="J283" s="300"/>
      <c r="K283" s="276">
        <v>18</v>
      </c>
      <c r="L283" s="101">
        <f t="shared" si="17"/>
        <v>1.8423746161719549E-2</v>
      </c>
      <c r="M283" s="122" t="s">
        <v>2011</v>
      </c>
      <c r="N283" s="252">
        <v>1</v>
      </c>
    </row>
    <row r="284" spans="1:14" s="277" customFormat="1" x14ac:dyDescent="0.2">
      <c r="A284" s="251" t="s">
        <v>2104</v>
      </c>
      <c r="B284" s="251" t="s">
        <v>2105</v>
      </c>
      <c r="C284" s="251" t="s">
        <v>1440</v>
      </c>
      <c r="D284" s="251" t="s">
        <v>1441</v>
      </c>
      <c r="E284" s="299">
        <v>1062</v>
      </c>
      <c r="F284" s="270">
        <v>306</v>
      </c>
      <c r="G284" s="275">
        <v>719</v>
      </c>
      <c r="H284" s="97"/>
      <c r="I284" s="98" t="str">
        <f t="shared" si="15"/>
        <v/>
      </c>
      <c r="J284" s="300"/>
      <c r="K284" s="276">
        <v>37</v>
      </c>
      <c r="L284" s="101">
        <f t="shared" si="17"/>
        <v>3.4839924670433148E-2</v>
      </c>
      <c r="M284" s="122" t="s">
        <v>2011</v>
      </c>
      <c r="N284" s="252">
        <v>1</v>
      </c>
    </row>
    <row r="285" spans="1:14" s="277" customFormat="1" x14ac:dyDescent="0.2">
      <c r="A285" s="251" t="s">
        <v>2106</v>
      </c>
      <c r="B285" s="251" t="s">
        <v>2107</v>
      </c>
      <c r="C285" s="251" t="s">
        <v>1440</v>
      </c>
      <c r="D285" s="251" t="s">
        <v>1441</v>
      </c>
      <c r="E285" s="299">
        <v>2457</v>
      </c>
      <c r="F285" s="270">
        <v>550</v>
      </c>
      <c r="G285" s="275">
        <v>1888</v>
      </c>
      <c r="H285" s="97">
        <f t="shared" si="16"/>
        <v>0.76841676841676843</v>
      </c>
      <c r="I285" s="98" t="str">
        <f t="shared" si="15"/>
        <v>75.1% - 78.5%</v>
      </c>
      <c r="J285" s="300"/>
      <c r="K285" s="276">
        <v>19</v>
      </c>
      <c r="L285" s="101">
        <f t="shared" si="17"/>
        <v>7.7330077330077327E-3</v>
      </c>
      <c r="M285" s="122" t="s">
        <v>2108</v>
      </c>
      <c r="N285" s="252">
        <v>0</v>
      </c>
    </row>
    <row r="286" spans="1:14" s="277" customFormat="1" x14ac:dyDescent="0.2">
      <c r="A286" s="251" t="s">
        <v>2109</v>
      </c>
      <c r="B286" s="251" t="s">
        <v>2110</v>
      </c>
      <c r="C286" s="251" t="s">
        <v>1440</v>
      </c>
      <c r="D286" s="251" t="s">
        <v>1441</v>
      </c>
      <c r="E286" s="299">
        <v>757</v>
      </c>
      <c r="F286" s="270">
        <v>146</v>
      </c>
      <c r="G286" s="275">
        <v>604</v>
      </c>
      <c r="H286" s="97">
        <f t="shared" si="16"/>
        <v>0.79788639365918101</v>
      </c>
      <c r="I286" s="98" t="str">
        <f t="shared" si="15"/>
        <v>76.8% - 82.5%</v>
      </c>
      <c r="J286" s="300"/>
      <c r="K286" s="276">
        <v>7</v>
      </c>
      <c r="L286" s="101">
        <f t="shared" si="17"/>
        <v>9.247027741083224E-3</v>
      </c>
      <c r="M286" s="122" t="s">
        <v>2014</v>
      </c>
      <c r="N286" s="252">
        <v>0</v>
      </c>
    </row>
    <row r="287" spans="1:14" s="277" customFormat="1" x14ac:dyDescent="0.2">
      <c r="A287" s="251" t="s">
        <v>2111</v>
      </c>
      <c r="B287" s="251" t="s">
        <v>2112</v>
      </c>
      <c r="C287" s="251" t="s">
        <v>1440</v>
      </c>
      <c r="D287" s="251" t="s">
        <v>1441</v>
      </c>
      <c r="E287" s="299">
        <v>1372</v>
      </c>
      <c r="F287" s="270">
        <v>215</v>
      </c>
      <c r="G287" s="275">
        <v>1119</v>
      </c>
      <c r="H287" s="97">
        <f t="shared" si="16"/>
        <v>0.81559766763848396</v>
      </c>
      <c r="I287" s="98" t="str">
        <f t="shared" si="15"/>
        <v>79.4% - 83.5%</v>
      </c>
      <c r="J287" s="300"/>
      <c r="K287" s="276">
        <v>38</v>
      </c>
      <c r="L287" s="101">
        <f t="shared" si="17"/>
        <v>2.7696793002915453E-2</v>
      </c>
      <c r="M287" s="122" t="s">
        <v>2028</v>
      </c>
      <c r="N287" s="252">
        <v>0</v>
      </c>
    </row>
    <row r="288" spans="1:14" s="277" customFormat="1" x14ac:dyDescent="0.2">
      <c r="A288" s="251" t="s">
        <v>2113</v>
      </c>
      <c r="B288" s="251" t="s">
        <v>2114</v>
      </c>
      <c r="C288" s="251" t="s">
        <v>1440</v>
      </c>
      <c r="D288" s="251" t="s">
        <v>1441</v>
      </c>
      <c r="E288" s="299">
        <v>3280</v>
      </c>
      <c r="F288" s="270">
        <v>762</v>
      </c>
      <c r="G288" s="275">
        <v>2444</v>
      </c>
      <c r="H288" s="97">
        <f t="shared" si="16"/>
        <v>0.74512195121951219</v>
      </c>
      <c r="I288" s="98" t="str">
        <f t="shared" si="15"/>
        <v>73.0% - 76.0%</v>
      </c>
      <c r="J288" s="300"/>
      <c r="K288" s="276">
        <v>74</v>
      </c>
      <c r="L288" s="101">
        <f t="shared" si="17"/>
        <v>2.2560975609756097E-2</v>
      </c>
      <c r="M288" s="122" t="s">
        <v>2115</v>
      </c>
      <c r="N288" s="252">
        <v>0</v>
      </c>
    </row>
    <row r="289" spans="1:14" s="277" customFormat="1" x14ac:dyDescent="0.2">
      <c r="A289" s="251" t="s">
        <v>2116</v>
      </c>
      <c r="B289" s="251" t="s">
        <v>2117</v>
      </c>
      <c r="C289" s="251" t="s">
        <v>1440</v>
      </c>
      <c r="D289" s="251" t="s">
        <v>1441</v>
      </c>
      <c r="E289" s="299">
        <v>1191</v>
      </c>
      <c r="F289" s="270">
        <v>205</v>
      </c>
      <c r="G289" s="275">
        <v>980</v>
      </c>
      <c r="H289" s="97">
        <f t="shared" si="16"/>
        <v>0.82283795130142734</v>
      </c>
      <c r="I289" s="98" t="str">
        <f t="shared" si="15"/>
        <v>80.0% - 84.3%</v>
      </c>
      <c r="J289" s="300"/>
      <c r="K289" s="276">
        <v>6</v>
      </c>
      <c r="L289" s="101">
        <f t="shared" si="17"/>
        <v>5.0377833753148613E-3</v>
      </c>
      <c r="M289" s="122" t="s">
        <v>2048</v>
      </c>
      <c r="N289" s="252">
        <v>0</v>
      </c>
    </row>
    <row r="290" spans="1:14" s="277" customFormat="1" x14ac:dyDescent="0.2">
      <c r="A290" s="251" t="s">
        <v>2118</v>
      </c>
      <c r="B290" s="251" t="s">
        <v>2119</v>
      </c>
      <c r="C290" s="251" t="s">
        <v>1440</v>
      </c>
      <c r="D290" s="251" t="s">
        <v>1441</v>
      </c>
      <c r="E290" s="299">
        <v>1065</v>
      </c>
      <c r="F290" s="270">
        <v>161</v>
      </c>
      <c r="G290" s="275">
        <v>883</v>
      </c>
      <c r="H290" s="97">
        <f t="shared" si="16"/>
        <v>0.82910798122065732</v>
      </c>
      <c r="I290" s="98" t="str">
        <f t="shared" si="15"/>
        <v>80.5% - 85.1%</v>
      </c>
      <c r="J290" s="300"/>
      <c r="K290" s="276">
        <v>21</v>
      </c>
      <c r="L290" s="101">
        <f t="shared" si="17"/>
        <v>1.9718309859154931E-2</v>
      </c>
      <c r="M290" s="122" t="s">
        <v>2048</v>
      </c>
      <c r="N290" s="252">
        <v>0</v>
      </c>
    </row>
    <row r="291" spans="1:14" s="277" customFormat="1" x14ac:dyDescent="0.2">
      <c r="A291" s="251" t="s">
        <v>2120</v>
      </c>
      <c r="B291" s="251" t="s">
        <v>2121</v>
      </c>
      <c r="C291" s="251" t="s">
        <v>1440</v>
      </c>
      <c r="D291" s="251" t="s">
        <v>1441</v>
      </c>
      <c r="E291" s="299">
        <v>1608</v>
      </c>
      <c r="F291" s="270">
        <v>563</v>
      </c>
      <c r="G291" s="275">
        <v>1027</v>
      </c>
      <c r="H291" s="97">
        <f t="shared" si="16"/>
        <v>0.63868159203980102</v>
      </c>
      <c r="I291" s="98" t="str">
        <f t="shared" si="15"/>
        <v>61.5% - 66.2%</v>
      </c>
      <c r="J291" s="300"/>
      <c r="K291" s="276">
        <v>18</v>
      </c>
      <c r="L291" s="101">
        <f t="shared" si="17"/>
        <v>1.1194029850746268E-2</v>
      </c>
      <c r="M291" s="122" t="s">
        <v>2011</v>
      </c>
      <c r="N291" s="252">
        <v>0</v>
      </c>
    </row>
    <row r="292" spans="1:14" s="277" customFormat="1" x14ac:dyDescent="0.2">
      <c r="A292" s="251" t="s">
        <v>2122</v>
      </c>
      <c r="B292" s="251" t="s">
        <v>2123</v>
      </c>
      <c r="C292" s="251" t="s">
        <v>1440</v>
      </c>
      <c r="D292" s="251" t="s">
        <v>1441</v>
      </c>
      <c r="E292" s="299">
        <v>94</v>
      </c>
      <c r="F292" s="270">
        <v>11</v>
      </c>
      <c r="G292" s="275">
        <v>81</v>
      </c>
      <c r="H292" s="97"/>
      <c r="I292" s="98" t="str">
        <f t="shared" si="15"/>
        <v/>
      </c>
      <c r="J292" s="300"/>
      <c r="K292" s="276">
        <v>2</v>
      </c>
      <c r="L292" s="101">
        <f t="shared" si="17"/>
        <v>2.1276595744680851E-2</v>
      </c>
      <c r="M292" s="122" t="s">
        <v>2048</v>
      </c>
      <c r="N292" s="252">
        <v>1</v>
      </c>
    </row>
    <row r="293" spans="1:14" s="277" customFormat="1" x14ac:dyDescent="0.2">
      <c r="A293" s="251" t="s">
        <v>2124</v>
      </c>
      <c r="B293" s="251" t="s">
        <v>2125</v>
      </c>
      <c r="C293" s="251" t="s">
        <v>1440</v>
      </c>
      <c r="D293" s="251" t="s">
        <v>1441</v>
      </c>
      <c r="E293" s="299">
        <v>1025</v>
      </c>
      <c r="F293" s="270">
        <v>197</v>
      </c>
      <c r="G293" s="275">
        <v>824</v>
      </c>
      <c r="H293" s="97"/>
      <c r="I293" s="98" t="str">
        <f t="shared" si="15"/>
        <v/>
      </c>
      <c r="J293" s="300"/>
      <c r="K293" s="276">
        <v>4</v>
      </c>
      <c r="L293" s="101">
        <f t="shared" si="17"/>
        <v>3.9024390243902439E-3</v>
      </c>
      <c r="M293" s="122" t="s">
        <v>2017</v>
      </c>
      <c r="N293" s="252">
        <v>1</v>
      </c>
    </row>
    <row r="294" spans="1:14" s="277" customFormat="1" x14ac:dyDescent="0.2">
      <c r="A294" s="251" t="s">
        <v>2126</v>
      </c>
      <c r="B294" s="251" t="s">
        <v>2127</v>
      </c>
      <c r="C294" s="251" t="s">
        <v>1440</v>
      </c>
      <c r="D294" s="251" t="s">
        <v>1441</v>
      </c>
      <c r="E294" s="299">
        <v>1554</v>
      </c>
      <c r="F294" s="270">
        <v>457</v>
      </c>
      <c r="G294" s="275">
        <v>1047</v>
      </c>
      <c r="H294" s="97">
        <f t="shared" si="16"/>
        <v>0.67374517374517373</v>
      </c>
      <c r="I294" s="98" t="str">
        <f t="shared" si="15"/>
        <v>65.0% - 69.7%</v>
      </c>
      <c r="J294" s="300"/>
      <c r="K294" s="276">
        <v>50</v>
      </c>
      <c r="L294" s="101">
        <f t="shared" si="17"/>
        <v>3.2175032175032175E-2</v>
      </c>
      <c r="M294" s="122" t="s">
        <v>2011</v>
      </c>
      <c r="N294" s="252">
        <v>0</v>
      </c>
    </row>
    <row r="295" spans="1:14" s="277" customFormat="1" x14ac:dyDescent="0.2">
      <c r="A295" s="251" t="s">
        <v>2128</v>
      </c>
      <c r="B295" s="251" t="s">
        <v>2129</v>
      </c>
      <c r="C295" s="251" t="s">
        <v>1440</v>
      </c>
      <c r="D295" s="251" t="s">
        <v>1441</v>
      </c>
      <c r="E295" s="299">
        <v>1362</v>
      </c>
      <c r="F295" s="270">
        <v>288</v>
      </c>
      <c r="G295" s="275">
        <v>1052</v>
      </c>
      <c r="H295" s="97">
        <f t="shared" si="16"/>
        <v>0.77239353891336271</v>
      </c>
      <c r="I295" s="98" t="str">
        <f t="shared" si="15"/>
        <v>74.9% - 79.4%</v>
      </c>
      <c r="J295" s="300"/>
      <c r="K295" s="276">
        <v>22</v>
      </c>
      <c r="L295" s="101">
        <f t="shared" si="17"/>
        <v>1.6152716593245228E-2</v>
      </c>
      <c r="M295" s="122" t="s">
        <v>2011</v>
      </c>
      <c r="N295" s="252">
        <v>0</v>
      </c>
    </row>
    <row r="296" spans="1:14" s="277" customFormat="1" x14ac:dyDescent="0.2">
      <c r="A296" s="251" t="s">
        <v>2130</v>
      </c>
      <c r="B296" s="251" t="s">
        <v>2131</v>
      </c>
      <c r="C296" s="251" t="s">
        <v>1440</v>
      </c>
      <c r="D296" s="251" t="s">
        <v>1441</v>
      </c>
      <c r="E296" s="299">
        <v>1319</v>
      </c>
      <c r="F296" s="270">
        <v>184</v>
      </c>
      <c r="G296" s="275">
        <v>1113</v>
      </c>
      <c r="H296" s="97">
        <f t="shared" si="16"/>
        <v>0.84382107657316152</v>
      </c>
      <c r="I296" s="98" t="str">
        <f t="shared" si="15"/>
        <v>82.3% - 86.2%</v>
      </c>
      <c r="J296" s="300"/>
      <c r="K296" s="276">
        <v>22</v>
      </c>
      <c r="L296" s="101">
        <f t="shared" si="17"/>
        <v>1.6679302501895376E-2</v>
      </c>
      <c r="M296" s="122" t="s">
        <v>2011</v>
      </c>
      <c r="N296" s="252">
        <v>0</v>
      </c>
    </row>
    <row r="297" spans="1:14" s="277" customFormat="1" x14ac:dyDescent="0.2">
      <c r="A297" s="251" t="s">
        <v>2132</v>
      </c>
      <c r="B297" s="251" t="s">
        <v>2133</v>
      </c>
      <c r="C297" s="251" t="s">
        <v>1440</v>
      </c>
      <c r="D297" s="251" t="s">
        <v>1441</v>
      </c>
      <c r="E297" s="299">
        <v>1274</v>
      </c>
      <c r="F297" s="270">
        <v>228</v>
      </c>
      <c r="G297" s="275">
        <v>1027</v>
      </c>
      <c r="H297" s="97">
        <f t="shared" si="16"/>
        <v>0.80612244897959184</v>
      </c>
      <c r="I297" s="98" t="str">
        <f t="shared" si="15"/>
        <v>78.4% - 82.7%</v>
      </c>
      <c r="J297" s="300"/>
      <c r="K297" s="276">
        <v>19</v>
      </c>
      <c r="L297" s="101">
        <f t="shared" si="17"/>
        <v>1.4913657770800628E-2</v>
      </c>
      <c r="M297" s="122" t="s">
        <v>2028</v>
      </c>
      <c r="N297" s="252">
        <v>0</v>
      </c>
    </row>
    <row r="298" spans="1:14" s="277" customFormat="1" x14ac:dyDescent="0.2">
      <c r="A298" s="251" t="s">
        <v>2134</v>
      </c>
      <c r="B298" s="251" t="s">
        <v>2135</v>
      </c>
      <c r="C298" s="251" t="s">
        <v>1440</v>
      </c>
      <c r="D298" s="251" t="s">
        <v>1441</v>
      </c>
      <c r="E298" s="299">
        <v>1426</v>
      </c>
      <c r="F298" s="270">
        <v>218</v>
      </c>
      <c r="G298" s="275">
        <v>1202</v>
      </c>
      <c r="H298" s="97">
        <f t="shared" si="16"/>
        <v>0.84291725105189341</v>
      </c>
      <c r="I298" s="98" t="str">
        <f t="shared" si="15"/>
        <v>82.3% - 86.1%</v>
      </c>
      <c r="J298" s="300"/>
      <c r="K298" s="276">
        <v>6</v>
      </c>
      <c r="L298" s="101">
        <f t="shared" si="17"/>
        <v>4.2075736325385693E-3</v>
      </c>
      <c r="M298" s="122" t="s">
        <v>2048</v>
      </c>
      <c r="N298" s="252">
        <v>0</v>
      </c>
    </row>
    <row r="299" spans="1:14" s="277" customFormat="1" x14ac:dyDescent="0.2">
      <c r="A299" s="251" t="s">
        <v>2136</v>
      </c>
      <c r="B299" s="251" t="s">
        <v>2137</v>
      </c>
      <c r="C299" s="251" t="s">
        <v>1440</v>
      </c>
      <c r="D299" s="251" t="s">
        <v>1441</v>
      </c>
      <c r="E299" s="299">
        <v>1313</v>
      </c>
      <c r="F299" s="270">
        <v>227</v>
      </c>
      <c r="G299" s="275">
        <v>1076</v>
      </c>
      <c r="H299" s="97">
        <f t="shared" si="16"/>
        <v>0.81949733434881955</v>
      </c>
      <c r="I299" s="98" t="str">
        <f t="shared" si="15"/>
        <v>79.8% - 83.9%</v>
      </c>
      <c r="J299" s="300"/>
      <c r="K299" s="276">
        <v>10</v>
      </c>
      <c r="L299" s="101">
        <f t="shared" si="17"/>
        <v>7.6161462300076161E-3</v>
      </c>
      <c r="M299" s="122" t="s">
        <v>2043</v>
      </c>
      <c r="N299" s="252">
        <v>0</v>
      </c>
    </row>
    <row r="300" spans="1:14" s="277" customFormat="1" x14ac:dyDescent="0.2">
      <c r="A300" s="251" t="s">
        <v>2138</v>
      </c>
      <c r="B300" s="251" t="s">
        <v>2139</v>
      </c>
      <c r="C300" s="251" t="s">
        <v>1440</v>
      </c>
      <c r="D300" s="251" t="s">
        <v>1441</v>
      </c>
      <c r="E300" s="299">
        <v>1583</v>
      </c>
      <c r="F300" s="270">
        <v>315</v>
      </c>
      <c r="G300" s="275">
        <v>1263</v>
      </c>
      <c r="H300" s="97"/>
      <c r="I300" s="98" t="str">
        <f t="shared" si="15"/>
        <v/>
      </c>
      <c r="J300" s="300"/>
      <c r="K300" s="276">
        <v>5</v>
      </c>
      <c r="L300" s="101">
        <f t="shared" si="17"/>
        <v>3.1585596967782692E-3</v>
      </c>
      <c r="M300" s="122" t="s">
        <v>2140</v>
      </c>
      <c r="N300" s="252">
        <v>1</v>
      </c>
    </row>
    <row r="301" spans="1:14" s="277" customFormat="1" x14ac:dyDescent="0.2">
      <c r="A301" s="251" t="s">
        <v>2141</v>
      </c>
      <c r="B301" s="251" t="s">
        <v>2142</v>
      </c>
      <c r="C301" s="251" t="s">
        <v>1440</v>
      </c>
      <c r="D301" s="251" t="s">
        <v>1441</v>
      </c>
      <c r="E301" s="299">
        <v>1192</v>
      </c>
      <c r="F301" s="270">
        <v>205</v>
      </c>
      <c r="G301" s="275">
        <v>973</v>
      </c>
      <c r="H301" s="97">
        <f t="shared" si="16"/>
        <v>0.8162751677852349</v>
      </c>
      <c r="I301" s="98" t="str">
        <f t="shared" si="15"/>
        <v>79.3% - 83.7%</v>
      </c>
      <c r="J301" s="300"/>
      <c r="K301" s="276">
        <v>14</v>
      </c>
      <c r="L301" s="101">
        <f t="shared" si="17"/>
        <v>1.1744966442953021E-2</v>
      </c>
      <c r="M301" s="122" t="s">
        <v>2028</v>
      </c>
      <c r="N301" s="252">
        <v>0</v>
      </c>
    </row>
    <row r="302" spans="1:14" s="277" customFormat="1" x14ac:dyDescent="0.2">
      <c r="A302" s="251" t="s">
        <v>2143</v>
      </c>
      <c r="B302" s="251" t="s">
        <v>2144</v>
      </c>
      <c r="C302" s="251" t="s">
        <v>1440</v>
      </c>
      <c r="D302" s="251" t="s">
        <v>1441</v>
      </c>
      <c r="E302" s="299">
        <v>1140</v>
      </c>
      <c r="F302" s="270">
        <v>183</v>
      </c>
      <c r="G302" s="275">
        <v>947</v>
      </c>
      <c r="H302" s="97">
        <f t="shared" si="16"/>
        <v>0.83070175438596494</v>
      </c>
      <c r="I302" s="98" t="str">
        <f t="shared" si="15"/>
        <v>80.8% - 85.1%</v>
      </c>
      <c r="J302" s="300"/>
      <c r="K302" s="276">
        <v>10</v>
      </c>
      <c r="L302" s="101">
        <f t="shared" si="17"/>
        <v>8.771929824561403E-3</v>
      </c>
      <c r="M302" s="122" t="s">
        <v>2017</v>
      </c>
      <c r="N302" s="252">
        <v>0</v>
      </c>
    </row>
    <row r="303" spans="1:14" s="277" customFormat="1" x14ac:dyDescent="0.2">
      <c r="A303" s="251" t="s">
        <v>2145</v>
      </c>
      <c r="B303" s="251" t="s">
        <v>2146</v>
      </c>
      <c r="C303" s="251" t="s">
        <v>1440</v>
      </c>
      <c r="D303" s="251" t="s">
        <v>1441</v>
      </c>
      <c r="E303" s="299">
        <v>1651</v>
      </c>
      <c r="F303" s="270">
        <v>263</v>
      </c>
      <c r="G303" s="275">
        <v>1382</v>
      </c>
      <c r="H303" s="97">
        <f t="shared" si="16"/>
        <v>0.83706844336765596</v>
      </c>
      <c r="I303" s="98" t="str">
        <f t="shared" si="15"/>
        <v>81.8% - 85.4%</v>
      </c>
      <c r="J303" s="300"/>
      <c r="K303" s="276">
        <v>6</v>
      </c>
      <c r="L303" s="101">
        <f t="shared" si="17"/>
        <v>3.6341611144760752E-3</v>
      </c>
      <c r="M303" s="122" t="s">
        <v>2147</v>
      </c>
      <c r="N303" s="252">
        <v>0</v>
      </c>
    </row>
    <row r="304" spans="1:14" s="277" customFormat="1" x14ac:dyDescent="0.2">
      <c r="A304" s="251" t="s">
        <v>2148</v>
      </c>
      <c r="B304" s="251" t="s">
        <v>2149</v>
      </c>
      <c r="C304" s="251" t="s">
        <v>1440</v>
      </c>
      <c r="D304" s="251" t="s">
        <v>1441</v>
      </c>
      <c r="E304" s="299">
        <v>1269</v>
      </c>
      <c r="F304" s="270">
        <v>180</v>
      </c>
      <c r="G304" s="275">
        <v>1084</v>
      </c>
      <c r="H304" s="97">
        <f t="shared" si="16"/>
        <v>0.85421591804570529</v>
      </c>
      <c r="I304" s="98" t="str">
        <f t="shared" si="15"/>
        <v>83.4% - 87.3%</v>
      </c>
      <c r="J304" s="300"/>
      <c r="K304" s="276">
        <v>5</v>
      </c>
      <c r="L304" s="101">
        <f t="shared" si="17"/>
        <v>3.9401103230890461E-3</v>
      </c>
      <c r="M304" s="122" t="s">
        <v>2048</v>
      </c>
      <c r="N304" s="252">
        <v>0</v>
      </c>
    </row>
    <row r="305" spans="1:14" s="277" customFormat="1" x14ac:dyDescent="0.2">
      <c r="A305" s="251" t="s">
        <v>2150</v>
      </c>
      <c r="B305" s="251" t="s">
        <v>2151</v>
      </c>
      <c r="C305" s="251" t="s">
        <v>1440</v>
      </c>
      <c r="D305" s="251" t="s">
        <v>1441</v>
      </c>
      <c r="E305" s="299">
        <v>1451</v>
      </c>
      <c r="F305" s="270">
        <v>242</v>
      </c>
      <c r="G305" s="275">
        <v>1198</v>
      </c>
      <c r="H305" s="97"/>
      <c r="I305" s="98" t="str">
        <f t="shared" si="15"/>
        <v/>
      </c>
      <c r="J305" s="300"/>
      <c r="K305" s="276">
        <v>11</v>
      </c>
      <c r="L305" s="101">
        <f t="shared" si="17"/>
        <v>7.5809786354238459E-3</v>
      </c>
      <c r="M305" s="122" t="s">
        <v>2152</v>
      </c>
      <c r="N305" s="252">
        <v>1</v>
      </c>
    </row>
    <row r="306" spans="1:14" s="277" customFormat="1" x14ac:dyDescent="0.2">
      <c r="A306" s="251" t="s">
        <v>2153</v>
      </c>
      <c r="B306" s="251" t="s">
        <v>2154</v>
      </c>
      <c r="C306" s="251" t="s">
        <v>1440</v>
      </c>
      <c r="D306" s="251" t="s">
        <v>1441</v>
      </c>
      <c r="E306" s="299">
        <v>1118</v>
      </c>
      <c r="F306" s="270">
        <v>224</v>
      </c>
      <c r="G306" s="275">
        <v>866</v>
      </c>
      <c r="H306" s="97">
        <f t="shared" si="16"/>
        <v>0.77459749552772805</v>
      </c>
      <c r="I306" s="98" t="str">
        <f t="shared" si="15"/>
        <v>74.9% - 79.8%</v>
      </c>
      <c r="J306" s="300"/>
      <c r="K306" s="276">
        <v>28</v>
      </c>
      <c r="L306" s="101">
        <f t="shared" si="17"/>
        <v>2.5044722719141325E-2</v>
      </c>
      <c r="M306" s="122" t="s">
        <v>2006</v>
      </c>
      <c r="N306" s="252">
        <v>0</v>
      </c>
    </row>
    <row r="307" spans="1:14" s="277" customFormat="1" x14ac:dyDescent="0.2">
      <c r="A307" s="251" t="s">
        <v>2155</v>
      </c>
      <c r="B307" s="251" t="s">
        <v>2156</v>
      </c>
      <c r="C307" s="251" t="s">
        <v>1440</v>
      </c>
      <c r="D307" s="251" t="s">
        <v>1441</v>
      </c>
      <c r="E307" s="299">
        <v>2120</v>
      </c>
      <c r="F307" s="270">
        <v>383.19</v>
      </c>
      <c r="G307" s="275">
        <v>1624.81</v>
      </c>
      <c r="H307" s="97"/>
      <c r="I307" s="98" t="str">
        <f t="shared" si="15"/>
        <v/>
      </c>
      <c r="J307" s="300"/>
      <c r="K307" s="276">
        <v>112</v>
      </c>
      <c r="L307" s="101">
        <f t="shared" si="17"/>
        <v>5.2830188679245285E-2</v>
      </c>
      <c r="M307" s="122" t="s">
        <v>2014</v>
      </c>
      <c r="N307" s="252">
        <v>0</v>
      </c>
    </row>
    <row r="308" spans="1:14" s="277" customFormat="1" x14ac:dyDescent="0.2">
      <c r="A308" s="251" t="s">
        <v>2157</v>
      </c>
      <c r="B308" s="251" t="s">
        <v>2158</v>
      </c>
      <c r="C308" s="251" t="s">
        <v>1442</v>
      </c>
      <c r="D308" s="251" t="s">
        <v>1443</v>
      </c>
      <c r="E308" s="299">
        <v>1856</v>
      </c>
      <c r="F308" s="270">
        <v>264</v>
      </c>
      <c r="G308" s="275">
        <v>1579</v>
      </c>
      <c r="H308" s="97">
        <f t="shared" si="16"/>
        <v>0.85075431034482762</v>
      </c>
      <c r="I308" s="98" t="str">
        <f t="shared" si="15"/>
        <v>83.4% - 86.6%</v>
      </c>
      <c r="J308" s="300"/>
      <c r="K308" s="276">
        <v>13</v>
      </c>
      <c r="L308" s="101">
        <f t="shared" si="17"/>
        <v>7.0043103448275863E-3</v>
      </c>
      <c r="M308" s="122" t="s">
        <v>2159</v>
      </c>
      <c r="N308" s="252">
        <v>0</v>
      </c>
    </row>
    <row r="309" spans="1:14" s="277" customFormat="1" x14ac:dyDescent="0.2">
      <c r="A309" s="251" t="s">
        <v>2160</v>
      </c>
      <c r="B309" s="251" t="s">
        <v>2161</v>
      </c>
      <c r="C309" s="251" t="s">
        <v>1442</v>
      </c>
      <c r="D309" s="251" t="s">
        <v>1443</v>
      </c>
      <c r="E309" s="299">
        <v>2027</v>
      </c>
      <c r="F309" s="270">
        <v>265</v>
      </c>
      <c r="G309" s="275">
        <v>1655</v>
      </c>
      <c r="H309" s="97"/>
      <c r="I309" s="98" t="str">
        <f t="shared" si="15"/>
        <v/>
      </c>
      <c r="J309" s="300"/>
      <c r="K309" s="276">
        <v>107</v>
      </c>
      <c r="L309" s="101">
        <f t="shared" si="17"/>
        <v>5.2787370498273312E-2</v>
      </c>
      <c r="M309" s="122" t="s">
        <v>2162</v>
      </c>
      <c r="N309" s="252">
        <v>0</v>
      </c>
    </row>
    <row r="310" spans="1:14" s="277" customFormat="1" x14ac:dyDescent="0.2">
      <c r="A310" s="251" t="s">
        <v>2163</v>
      </c>
      <c r="B310" s="251" t="s">
        <v>2164</v>
      </c>
      <c r="C310" s="251" t="s">
        <v>1442</v>
      </c>
      <c r="D310" s="251" t="s">
        <v>1443</v>
      </c>
      <c r="E310" s="299">
        <v>6370</v>
      </c>
      <c r="F310" s="270">
        <v>886</v>
      </c>
      <c r="G310" s="275">
        <v>5234</v>
      </c>
      <c r="H310" s="97">
        <f t="shared" si="16"/>
        <v>0.82166405023547884</v>
      </c>
      <c r="I310" s="98" t="str">
        <f t="shared" si="15"/>
        <v>81.2% - 83.1%</v>
      </c>
      <c r="J310" s="300"/>
      <c r="K310" s="276">
        <v>250</v>
      </c>
      <c r="L310" s="101">
        <f t="shared" si="17"/>
        <v>3.924646781789639E-2</v>
      </c>
      <c r="M310" s="122" t="s">
        <v>2165</v>
      </c>
      <c r="N310" s="252">
        <v>0</v>
      </c>
    </row>
    <row r="311" spans="1:14" s="277" customFormat="1" x14ac:dyDescent="0.2">
      <c r="A311" s="251" t="s">
        <v>2166</v>
      </c>
      <c r="B311" s="251" t="s">
        <v>2167</v>
      </c>
      <c r="C311" s="251" t="s">
        <v>1442</v>
      </c>
      <c r="D311" s="251" t="s">
        <v>1443</v>
      </c>
      <c r="E311" s="299">
        <v>1511</v>
      </c>
      <c r="F311" s="270">
        <v>280</v>
      </c>
      <c r="G311" s="275">
        <v>1228</v>
      </c>
      <c r="H311" s="97">
        <f t="shared" si="16"/>
        <v>0.81270681667769684</v>
      </c>
      <c r="I311" s="98" t="str">
        <f t="shared" si="15"/>
        <v>79.2% - 83.2%</v>
      </c>
      <c r="J311" s="300"/>
      <c r="K311" s="276">
        <v>3</v>
      </c>
      <c r="L311" s="101">
        <f t="shared" si="17"/>
        <v>1.9854401058901389E-3</v>
      </c>
      <c r="M311" s="122" t="s">
        <v>2168</v>
      </c>
      <c r="N311" s="252">
        <v>0</v>
      </c>
    </row>
    <row r="312" spans="1:14" s="277" customFormat="1" x14ac:dyDescent="0.2">
      <c r="A312" s="251" t="s">
        <v>2169</v>
      </c>
      <c r="B312" s="251" t="s">
        <v>2170</v>
      </c>
      <c r="C312" s="251" t="s">
        <v>1442</v>
      </c>
      <c r="D312" s="251" t="s">
        <v>1443</v>
      </c>
      <c r="E312" s="299">
        <v>374</v>
      </c>
      <c r="F312" s="270">
        <v>66</v>
      </c>
      <c r="G312" s="275">
        <v>280</v>
      </c>
      <c r="H312" s="97"/>
      <c r="I312" s="98" t="str">
        <f t="shared" si="15"/>
        <v/>
      </c>
      <c r="J312" s="300"/>
      <c r="K312" s="276">
        <v>28</v>
      </c>
      <c r="L312" s="101">
        <f t="shared" si="17"/>
        <v>7.4866310160427801E-2</v>
      </c>
      <c r="M312" s="122" t="s">
        <v>2171</v>
      </c>
      <c r="N312" s="252">
        <v>0</v>
      </c>
    </row>
    <row r="313" spans="1:14" s="277" customFormat="1" x14ac:dyDescent="0.2">
      <c r="A313" s="251" t="s">
        <v>2172</v>
      </c>
      <c r="B313" s="251" t="s">
        <v>2173</v>
      </c>
      <c r="C313" s="251" t="s">
        <v>1442</v>
      </c>
      <c r="D313" s="251" t="s">
        <v>1443</v>
      </c>
      <c r="E313" s="299">
        <v>5408</v>
      </c>
      <c r="F313" s="270">
        <v>1275</v>
      </c>
      <c r="G313" s="275">
        <v>3806</v>
      </c>
      <c r="H313" s="97"/>
      <c r="I313" s="98" t="str">
        <f t="shared" si="15"/>
        <v/>
      </c>
      <c r="J313" s="300"/>
      <c r="K313" s="276">
        <v>327</v>
      </c>
      <c r="L313" s="101">
        <f t="shared" si="17"/>
        <v>6.0465976331360943E-2</v>
      </c>
      <c r="M313" s="122" t="s">
        <v>2174</v>
      </c>
      <c r="N313" s="252">
        <v>0</v>
      </c>
    </row>
    <row r="314" spans="1:14" s="277" customFormat="1" x14ac:dyDescent="0.2">
      <c r="A314" s="251" t="s">
        <v>2175</v>
      </c>
      <c r="B314" s="251" t="s">
        <v>2176</v>
      </c>
      <c r="C314" s="251" t="s">
        <v>1442</v>
      </c>
      <c r="D314" s="251" t="s">
        <v>1443</v>
      </c>
      <c r="E314" s="299">
        <v>673</v>
      </c>
      <c r="F314" s="270">
        <v>104</v>
      </c>
      <c r="G314" s="275">
        <v>568</v>
      </c>
      <c r="H314" s="97">
        <f t="shared" si="16"/>
        <v>0.84398216939078752</v>
      </c>
      <c r="I314" s="98" t="str">
        <f t="shared" si="15"/>
        <v>81.5% - 86.9%</v>
      </c>
      <c r="J314" s="300"/>
      <c r="K314" s="276">
        <v>1</v>
      </c>
      <c r="L314" s="101">
        <f t="shared" si="17"/>
        <v>1.4858841010401188E-3</v>
      </c>
      <c r="M314" s="122" t="s">
        <v>2168</v>
      </c>
      <c r="N314" s="252">
        <v>0</v>
      </c>
    </row>
    <row r="315" spans="1:14" s="277" customFormat="1" x14ac:dyDescent="0.2">
      <c r="A315" s="251" t="s">
        <v>2177</v>
      </c>
      <c r="B315" s="251" t="s">
        <v>2178</v>
      </c>
      <c r="C315" s="251" t="s">
        <v>1442</v>
      </c>
      <c r="D315" s="251" t="s">
        <v>1443</v>
      </c>
      <c r="E315" s="299">
        <v>938</v>
      </c>
      <c r="F315" s="270">
        <v>215</v>
      </c>
      <c r="G315" s="275">
        <v>703</v>
      </c>
      <c r="H315" s="97"/>
      <c r="I315" s="98" t="str">
        <f t="shared" si="15"/>
        <v/>
      </c>
      <c r="J315" s="300"/>
      <c r="K315" s="276">
        <v>20</v>
      </c>
      <c r="L315" s="101">
        <f t="shared" si="17"/>
        <v>2.1321961620469083E-2</v>
      </c>
      <c r="M315" s="122" t="s">
        <v>2179</v>
      </c>
      <c r="N315" s="252">
        <v>1</v>
      </c>
    </row>
    <row r="316" spans="1:14" s="277" customFormat="1" x14ac:dyDescent="0.2">
      <c r="A316" s="251" t="s">
        <v>2180</v>
      </c>
      <c r="B316" s="251" t="s">
        <v>2181</v>
      </c>
      <c r="C316" s="251" t="s">
        <v>1442</v>
      </c>
      <c r="D316" s="251" t="s">
        <v>1443</v>
      </c>
      <c r="E316" s="299">
        <v>509</v>
      </c>
      <c r="F316" s="270">
        <v>87</v>
      </c>
      <c r="G316" s="275">
        <v>400</v>
      </c>
      <c r="H316" s="97"/>
      <c r="I316" s="98" t="str">
        <f t="shared" si="15"/>
        <v/>
      </c>
      <c r="J316" s="300"/>
      <c r="K316" s="276">
        <v>22</v>
      </c>
      <c r="L316" s="101">
        <f t="shared" si="17"/>
        <v>4.3222003929273084E-2</v>
      </c>
      <c r="M316" s="122" t="s">
        <v>2171</v>
      </c>
      <c r="N316" s="252">
        <v>1</v>
      </c>
    </row>
    <row r="317" spans="1:14" s="277" customFormat="1" x14ac:dyDescent="0.2">
      <c r="A317" s="251" t="s">
        <v>2182</v>
      </c>
      <c r="B317" s="251" t="s">
        <v>2183</v>
      </c>
      <c r="C317" s="251" t="s">
        <v>1442</v>
      </c>
      <c r="D317" s="251" t="s">
        <v>1443</v>
      </c>
      <c r="E317" s="299">
        <v>1407</v>
      </c>
      <c r="F317" s="270">
        <v>324</v>
      </c>
      <c r="G317" s="275">
        <v>1065</v>
      </c>
      <c r="H317" s="97">
        <f t="shared" si="16"/>
        <v>0.75692963752665243</v>
      </c>
      <c r="I317" s="98" t="str">
        <f t="shared" si="15"/>
        <v>73.4% - 77.9%</v>
      </c>
      <c r="J317" s="300"/>
      <c r="K317" s="276">
        <v>18</v>
      </c>
      <c r="L317" s="101">
        <f t="shared" si="17"/>
        <v>1.279317697228145E-2</v>
      </c>
      <c r="M317" s="122" t="s">
        <v>2179</v>
      </c>
      <c r="N317" s="252">
        <v>0</v>
      </c>
    </row>
    <row r="318" spans="1:14" s="277" customFormat="1" x14ac:dyDescent="0.2">
      <c r="A318" s="251" t="s">
        <v>2184</v>
      </c>
      <c r="B318" s="251" t="s">
        <v>2185</v>
      </c>
      <c r="C318" s="251" t="s">
        <v>1442</v>
      </c>
      <c r="D318" s="251" t="s">
        <v>1443</v>
      </c>
      <c r="E318" s="299">
        <v>628</v>
      </c>
      <c r="F318" s="270">
        <v>144</v>
      </c>
      <c r="G318" s="275">
        <v>484</v>
      </c>
      <c r="H318" s="97"/>
      <c r="I318" s="98" t="str">
        <f t="shared" si="15"/>
        <v/>
      </c>
      <c r="J318" s="300"/>
      <c r="K318" s="276">
        <v>0</v>
      </c>
      <c r="L318" s="101">
        <f t="shared" si="17"/>
        <v>0</v>
      </c>
      <c r="M318" s="122" t="s">
        <v>2168</v>
      </c>
      <c r="N318" s="252">
        <v>1</v>
      </c>
    </row>
    <row r="319" spans="1:14" s="277" customFormat="1" x14ac:dyDescent="0.2">
      <c r="A319" s="251" t="s">
        <v>2186</v>
      </c>
      <c r="B319" s="251" t="s">
        <v>2187</v>
      </c>
      <c r="C319" s="251" t="s">
        <v>1442</v>
      </c>
      <c r="D319" s="251" t="s">
        <v>1443</v>
      </c>
      <c r="E319" s="299">
        <v>1873</v>
      </c>
      <c r="F319" s="270">
        <v>481</v>
      </c>
      <c r="G319" s="275">
        <v>1391</v>
      </c>
      <c r="H319" s="97">
        <f t="shared" si="16"/>
        <v>0.74265883609183125</v>
      </c>
      <c r="I319" s="98" t="str">
        <f t="shared" si="15"/>
        <v>72.2% - 76.2%</v>
      </c>
      <c r="J319" s="300"/>
      <c r="K319" s="276">
        <v>1</v>
      </c>
      <c r="L319" s="101">
        <f t="shared" si="17"/>
        <v>5.339028296849973E-4</v>
      </c>
      <c r="M319" s="122" t="s">
        <v>2168</v>
      </c>
      <c r="N319" s="252">
        <v>0</v>
      </c>
    </row>
    <row r="320" spans="1:14" s="277" customFormat="1" x14ac:dyDescent="0.2">
      <c r="A320" s="251" t="s">
        <v>2188</v>
      </c>
      <c r="B320" s="251" t="s">
        <v>2189</v>
      </c>
      <c r="C320" s="251" t="s">
        <v>1442</v>
      </c>
      <c r="D320" s="251" t="s">
        <v>1443</v>
      </c>
      <c r="E320" s="299">
        <v>26</v>
      </c>
      <c r="F320" s="270">
        <v>1</v>
      </c>
      <c r="G320" s="275">
        <v>20</v>
      </c>
      <c r="H320" s="97"/>
      <c r="I320" s="98" t="str">
        <f t="shared" si="15"/>
        <v/>
      </c>
      <c r="J320" s="300"/>
      <c r="K320" s="276">
        <v>5</v>
      </c>
      <c r="L320" s="101">
        <f t="shared" si="17"/>
        <v>0.19230769230769232</v>
      </c>
      <c r="M320" s="122" t="s">
        <v>2190</v>
      </c>
      <c r="N320" s="252">
        <v>1</v>
      </c>
    </row>
    <row r="321" spans="1:14" s="277" customFormat="1" x14ac:dyDescent="0.2">
      <c r="A321" s="251" t="s">
        <v>2191</v>
      </c>
      <c r="B321" s="251" t="s">
        <v>2192</v>
      </c>
      <c r="C321" s="251" t="s">
        <v>1442</v>
      </c>
      <c r="D321" s="251" t="s">
        <v>1443</v>
      </c>
      <c r="E321" s="299">
        <v>1046</v>
      </c>
      <c r="F321" s="270">
        <v>167</v>
      </c>
      <c r="G321" s="275">
        <v>876</v>
      </c>
      <c r="H321" s="97">
        <f t="shared" si="16"/>
        <v>0.83747609942638623</v>
      </c>
      <c r="I321" s="98" t="str">
        <f t="shared" si="15"/>
        <v>81.4% - 85.9%</v>
      </c>
      <c r="J321" s="300"/>
      <c r="K321" s="276">
        <v>3</v>
      </c>
      <c r="L321" s="101">
        <f t="shared" si="17"/>
        <v>2.8680688336520078E-3</v>
      </c>
      <c r="M321" s="122" t="s">
        <v>2193</v>
      </c>
      <c r="N321" s="252">
        <v>0</v>
      </c>
    </row>
    <row r="322" spans="1:14" s="277" customFormat="1" x14ac:dyDescent="0.2">
      <c r="A322" s="251" t="s">
        <v>2194</v>
      </c>
      <c r="B322" s="251" t="s">
        <v>2195</v>
      </c>
      <c r="C322" s="251" t="s">
        <v>1442</v>
      </c>
      <c r="D322" s="251" t="s">
        <v>1443</v>
      </c>
      <c r="E322" s="299">
        <v>821</v>
      </c>
      <c r="F322" s="270">
        <v>173</v>
      </c>
      <c r="G322" s="275">
        <v>628</v>
      </c>
      <c r="H322" s="97">
        <f t="shared" si="16"/>
        <v>0.76492082825822172</v>
      </c>
      <c r="I322" s="98" t="str">
        <f t="shared" si="15"/>
        <v>73.5% - 79.3%</v>
      </c>
      <c r="J322" s="300"/>
      <c r="K322" s="276">
        <v>20</v>
      </c>
      <c r="L322" s="101">
        <f t="shared" si="17"/>
        <v>2.4360535931790498E-2</v>
      </c>
      <c r="M322" s="122" t="s">
        <v>2179</v>
      </c>
      <c r="N322" s="252">
        <v>0</v>
      </c>
    </row>
    <row r="323" spans="1:14" s="277" customFormat="1" x14ac:dyDescent="0.2">
      <c r="A323" s="251" t="s">
        <v>2196</v>
      </c>
      <c r="B323" s="251" t="s">
        <v>2197</v>
      </c>
      <c r="C323" s="251" t="s">
        <v>1442</v>
      </c>
      <c r="D323" s="251" t="s">
        <v>1443</v>
      </c>
      <c r="E323" s="299">
        <v>982</v>
      </c>
      <c r="F323" s="270">
        <v>173</v>
      </c>
      <c r="G323" s="275">
        <v>777</v>
      </c>
      <c r="H323" s="97">
        <f t="shared" si="16"/>
        <v>0.79124236252545821</v>
      </c>
      <c r="I323" s="98" t="str">
        <f t="shared" si="15"/>
        <v>76.5% - 81.6%</v>
      </c>
      <c r="J323" s="300"/>
      <c r="K323" s="276">
        <v>32</v>
      </c>
      <c r="L323" s="101">
        <f t="shared" si="17"/>
        <v>3.2586558044806514E-2</v>
      </c>
      <c r="M323" s="122" t="s">
        <v>2179</v>
      </c>
      <c r="N323" s="252">
        <v>0</v>
      </c>
    </row>
    <row r="324" spans="1:14" s="277" customFormat="1" x14ac:dyDescent="0.2">
      <c r="A324" s="251" t="s">
        <v>2198</v>
      </c>
      <c r="B324" s="251" t="s">
        <v>2199</v>
      </c>
      <c r="C324" s="251" t="s">
        <v>1442</v>
      </c>
      <c r="D324" s="251" t="s">
        <v>1443</v>
      </c>
      <c r="E324" s="299">
        <v>644</v>
      </c>
      <c r="F324" s="270">
        <v>95</v>
      </c>
      <c r="G324" s="275">
        <v>545</v>
      </c>
      <c r="H324" s="97">
        <f t="shared" si="16"/>
        <v>0.84627329192546585</v>
      </c>
      <c r="I324" s="98" t="str">
        <f t="shared" si="15"/>
        <v>81.6% - 87.2%</v>
      </c>
      <c r="J324" s="300"/>
      <c r="K324" s="276">
        <v>4</v>
      </c>
      <c r="L324" s="101">
        <f t="shared" si="17"/>
        <v>6.2111801242236021E-3</v>
      </c>
      <c r="M324" s="122" t="s">
        <v>2171</v>
      </c>
      <c r="N324" s="252">
        <v>0</v>
      </c>
    </row>
    <row r="325" spans="1:14" s="277" customFormat="1" x14ac:dyDescent="0.2">
      <c r="A325" s="251" t="s">
        <v>2200</v>
      </c>
      <c r="B325" s="251" t="s">
        <v>2201</v>
      </c>
      <c r="C325" s="251" t="s">
        <v>1442</v>
      </c>
      <c r="D325" s="251" t="s">
        <v>1443</v>
      </c>
      <c r="E325" s="299">
        <v>2129</v>
      </c>
      <c r="F325" s="270">
        <v>333</v>
      </c>
      <c r="G325" s="275">
        <v>1724</v>
      </c>
      <c r="H325" s="97">
        <f t="shared" si="16"/>
        <v>0.80976984499765148</v>
      </c>
      <c r="I325" s="98" t="str">
        <f t="shared" si="15"/>
        <v>79.3% - 82.6%</v>
      </c>
      <c r="J325" s="300"/>
      <c r="K325" s="276">
        <v>72</v>
      </c>
      <c r="L325" s="101">
        <f t="shared" si="17"/>
        <v>3.3818694222639736E-2</v>
      </c>
      <c r="M325" s="122" t="s">
        <v>2202</v>
      </c>
      <c r="N325" s="252">
        <v>0</v>
      </c>
    </row>
    <row r="326" spans="1:14" s="277" customFormat="1" x14ac:dyDescent="0.2">
      <c r="A326" s="251" t="s">
        <v>2203</v>
      </c>
      <c r="B326" s="251" t="s">
        <v>2204</v>
      </c>
      <c r="C326" s="251" t="s">
        <v>1442</v>
      </c>
      <c r="D326" s="251" t="s">
        <v>1443</v>
      </c>
      <c r="E326" s="299">
        <v>3076</v>
      </c>
      <c r="F326" s="270">
        <v>844</v>
      </c>
      <c r="G326" s="275">
        <v>2199</v>
      </c>
      <c r="H326" s="97">
        <f t="shared" si="16"/>
        <v>0.71488946684005206</v>
      </c>
      <c r="I326" s="98" t="str">
        <f t="shared" si="15"/>
        <v>69.9% - 73.1%</v>
      </c>
      <c r="J326" s="300"/>
      <c r="K326" s="276">
        <v>33</v>
      </c>
      <c r="L326" s="101">
        <f t="shared" si="17"/>
        <v>1.0728218465539662E-2</v>
      </c>
      <c r="M326" s="122" t="s">
        <v>2205</v>
      </c>
      <c r="N326" s="252">
        <v>0</v>
      </c>
    </row>
    <row r="327" spans="1:14" s="277" customFormat="1" x14ac:dyDescent="0.2">
      <c r="A327" s="251" t="s">
        <v>2206</v>
      </c>
      <c r="B327" s="251" t="s">
        <v>2207</v>
      </c>
      <c r="C327" s="251" t="s">
        <v>1442</v>
      </c>
      <c r="D327" s="251" t="s">
        <v>1443</v>
      </c>
      <c r="E327" s="299">
        <v>1743</v>
      </c>
      <c r="F327" s="270">
        <v>291</v>
      </c>
      <c r="G327" s="275">
        <v>1300</v>
      </c>
      <c r="H327" s="97"/>
      <c r="I327" s="98" t="str">
        <f t="shared" si="15"/>
        <v/>
      </c>
      <c r="J327" s="300"/>
      <c r="K327" s="276">
        <v>152</v>
      </c>
      <c r="L327" s="101">
        <f t="shared" si="17"/>
        <v>8.7205966724039019E-2</v>
      </c>
      <c r="M327" s="122" t="s">
        <v>2208</v>
      </c>
      <c r="N327" s="252">
        <v>0</v>
      </c>
    </row>
    <row r="328" spans="1:14" s="277" customFormat="1" x14ac:dyDescent="0.2">
      <c r="A328" s="251" t="s">
        <v>2209</v>
      </c>
      <c r="B328" s="251" t="s">
        <v>2210</v>
      </c>
      <c r="C328" s="251" t="s">
        <v>1442</v>
      </c>
      <c r="D328" s="251" t="s">
        <v>1443</v>
      </c>
      <c r="E328" s="299">
        <v>278</v>
      </c>
      <c r="F328" s="270">
        <v>37</v>
      </c>
      <c r="G328" s="275">
        <v>231</v>
      </c>
      <c r="H328" s="97"/>
      <c r="I328" s="98" t="str">
        <f t="shared" si="15"/>
        <v/>
      </c>
      <c r="J328" s="300"/>
      <c r="K328" s="276">
        <v>10</v>
      </c>
      <c r="L328" s="101">
        <f t="shared" si="17"/>
        <v>3.5971223021582732E-2</v>
      </c>
      <c r="M328" s="122" t="s">
        <v>2171</v>
      </c>
      <c r="N328" s="252">
        <v>1</v>
      </c>
    </row>
    <row r="329" spans="1:14" s="277" customFormat="1" x14ac:dyDescent="0.2">
      <c r="A329" s="251" t="s">
        <v>2211</v>
      </c>
      <c r="B329" s="251" t="s">
        <v>2212</v>
      </c>
      <c r="C329" s="251" t="s">
        <v>1442</v>
      </c>
      <c r="D329" s="251" t="s">
        <v>1443</v>
      </c>
      <c r="E329" s="299">
        <v>1226</v>
      </c>
      <c r="F329" s="270">
        <v>241</v>
      </c>
      <c r="G329" s="275">
        <v>982</v>
      </c>
      <c r="H329" s="97">
        <f t="shared" si="16"/>
        <v>0.80097879282218598</v>
      </c>
      <c r="I329" s="98" t="str">
        <f t="shared" si="15"/>
        <v>77.8% - 82.2%</v>
      </c>
      <c r="J329" s="300"/>
      <c r="K329" s="276">
        <v>3</v>
      </c>
      <c r="L329" s="101">
        <f t="shared" si="17"/>
        <v>2.4469820554649264E-3</v>
      </c>
      <c r="M329" s="122" t="s">
        <v>2193</v>
      </c>
      <c r="N329" s="252">
        <v>0</v>
      </c>
    </row>
    <row r="330" spans="1:14" s="277" customFormat="1" x14ac:dyDescent="0.2">
      <c r="A330" s="251" t="s">
        <v>2213</v>
      </c>
      <c r="B330" s="251" t="s">
        <v>2214</v>
      </c>
      <c r="C330" s="251" t="s">
        <v>1442</v>
      </c>
      <c r="D330" s="251" t="s">
        <v>1443</v>
      </c>
      <c r="E330" s="299">
        <v>2562</v>
      </c>
      <c r="F330" s="270">
        <v>473</v>
      </c>
      <c r="G330" s="275">
        <v>1977</v>
      </c>
      <c r="H330" s="97"/>
      <c r="I330" s="98" t="str">
        <f t="shared" si="15"/>
        <v/>
      </c>
      <c r="J330" s="300"/>
      <c r="K330" s="276">
        <v>112</v>
      </c>
      <c r="L330" s="101">
        <f t="shared" si="17"/>
        <v>4.3715846994535519E-2</v>
      </c>
      <c r="M330" s="122" t="s">
        <v>2215</v>
      </c>
      <c r="N330" s="252">
        <v>1</v>
      </c>
    </row>
    <row r="331" spans="1:14" s="277" customFormat="1" x14ac:dyDescent="0.2">
      <c r="A331" s="251" t="s">
        <v>2216</v>
      </c>
      <c r="B331" s="251" t="s">
        <v>2217</v>
      </c>
      <c r="C331" s="251" t="s">
        <v>1442</v>
      </c>
      <c r="D331" s="251" t="s">
        <v>1443</v>
      </c>
      <c r="E331" s="299">
        <v>588</v>
      </c>
      <c r="F331" s="270">
        <v>53.5</v>
      </c>
      <c r="G331" s="275">
        <v>512.5</v>
      </c>
      <c r="H331" s="97"/>
      <c r="I331" s="98" t="str">
        <f t="shared" si="15"/>
        <v/>
      </c>
      <c r="J331" s="300"/>
      <c r="K331" s="276">
        <v>22</v>
      </c>
      <c r="L331" s="101">
        <f t="shared" si="17"/>
        <v>3.7414965986394558E-2</v>
      </c>
      <c r="M331" s="122" t="s">
        <v>2179</v>
      </c>
      <c r="N331" s="252">
        <v>1</v>
      </c>
    </row>
    <row r="332" spans="1:14" s="277" customFormat="1" x14ac:dyDescent="0.2">
      <c r="A332" s="251" t="s">
        <v>2218</v>
      </c>
      <c r="B332" s="251" t="s">
        <v>2219</v>
      </c>
      <c r="C332" s="251" t="s">
        <v>1442</v>
      </c>
      <c r="D332" s="251" t="s">
        <v>1443</v>
      </c>
      <c r="E332" s="299">
        <v>1651</v>
      </c>
      <c r="F332" s="270">
        <v>296</v>
      </c>
      <c r="G332" s="275">
        <v>1346</v>
      </c>
      <c r="H332" s="97">
        <f t="shared" si="16"/>
        <v>0.81526347668079957</v>
      </c>
      <c r="I332" s="98" t="str">
        <f t="shared" si="15"/>
        <v>79.6% - 83.3%</v>
      </c>
      <c r="J332" s="300"/>
      <c r="K332" s="276">
        <v>9</v>
      </c>
      <c r="L332" s="101">
        <f t="shared" si="17"/>
        <v>5.4512416717141131E-3</v>
      </c>
      <c r="M332" s="122" t="s">
        <v>2193</v>
      </c>
      <c r="N332" s="252">
        <v>0</v>
      </c>
    </row>
    <row r="333" spans="1:14" s="277" customFormat="1" x14ac:dyDescent="0.2">
      <c r="A333" s="251" t="s">
        <v>2220</v>
      </c>
      <c r="B333" s="251" t="s">
        <v>2221</v>
      </c>
      <c r="C333" s="251" t="s">
        <v>1442</v>
      </c>
      <c r="D333" s="251" t="s">
        <v>1443</v>
      </c>
      <c r="E333" s="299">
        <v>1007</v>
      </c>
      <c r="F333" s="270">
        <v>167</v>
      </c>
      <c r="G333" s="275">
        <v>836</v>
      </c>
      <c r="H333" s="97">
        <f t="shared" si="16"/>
        <v>0.83018867924528306</v>
      </c>
      <c r="I333" s="98" t="str">
        <f t="shared" si="15"/>
        <v>80.6% - 85.2%</v>
      </c>
      <c r="J333" s="300"/>
      <c r="K333" s="276">
        <v>4</v>
      </c>
      <c r="L333" s="101">
        <f t="shared" si="17"/>
        <v>3.9721946375372392E-3</v>
      </c>
      <c r="M333" s="122" t="s">
        <v>2168</v>
      </c>
      <c r="N333" s="252">
        <v>0</v>
      </c>
    </row>
    <row r="334" spans="1:14" s="277" customFormat="1" x14ac:dyDescent="0.2">
      <c r="A334" s="251" t="s">
        <v>2222</v>
      </c>
      <c r="B334" s="251" t="s">
        <v>2223</v>
      </c>
      <c r="C334" s="251" t="s">
        <v>1442</v>
      </c>
      <c r="D334" s="251" t="s">
        <v>1443</v>
      </c>
      <c r="E334" s="299">
        <v>2803</v>
      </c>
      <c r="F334" s="270">
        <v>612</v>
      </c>
      <c r="G334" s="275">
        <v>2176</v>
      </c>
      <c r="H334" s="97">
        <f t="shared" si="16"/>
        <v>0.77631109525508379</v>
      </c>
      <c r="I334" s="98" t="str">
        <f t="shared" si="15"/>
        <v>76.1% - 79.1%</v>
      </c>
      <c r="J334" s="300"/>
      <c r="K334" s="276">
        <v>15</v>
      </c>
      <c r="L334" s="101">
        <f t="shared" si="17"/>
        <v>5.3514092044238317E-3</v>
      </c>
      <c r="M334" s="122" t="s">
        <v>2224</v>
      </c>
      <c r="N334" s="252">
        <v>0</v>
      </c>
    </row>
    <row r="335" spans="1:14" s="277" customFormat="1" x14ac:dyDescent="0.2">
      <c r="A335" s="251" t="s">
        <v>2225</v>
      </c>
      <c r="B335" s="251" t="s">
        <v>2226</v>
      </c>
      <c r="C335" s="251" t="s">
        <v>1442</v>
      </c>
      <c r="D335" s="251" t="s">
        <v>1443</v>
      </c>
      <c r="E335" s="299">
        <v>1159</v>
      </c>
      <c r="F335" s="270">
        <v>170</v>
      </c>
      <c r="G335" s="275">
        <v>989</v>
      </c>
      <c r="H335" s="97">
        <f t="shared" si="16"/>
        <v>0.85332182916307164</v>
      </c>
      <c r="I335" s="98" t="str">
        <f t="shared" si="15"/>
        <v>83.2% - 87.3%</v>
      </c>
      <c r="J335" s="300"/>
      <c r="K335" s="276">
        <v>0</v>
      </c>
      <c r="L335" s="101">
        <f t="shared" si="17"/>
        <v>0</v>
      </c>
      <c r="M335" s="122" t="s">
        <v>2193</v>
      </c>
      <c r="N335" s="252">
        <v>0</v>
      </c>
    </row>
    <row r="336" spans="1:14" s="277" customFormat="1" x14ac:dyDescent="0.2">
      <c r="A336" s="251" t="s">
        <v>2227</v>
      </c>
      <c r="B336" s="251" t="s">
        <v>2228</v>
      </c>
      <c r="C336" s="251" t="s">
        <v>1442</v>
      </c>
      <c r="D336" s="251" t="s">
        <v>1443</v>
      </c>
      <c r="E336" s="299">
        <v>1087</v>
      </c>
      <c r="F336" s="270">
        <v>160</v>
      </c>
      <c r="G336" s="275">
        <v>871</v>
      </c>
      <c r="H336" s="97"/>
      <c r="I336" s="98" t="str">
        <f t="shared" si="15"/>
        <v/>
      </c>
      <c r="J336" s="300"/>
      <c r="K336" s="276">
        <v>56</v>
      </c>
      <c r="L336" s="101">
        <f t="shared" si="17"/>
        <v>5.1517939282428704E-2</v>
      </c>
      <c r="M336" s="122" t="s">
        <v>2179</v>
      </c>
      <c r="N336" s="252">
        <v>0</v>
      </c>
    </row>
    <row r="337" spans="1:14" s="277" customFormat="1" x14ac:dyDescent="0.2">
      <c r="A337" s="251" t="s">
        <v>2229</v>
      </c>
      <c r="B337" s="251" t="s">
        <v>2230</v>
      </c>
      <c r="C337" s="251" t="s">
        <v>1442</v>
      </c>
      <c r="D337" s="251" t="s">
        <v>1443</v>
      </c>
      <c r="E337" s="299">
        <v>695</v>
      </c>
      <c r="F337" s="270">
        <v>145</v>
      </c>
      <c r="G337" s="275">
        <v>549</v>
      </c>
      <c r="H337" s="97"/>
      <c r="I337" s="98" t="str">
        <f t="shared" si="15"/>
        <v/>
      </c>
      <c r="J337" s="300"/>
      <c r="K337" s="276">
        <v>1</v>
      </c>
      <c r="L337" s="101">
        <f t="shared" si="17"/>
        <v>1.4388489208633094E-3</v>
      </c>
      <c r="M337" s="122" t="s">
        <v>2168</v>
      </c>
      <c r="N337" s="252">
        <v>1</v>
      </c>
    </row>
    <row r="338" spans="1:14" s="277" customFormat="1" x14ac:dyDescent="0.2">
      <c r="A338" s="251" t="s">
        <v>2231</v>
      </c>
      <c r="B338" s="251" t="s">
        <v>2232</v>
      </c>
      <c r="C338" s="251" t="s">
        <v>1442</v>
      </c>
      <c r="D338" s="251" t="s">
        <v>1443</v>
      </c>
      <c r="E338" s="299">
        <v>1508</v>
      </c>
      <c r="F338" s="270">
        <v>284</v>
      </c>
      <c r="G338" s="275">
        <v>1081</v>
      </c>
      <c r="H338" s="97"/>
      <c r="I338" s="98" t="str">
        <f t="shared" si="15"/>
        <v/>
      </c>
      <c r="J338" s="300"/>
      <c r="K338" s="276">
        <v>143</v>
      </c>
      <c r="L338" s="101">
        <f t="shared" si="17"/>
        <v>9.4827586206896547E-2</v>
      </c>
      <c r="M338" s="122" t="s">
        <v>2233</v>
      </c>
      <c r="N338" s="252">
        <v>0</v>
      </c>
    </row>
    <row r="339" spans="1:14" s="277" customFormat="1" x14ac:dyDescent="0.2">
      <c r="A339" s="251" t="s">
        <v>2234</v>
      </c>
      <c r="B339" s="251" t="s">
        <v>2235</v>
      </c>
      <c r="C339" s="251" t="s">
        <v>1442</v>
      </c>
      <c r="D339" s="251" t="s">
        <v>1443</v>
      </c>
      <c r="E339" s="299">
        <v>628</v>
      </c>
      <c r="F339" s="270">
        <v>120</v>
      </c>
      <c r="G339" s="275">
        <v>483</v>
      </c>
      <c r="H339" s="97">
        <f t="shared" si="16"/>
        <v>0.76910828025477707</v>
      </c>
      <c r="I339" s="98" t="str">
        <f t="shared" ref="I339:I344" si="18">IF(ISNUMBER(H339),TEXT(((2*G339)+(1.96^2)-(1.96*((1.96^2)+(4*G339*(100%-H339)))^0.5))/(2*(E339+(1.96^2))),"0.0%")&amp;" - "&amp;TEXT(((2*G339)+(1.96^2)+(1.96*((1.96^2)+(4*G339*(100%-H339)))^0.5))/(2*(E339+(1.96^2))),"0.0%"),"")</f>
        <v>73.5% - 80.0%</v>
      </c>
      <c r="J339" s="300"/>
      <c r="K339" s="276">
        <v>25</v>
      </c>
      <c r="L339" s="101">
        <f t="shared" si="17"/>
        <v>3.9808917197452227E-2</v>
      </c>
      <c r="M339" s="122" t="s">
        <v>2179</v>
      </c>
      <c r="N339" s="252">
        <v>0</v>
      </c>
    </row>
    <row r="340" spans="1:14" s="277" customFormat="1" x14ac:dyDescent="0.2">
      <c r="A340" s="251" t="s">
        <v>2236</v>
      </c>
      <c r="B340" s="251" t="s">
        <v>2237</v>
      </c>
      <c r="C340" s="251" t="s">
        <v>1442</v>
      </c>
      <c r="D340" s="251" t="s">
        <v>1443</v>
      </c>
      <c r="E340" s="299">
        <v>456</v>
      </c>
      <c r="F340" s="270">
        <v>57</v>
      </c>
      <c r="G340" s="275">
        <v>394</v>
      </c>
      <c r="H340" s="97">
        <f t="shared" ref="H340:H344" si="19">G340/E340</f>
        <v>0.86403508771929827</v>
      </c>
      <c r="I340" s="98" t="str">
        <f t="shared" si="18"/>
        <v>83.0% - 89.2%</v>
      </c>
      <c r="J340" s="300"/>
      <c r="K340" s="276">
        <v>5</v>
      </c>
      <c r="L340" s="101">
        <f t="shared" ref="L340:L344" si="20">K340/E340</f>
        <v>1.0964912280701754E-2</v>
      </c>
      <c r="M340" s="122" t="s">
        <v>2179</v>
      </c>
      <c r="N340" s="252">
        <v>0</v>
      </c>
    </row>
    <row r="341" spans="1:14" s="277" customFormat="1" x14ac:dyDescent="0.2">
      <c r="A341" s="251" t="s">
        <v>2238</v>
      </c>
      <c r="B341" s="251" t="s">
        <v>2239</v>
      </c>
      <c r="C341" s="251" t="s">
        <v>1442</v>
      </c>
      <c r="D341" s="251" t="s">
        <v>1443</v>
      </c>
      <c r="E341" s="299">
        <v>742</v>
      </c>
      <c r="F341" s="270">
        <v>107</v>
      </c>
      <c r="G341" s="275">
        <v>620</v>
      </c>
      <c r="H341" s="97">
        <f t="shared" si="19"/>
        <v>0.83557951482479786</v>
      </c>
      <c r="I341" s="98" t="str">
        <f t="shared" si="18"/>
        <v>80.7% - 86.1%</v>
      </c>
      <c r="J341" s="300"/>
      <c r="K341" s="276">
        <v>15</v>
      </c>
      <c r="L341" s="101">
        <f t="shared" si="20"/>
        <v>2.0215633423180591E-2</v>
      </c>
      <c r="M341" s="122" t="s">
        <v>2171</v>
      </c>
      <c r="N341" s="252">
        <v>0</v>
      </c>
    </row>
    <row r="342" spans="1:14" s="277" customFormat="1" x14ac:dyDescent="0.2">
      <c r="A342" s="251" t="s">
        <v>2240</v>
      </c>
      <c r="B342" s="251" t="s">
        <v>2241</v>
      </c>
      <c r="C342" s="251" t="s">
        <v>1442</v>
      </c>
      <c r="D342" s="251" t="s">
        <v>1443</v>
      </c>
      <c r="E342" s="299">
        <v>271</v>
      </c>
      <c r="F342" s="270">
        <v>39</v>
      </c>
      <c r="G342" s="275">
        <v>231</v>
      </c>
      <c r="H342" s="97">
        <f t="shared" si="19"/>
        <v>0.85239852398523985</v>
      </c>
      <c r="I342" s="98" t="str">
        <f t="shared" si="18"/>
        <v>80.5% - 89.0%</v>
      </c>
      <c r="J342" s="300"/>
      <c r="K342" s="276">
        <v>1</v>
      </c>
      <c r="L342" s="101">
        <f t="shared" si="20"/>
        <v>3.6900369003690036E-3</v>
      </c>
      <c r="M342" s="122" t="s">
        <v>2193</v>
      </c>
      <c r="N342" s="252">
        <v>0</v>
      </c>
    </row>
    <row r="343" spans="1:14" s="277" customFormat="1" x14ac:dyDescent="0.2">
      <c r="A343" s="251" t="s">
        <v>2242</v>
      </c>
      <c r="B343" s="251" t="s">
        <v>2243</v>
      </c>
      <c r="C343" s="251" t="s">
        <v>1442</v>
      </c>
      <c r="D343" s="251" t="s">
        <v>1443</v>
      </c>
      <c r="E343" s="299">
        <v>722</v>
      </c>
      <c r="F343" s="270">
        <v>169</v>
      </c>
      <c r="G343" s="275">
        <v>541</v>
      </c>
      <c r="H343" s="97">
        <f t="shared" si="19"/>
        <v>0.74930747922437668</v>
      </c>
      <c r="I343" s="98" t="str">
        <f t="shared" si="18"/>
        <v>71.6% - 78.0%</v>
      </c>
      <c r="J343" s="300"/>
      <c r="K343" s="276">
        <v>12</v>
      </c>
      <c r="L343" s="101">
        <f t="shared" si="20"/>
        <v>1.662049861495845E-2</v>
      </c>
      <c r="M343" s="122" t="s">
        <v>2171</v>
      </c>
      <c r="N343" s="252">
        <v>0</v>
      </c>
    </row>
    <row r="344" spans="1:14" s="277" customFormat="1" x14ac:dyDescent="0.2">
      <c r="A344" s="278" t="s">
        <v>2244</v>
      </c>
      <c r="B344" s="278" t="s">
        <v>2245</v>
      </c>
      <c r="C344" s="278" t="s">
        <v>1442</v>
      </c>
      <c r="D344" s="278" t="s">
        <v>1443</v>
      </c>
      <c r="E344" s="301">
        <v>4955</v>
      </c>
      <c r="F344" s="279">
        <v>902</v>
      </c>
      <c r="G344" s="280">
        <v>4030</v>
      </c>
      <c r="H344" s="107">
        <f t="shared" si="19"/>
        <v>0.81331987891019175</v>
      </c>
      <c r="I344" s="108" t="str">
        <f t="shared" si="18"/>
        <v>80.2% - 82.4%</v>
      </c>
      <c r="J344" s="302"/>
      <c r="K344" s="281">
        <v>23</v>
      </c>
      <c r="L344" s="111">
        <f t="shared" si="20"/>
        <v>4.6417759838546921E-3</v>
      </c>
      <c r="M344" s="122" t="s">
        <v>2246</v>
      </c>
      <c r="N344" s="252">
        <v>0</v>
      </c>
    </row>
    <row r="345" spans="1:14" s="277" customFormat="1" x14ac:dyDescent="0.2">
      <c r="A345" s="251"/>
      <c r="B345" s="251"/>
      <c r="C345" s="251"/>
      <c r="D345" s="251"/>
      <c r="E345" s="282"/>
      <c r="F345" s="282"/>
      <c r="G345" s="282"/>
      <c r="H345" s="282"/>
      <c r="I345" s="282"/>
      <c r="J345" s="282"/>
      <c r="K345" s="282"/>
      <c r="L345" s="282"/>
      <c r="M345" s="122"/>
      <c r="N345" s="252"/>
    </row>
    <row r="346" spans="1:14" s="277" customFormat="1" x14ac:dyDescent="0.2">
      <c r="A346" s="127" t="s">
        <v>42</v>
      </c>
      <c r="B346" s="251"/>
      <c r="C346" s="251"/>
      <c r="D346" s="251"/>
      <c r="E346" s="251"/>
      <c r="F346" s="283"/>
      <c r="G346" s="283"/>
      <c r="H346" s="283"/>
      <c r="I346" s="283"/>
      <c r="J346" s="283"/>
      <c r="K346" s="251"/>
      <c r="L346" s="251"/>
      <c r="M346" s="122"/>
      <c r="N346" s="252"/>
    </row>
    <row r="347" spans="1:14" s="277" customFormat="1" x14ac:dyDescent="0.2">
      <c r="A347" s="270"/>
      <c r="B347" s="134" t="s">
        <v>309</v>
      </c>
      <c r="C347" s="251"/>
      <c r="D347" s="251"/>
      <c r="E347" s="251"/>
      <c r="F347" s="283"/>
      <c r="G347" s="283"/>
      <c r="H347" s="283"/>
      <c r="I347" s="283"/>
      <c r="J347" s="283"/>
      <c r="K347" s="251"/>
      <c r="L347" s="251"/>
      <c r="M347" s="122"/>
      <c r="N347" s="252"/>
    </row>
    <row r="348" spans="1:14" s="277" customFormat="1" x14ac:dyDescent="0.2">
      <c r="B348" s="134" t="s">
        <v>310</v>
      </c>
      <c r="C348" s="251"/>
      <c r="D348" s="251"/>
      <c r="E348" s="251"/>
      <c r="F348" s="283"/>
      <c r="G348" s="283"/>
      <c r="H348" s="283"/>
      <c r="I348" s="283"/>
      <c r="J348" s="283"/>
      <c r="K348" s="251"/>
      <c r="L348" s="251"/>
      <c r="M348" s="122"/>
      <c r="N348" s="252"/>
    </row>
    <row r="349" spans="1:14" s="277" customFormat="1" x14ac:dyDescent="0.2">
      <c r="A349" s="284"/>
      <c r="B349" s="134" t="s">
        <v>311</v>
      </c>
      <c r="C349" s="251"/>
      <c r="D349" s="251"/>
      <c r="E349" s="251"/>
      <c r="F349" s="283"/>
      <c r="G349" s="283"/>
      <c r="H349" s="283"/>
      <c r="I349" s="283"/>
      <c r="J349" s="283"/>
      <c r="K349" s="251"/>
      <c r="L349" s="251"/>
      <c r="M349" s="122"/>
      <c r="N349" s="252"/>
    </row>
    <row r="350" spans="1:14" s="277" customFormat="1" x14ac:dyDescent="0.2">
      <c r="B350" s="251" t="s">
        <v>2247</v>
      </c>
      <c r="C350" s="251"/>
      <c r="D350" s="251"/>
      <c r="E350" s="251"/>
      <c r="F350" s="283"/>
      <c r="G350" s="283"/>
      <c r="H350" s="283"/>
      <c r="I350" s="283"/>
      <c r="J350" s="283"/>
      <c r="K350" s="251"/>
      <c r="L350" s="251"/>
      <c r="M350" s="122"/>
      <c r="N350" s="252"/>
    </row>
    <row r="351" spans="1:14" x14ac:dyDescent="0.2">
      <c r="A351" s="252">
        <v>1</v>
      </c>
    </row>
    <row r="353" spans="1:37" s="277" customFormat="1" x14ac:dyDescent="0.2">
      <c r="A353" s="251"/>
      <c r="B353" s="251"/>
      <c r="C353" s="251"/>
      <c r="D353" s="251"/>
      <c r="E353" s="275"/>
      <c r="F353" s="275"/>
      <c r="G353" s="275"/>
      <c r="H353" s="275"/>
      <c r="I353" s="275"/>
      <c r="J353" s="275"/>
      <c r="K353" s="275"/>
      <c r="L353" s="275"/>
      <c r="M353" s="251"/>
      <c r="N353" s="252"/>
      <c r="O353" s="251"/>
      <c r="P353" s="251"/>
      <c r="Q353" s="251"/>
      <c r="R353" s="251"/>
      <c r="S353" s="251"/>
      <c r="T353" s="251"/>
      <c r="U353" s="251"/>
      <c r="V353" s="251"/>
      <c r="W353" s="251"/>
      <c r="X353" s="251"/>
      <c r="Y353" s="251"/>
      <c r="Z353" s="251"/>
      <c r="AA353" s="251"/>
      <c r="AB353" s="251"/>
      <c r="AC353" s="251"/>
      <c r="AD353" s="251"/>
      <c r="AE353" s="251"/>
      <c r="AF353" s="251"/>
      <c r="AG353" s="251"/>
      <c r="AH353" s="251"/>
      <c r="AI353" s="251"/>
      <c r="AJ353" s="251"/>
      <c r="AK353" s="251"/>
    </row>
  </sheetData>
  <mergeCells count="4">
    <mergeCell ref="F6:J6"/>
    <mergeCell ref="K6:L6"/>
    <mergeCell ref="F7:I7"/>
    <mergeCell ref="K7:L7"/>
  </mergeCells>
  <conditionalFormatting sqref="L19:L344">
    <cfRule type="cellIs" dxfId="85" priority="2" stopIfTrue="1" operator="greaterThan">
      <formula>0.05</formula>
    </cfRule>
    <cfRule type="cellIs" dxfId="84" priority="3" stopIfTrue="1" operator="lessThan">
      <formula>0</formula>
    </cfRule>
  </conditionalFormatting>
  <conditionalFormatting sqref="E19:E344 E9:E17">
    <cfRule type="expression" dxfId="83" priority="4" stopIfTrue="1">
      <formula>N9=1</formula>
    </cfRule>
  </conditionalFormatting>
  <conditionalFormatting sqref="D228">
    <cfRule type="expression" dxfId="82" priority="1" stopIfTrue="1">
      <formula>M228=1</formula>
    </cfRule>
  </conditionalFormatting>
  <conditionalFormatting sqref="A347">
    <cfRule type="expression" dxfId="81" priority="5" stopIfTrue="1">
      <formula>A351=1</formula>
    </cfRule>
  </conditionalFormatting>
  <pageMargins left="0.39370078740157483" right="0.39370078740157483" top="0.39370078740157483" bottom="0.59055118110236227" header="0.51181102362204722" footer="0.51181102362204722"/>
  <pageSetup paperSize="9" scale="51" fitToHeight="5" orientation="landscape" r:id="rId1"/>
  <headerFooter alignWithMargins="0">
    <oddFooter>&amp;L&amp;6&amp;F &amp;A&amp;R&amp;6Standards and Quality Analytical Team (SAT)</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indexed="47"/>
    <pageSetUpPr fitToPage="1"/>
  </sheetPr>
  <dimension ref="A1:S253"/>
  <sheetViews>
    <sheetView showGridLines="0" zoomScaleNormal="100" zoomScaleSheetLayoutView="80" workbookViewId="0">
      <pane xSplit="3" ySplit="7" topLeftCell="D8" activePane="bottomRight" state="frozen"/>
      <selection pane="topRight" activeCell="D1" sqref="D1"/>
      <selection pane="bottomLeft" activeCell="A8" sqref="A8"/>
      <selection pane="bottomRight"/>
    </sheetView>
  </sheetViews>
  <sheetFormatPr defaultRowHeight="12.75" x14ac:dyDescent="0.2"/>
  <cols>
    <col min="1" max="1" width="5.28515625" style="126" bestFit="1" customWidth="1"/>
    <col min="2" max="2" width="58.28515625" style="126" customWidth="1"/>
    <col min="3" max="3" width="5.28515625" style="126" bestFit="1" customWidth="1"/>
    <col min="4" max="4" width="17.140625" style="126" customWidth="1"/>
    <col min="5" max="6" width="12.7109375" style="126" customWidth="1"/>
    <col min="7" max="7" width="13.42578125" style="126" bestFit="1" customWidth="1"/>
    <col min="8" max="13" width="12.7109375" style="126" customWidth="1"/>
    <col min="14" max="15" width="15.7109375" style="126" customWidth="1"/>
    <col min="16" max="16" width="10.7109375" style="126" customWidth="1"/>
    <col min="17" max="19" width="9.140625" style="327"/>
    <col min="20" max="16384" width="9.140625" style="126"/>
  </cols>
  <sheetData>
    <row r="1" spans="1:19" ht="18" x14ac:dyDescent="0.25">
      <c r="A1" s="174" t="s">
        <v>1396</v>
      </c>
      <c r="B1" s="124"/>
      <c r="C1" s="124"/>
      <c r="D1" s="124"/>
      <c r="E1" s="124"/>
      <c r="F1" s="124"/>
      <c r="G1" s="124"/>
      <c r="H1" s="124"/>
      <c r="I1" s="124"/>
      <c r="J1" s="124"/>
      <c r="K1" s="124"/>
      <c r="L1" s="124"/>
      <c r="M1" s="124"/>
      <c r="N1" s="124"/>
      <c r="O1" s="124"/>
      <c r="P1" s="124"/>
      <c r="Q1" s="356"/>
    </row>
    <row r="2" spans="1:19" x14ac:dyDescent="0.2">
      <c r="A2" s="124"/>
      <c r="B2" s="124"/>
      <c r="C2" s="124"/>
      <c r="D2" s="124"/>
      <c r="E2" s="124"/>
      <c r="F2" s="124"/>
      <c r="G2" s="124"/>
      <c r="H2" s="124"/>
      <c r="I2" s="124"/>
      <c r="J2" s="124"/>
      <c r="K2" s="124"/>
      <c r="L2" s="124"/>
      <c r="M2" s="124"/>
      <c r="N2" s="124"/>
      <c r="O2" s="124"/>
      <c r="P2" s="124"/>
      <c r="Q2" s="356"/>
    </row>
    <row r="3" spans="1:19" x14ac:dyDescent="0.2">
      <c r="A3" s="79" t="s">
        <v>1386</v>
      </c>
      <c r="B3" s="124"/>
      <c r="C3" s="124"/>
      <c r="D3" s="124"/>
      <c r="E3" s="124"/>
      <c r="F3" s="124"/>
      <c r="G3" s="124"/>
      <c r="H3" s="124"/>
      <c r="I3" s="124"/>
      <c r="J3" s="124"/>
      <c r="K3" s="124"/>
      <c r="L3" s="124"/>
      <c r="M3" s="124"/>
      <c r="N3" s="124"/>
      <c r="O3" s="124"/>
      <c r="P3" s="124"/>
      <c r="Q3" s="356"/>
    </row>
    <row r="4" spans="1:19" x14ac:dyDescent="0.2">
      <c r="A4" s="80" t="s">
        <v>63</v>
      </c>
      <c r="B4" s="124"/>
      <c r="C4" s="124"/>
      <c r="D4" s="124"/>
      <c r="E4" s="124"/>
      <c r="F4" s="124"/>
      <c r="G4" s="124"/>
      <c r="H4" s="127"/>
      <c r="I4" s="124"/>
      <c r="J4" s="124"/>
      <c r="K4" s="124"/>
      <c r="L4" s="124"/>
      <c r="M4" s="124"/>
      <c r="N4" s="124"/>
      <c r="O4" s="124"/>
      <c r="P4" s="124"/>
      <c r="Q4" s="356"/>
    </row>
    <row r="5" spans="1:19" x14ac:dyDescent="0.2">
      <c r="A5" s="320"/>
      <c r="B5" s="320"/>
      <c r="C5" s="320"/>
      <c r="D5" s="124"/>
      <c r="E5" s="124"/>
      <c r="F5" s="124"/>
      <c r="G5" s="124"/>
      <c r="H5" s="124"/>
      <c r="I5" s="124"/>
      <c r="J5" s="124"/>
      <c r="K5" s="124"/>
      <c r="L5" s="124"/>
      <c r="M5" s="124"/>
      <c r="N5" s="124"/>
      <c r="O5" s="124"/>
      <c r="P5" s="124"/>
      <c r="Q5" s="356"/>
    </row>
    <row r="6" spans="1:19" s="128" customFormat="1" ht="25.5" customHeight="1" x14ac:dyDescent="0.2">
      <c r="A6" s="77"/>
      <c r="B6" s="77"/>
      <c r="C6" s="77"/>
      <c r="D6" s="216" t="s">
        <v>1316</v>
      </c>
      <c r="E6" s="394" t="s">
        <v>1317</v>
      </c>
      <c r="F6" s="394"/>
      <c r="G6" s="217"/>
      <c r="H6" s="394" t="s">
        <v>1318</v>
      </c>
      <c r="I6" s="394"/>
      <c r="J6" s="394" t="s">
        <v>1319</v>
      </c>
      <c r="K6" s="394"/>
      <c r="L6" s="394" t="s">
        <v>1320</v>
      </c>
      <c r="M6" s="394"/>
      <c r="N6" s="394" t="s">
        <v>1321</v>
      </c>
      <c r="O6" s="394"/>
      <c r="P6" s="218"/>
      <c r="Q6" s="357"/>
      <c r="R6" s="358"/>
      <c r="S6" s="358"/>
    </row>
    <row r="7" spans="1:19" s="128" customFormat="1" ht="38.25" x14ac:dyDescent="0.2">
      <c r="A7" s="106" t="s">
        <v>71</v>
      </c>
      <c r="B7" s="106" t="s">
        <v>72</v>
      </c>
      <c r="C7" s="361" t="s">
        <v>71</v>
      </c>
      <c r="D7" s="219" t="s">
        <v>33</v>
      </c>
      <c r="E7" s="220" t="s">
        <v>33</v>
      </c>
      <c r="F7" s="220" t="s">
        <v>36</v>
      </c>
      <c r="G7" s="221" t="s">
        <v>58</v>
      </c>
      <c r="H7" s="220" t="s">
        <v>33</v>
      </c>
      <c r="I7" s="220" t="s">
        <v>36</v>
      </c>
      <c r="J7" s="220" t="s">
        <v>33</v>
      </c>
      <c r="K7" s="220" t="s">
        <v>36</v>
      </c>
      <c r="L7" s="220" t="s">
        <v>33</v>
      </c>
      <c r="M7" s="220" t="s">
        <v>36</v>
      </c>
      <c r="N7" s="220" t="s">
        <v>33</v>
      </c>
      <c r="O7" s="220" t="s">
        <v>36</v>
      </c>
      <c r="P7" s="222" t="s">
        <v>457</v>
      </c>
      <c r="Q7" s="359" t="s">
        <v>1415</v>
      </c>
      <c r="R7" s="359" t="s">
        <v>1416</v>
      </c>
      <c r="S7" s="359" t="s">
        <v>1417</v>
      </c>
    </row>
    <row r="8" spans="1:19" x14ac:dyDescent="0.2">
      <c r="A8" s="77" t="s">
        <v>1388</v>
      </c>
      <c r="B8" s="77" t="s">
        <v>1389</v>
      </c>
      <c r="C8" s="77"/>
      <c r="D8" s="223">
        <v>152355</v>
      </c>
      <c r="E8" s="224">
        <f>H8+J8</f>
        <v>69692</v>
      </c>
      <c r="F8" s="130"/>
      <c r="G8" s="226" t="str">
        <f t="shared" ref="G8:G34" si="0">IF(ISNUMBER(F8),TEXT(((2*E8)+(1.96^2)-(1.96*((1.96^2)+(4*E8*(100%-F8)))^0.5))/(2*(D8+(1.96^2))),"0.0%")&amp;" - "&amp;TEXT(((2*E8)+(1.96^2)+(1.96*((1.96^2)+(4*E8*(100%-F8)))^0.5))/(2*(D8+(1.96^2))),"0.0%"),"")</f>
        <v/>
      </c>
      <c r="H8" s="227">
        <v>47589</v>
      </c>
      <c r="I8" s="228"/>
      <c r="J8" s="229">
        <v>22103</v>
      </c>
      <c r="K8" s="228"/>
      <c r="L8" s="227">
        <v>68578</v>
      </c>
      <c r="M8" s="228"/>
      <c r="N8" s="227">
        <v>14085</v>
      </c>
      <c r="O8" s="228">
        <f>N8/D8</f>
        <v>9.2448557644973908E-2</v>
      </c>
      <c r="P8" s="230"/>
      <c r="Q8" s="359">
        <v>1</v>
      </c>
      <c r="R8" s="359">
        <v>1</v>
      </c>
      <c r="S8" s="359">
        <v>0</v>
      </c>
    </row>
    <row r="9" spans="1:19" x14ac:dyDescent="0.2">
      <c r="A9" s="77"/>
      <c r="B9" s="77"/>
      <c r="C9" s="77"/>
      <c r="D9" s="19"/>
      <c r="E9" s="202"/>
      <c r="F9" s="130"/>
      <c r="G9" s="60"/>
      <c r="H9" s="201"/>
      <c r="I9" s="131"/>
      <c r="J9" s="203"/>
      <c r="K9" s="131"/>
      <c r="L9" s="201"/>
      <c r="M9" s="131"/>
      <c r="N9" s="201"/>
      <c r="O9" s="131"/>
      <c r="P9" s="231"/>
      <c r="Q9" s="359"/>
    </row>
    <row r="10" spans="1:19" x14ac:dyDescent="0.2">
      <c r="A10" s="77" t="s">
        <v>461</v>
      </c>
      <c r="B10" s="77" t="s">
        <v>1131</v>
      </c>
      <c r="C10" s="77"/>
      <c r="D10" s="19">
        <v>3224</v>
      </c>
      <c r="E10" s="202">
        <f t="shared" ref="E10:E34" si="1">H10+J10</f>
        <v>1216</v>
      </c>
      <c r="F10" s="130">
        <f t="shared" ref="F10:F33" si="2">I10+K10</f>
        <v>0.37717121588089331</v>
      </c>
      <c r="G10" s="60" t="str">
        <f t="shared" si="0"/>
        <v>36.1% - 39.4%</v>
      </c>
      <c r="H10" s="201">
        <v>941</v>
      </c>
      <c r="I10" s="131">
        <f>H10/D10</f>
        <v>0.29187344913151364</v>
      </c>
      <c r="J10" s="132">
        <v>275</v>
      </c>
      <c r="K10" s="131">
        <f t="shared" ref="K10:K71" si="3">J10/D10</f>
        <v>8.5297766749379653E-2</v>
      </c>
      <c r="L10" s="201">
        <v>1900</v>
      </c>
      <c r="M10" s="131">
        <f t="shared" ref="M10:M71" si="4">L10/D10</f>
        <v>0.58933002481389574</v>
      </c>
      <c r="N10" s="201">
        <v>108</v>
      </c>
      <c r="O10" s="131">
        <f t="shared" ref="O10:O34" si="5">N10/D10</f>
        <v>3.3498759305210915E-2</v>
      </c>
      <c r="P10" s="231"/>
      <c r="Q10" s="359">
        <v>0</v>
      </c>
      <c r="R10" s="359">
        <v>0</v>
      </c>
      <c r="S10" s="359">
        <v>0</v>
      </c>
    </row>
    <row r="11" spans="1:19" x14ac:dyDescent="0.2">
      <c r="A11" s="77" t="s">
        <v>480</v>
      </c>
      <c r="B11" s="77" t="s">
        <v>1129</v>
      </c>
      <c r="C11" s="77"/>
      <c r="D11" s="19">
        <v>3333</v>
      </c>
      <c r="E11" s="202">
        <f t="shared" si="1"/>
        <v>899</v>
      </c>
      <c r="F11" s="130">
        <f t="shared" si="2"/>
        <v>0.26972697269726975</v>
      </c>
      <c r="G11" s="60" t="str">
        <f t="shared" si="0"/>
        <v>25.5% - 28.5%</v>
      </c>
      <c r="H11" s="201">
        <v>672</v>
      </c>
      <c r="I11" s="131">
        <f t="shared" ref="I11:I74" si="6">H11/D11</f>
        <v>0.20162016201620162</v>
      </c>
      <c r="J11" s="132">
        <v>227</v>
      </c>
      <c r="K11" s="131">
        <f t="shared" si="3"/>
        <v>6.8106810681068108E-2</v>
      </c>
      <c r="L11" s="201">
        <v>2414</v>
      </c>
      <c r="M11" s="131">
        <f t="shared" si="4"/>
        <v>0.72427242724272423</v>
      </c>
      <c r="N11" s="201">
        <v>20</v>
      </c>
      <c r="O11" s="131">
        <f t="shared" si="5"/>
        <v>6.0006000600060002E-3</v>
      </c>
      <c r="P11" s="231"/>
      <c r="Q11" s="359">
        <v>0</v>
      </c>
      <c r="R11" s="359">
        <v>0</v>
      </c>
      <c r="S11" s="359">
        <v>0</v>
      </c>
    </row>
    <row r="12" spans="1:19" x14ac:dyDescent="0.2">
      <c r="A12" s="77" t="s">
        <v>496</v>
      </c>
      <c r="B12" s="77" t="s">
        <v>497</v>
      </c>
      <c r="C12" s="77"/>
      <c r="D12" s="19">
        <v>8258</v>
      </c>
      <c r="E12" s="202">
        <f t="shared" si="1"/>
        <v>3020</v>
      </c>
      <c r="F12" s="130"/>
      <c r="G12" s="60" t="str">
        <f t="shared" si="0"/>
        <v/>
      </c>
      <c r="H12" s="201">
        <v>2156</v>
      </c>
      <c r="I12" s="131"/>
      <c r="J12" s="132">
        <v>864</v>
      </c>
      <c r="K12" s="131"/>
      <c r="L12" s="201">
        <v>4285</v>
      </c>
      <c r="M12" s="131"/>
      <c r="N12" s="201">
        <v>953</v>
      </c>
      <c r="O12" s="131">
        <f t="shared" si="5"/>
        <v>0.1154032453378542</v>
      </c>
      <c r="P12" s="231"/>
      <c r="Q12" s="359">
        <v>1</v>
      </c>
      <c r="R12" s="359">
        <v>1</v>
      </c>
      <c r="S12" s="359">
        <v>0</v>
      </c>
    </row>
    <row r="13" spans="1:19" x14ac:dyDescent="0.2">
      <c r="A13" s="77" t="s">
        <v>534</v>
      </c>
      <c r="B13" s="77" t="s">
        <v>535</v>
      </c>
      <c r="C13" s="77"/>
      <c r="D13" s="19">
        <v>4096</v>
      </c>
      <c r="E13" s="202">
        <f t="shared" si="1"/>
        <v>1338</v>
      </c>
      <c r="F13" s="130"/>
      <c r="G13" s="60" t="str">
        <f t="shared" si="0"/>
        <v/>
      </c>
      <c r="H13" s="201">
        <v>940</v>
      </c>
      <c r="I13" s="131"/>
      <c r="J13" s="132">
        <v>398</v>
      </c>
      <c r="K13" s="131"/>
      <c r="L13" s="201">
        <v>2210</v>
      </c>
      <c r="M13" s="131"/>
      <c r="N13" s="201">
        <v>548</v>
      </c>
      <c r="O13" s="131">
        <f t="shared" si="5"/>
        <v>0.1337890625</v>
      </c>
      <c r="P13" s="231"/>
      <c r="Q13" s="359">
        <v>0</v>
      </c>
      <c r="R13" s="359">
        <v>1</v>
      </c>
      <c r="S13" s="359">
        <v>0</v>
      </c>
    </row>
    <row r="14" spans="1:19" x14ac:dyDescent="0.2">
      <c r="A14" s="77" t="s">
        <v>560</v>
      </c>
      <c r="B14" s="77" t="s">
        <v>561</v>
      </c>
      <c r="C14" s="77"/>
      <c r="D14" s="19">
        <v>3091</v>
      </c>
      <c r="E14" s="202">
        <f t="shared" si="1"/>
        <v>810</v>
      </c>
      <c r="F14" s="130"/>
      <c r="G14" s="60" t="str">
        <f t="shared" si="0"/>
        <v/>
      </c>
      <c r="H14" s="201">
        <v>591</v>
      </c>
      <c r="I14" s="131"/>
      <c r="J14" s="132">
        <v>219</v>
      </c>
      <c r="K14" s="131"/>
      <c r="L14" s="201">
        <v>2180</v>
      </c>
      <c r="M14" s="131"/>
      <c r="N14" s="201">
        <v>101</v>
      </c>
      <c r="O14" s="131">
        <f t="shared" si="5"/>
        <v>3.2675509543836946E-2</v>
      </c>
      <c r="P14" s="231"/>
      <c r="Q14" s="359">
        <v>1</v>
      </c>
      <c r="R14" s="359">
        <v>0</v>
      </c>
      <c r="S14" s="359">
        <v>0</v>
      </c>
    </row>
    <row r="15" spans="1:19" x14ac:dyDescent="0.2">
      <c r="A15" s="77" t="s">
        <v>580</v>
      </c>
      <c r="B15" s="77" t="s">
        <v>1163</v>
      </c>
      <c r="C15" s="77"/>
      <c r="D15" s="19">
        <v>4931</v>
      </c>
      <c r="E15" s="202">
        <f t="shared" si="1"/>
        <v>1649</v>
      </c>
      <c r="F15" s="130"/>
      <c r="G15" s="60" t="str">
        <f t="shared" si="0"/>
        <v/>
      </c>
      <c r="H15" s="201">
        <v>1280</v>
      </c>
      <c r="I15" s="131"/>
      <c r="J15" s="132">
        <v>369</v>
      </c>
      <c r="K15" s="131"/>
      <c r="L15" s="201">
        <v>3015</v>
      </c>
      <c r="M15" s="131"/>
      <c r="N15" s="201">
        <v>267</v>
      </c>
      <c r="O15" s="131">
        <f t="shared" si="5"/>
        <v>5.4147231798823768E-2</v>
      </c>
      <c r="P15" s="231"/>
      <c r="Q15" s="359">
        <v>0</v>
      </c>
      <c r="R15" s="359">
        <v>1</v>
      </c>
      <c r="S15" s="359">
        <v>0</v>
      </c>
    </row>
    <row r="16" spans="1:19" x14ac:dyDescent="0.2">
      <c r="A16" s="77" t="s">
        <v>605</v>
      </c>
      <c r="B16" s="77" t="s">
        <v>1158</v>
      </c>
      <c r="C16" s="77"/>
      <c r="D16" s="19">
        <v>3915</v>
      </c>
      <c r="E16" s="202">
        <f t="shared" si="1"/>
        <v>1339</v>
      </c>
      <c r="F16" s="130"/>
      <c r="G16" s="60" t="str">
        <f t="shared" si="0"/>
        <v/>
      </c>
      <c r="H16" s="201">
        <v>996</v>
      </c>
      <c r="I16" s="131"/>
      <c r="J16" s="132">
        <v>343</v>
      </c>
      <c r="K16" s="131"/>
      <c r="L16" s="201">
        <v>2268</v>
      </c>
      <c r="M16" s="131"/>
      <c r="N16" s="201">
        <v>308</v>
      </c>
      <c r="O16" s="131">
        <f t="shared" si="5"/>
        <v>7.8671775223499357E-2</v>
      </c>
      <c r="P16" s="231"/>
      <c r="Q16" s="359">
        <v>1</v>
      </c>
      <c r="R16" s="359">
        <v>1</v>
      </c>
      <c r="S16" s="359">
        <v>0</v>
      </c>
    </row>
    <row r="17" spans="1:19" x14ac:dyDescent="0.2">
      <c r="A17" s="77" t="s">
        <v>630</v>
      </c>
      <c r="B17" s="77" t="s">
        <v>1136</v>
      </c>
      <c r="C17" s="77"/>
      <c r="D17" s="19">
        <v>3495</v>
      </c>
      <c r="E17" s="202">
        <f t="shared" si="1"/>
        <v>1350</v>
      </c>
      <c r="F17" s="130"/>
      <c r="G17" s="60" t="str">
        <f t="shared" si="0"/>
        <v/>
      </c>
      <c r="H17" s="201">
        <v>1027</v>
      </c>
      <c r="I17" s="131"/>
      <c r="J17" s="132">
        <v>323</v>
      </c>
      <c r="K17" s="131"/>
      <c r="L17" s="201">
        <v>1858</v>
      </c>
      <c r="M17" s="131"/>
      <c r="N17" s="201">
        <v>287</v>
      </c>
      <c r="O17" s="131">
        <f t="shared" si="5"/>
        <v>8.2117310443490701E-2</v>
      </c>
      <c r="P17" s="231"/>
      <c r="Q17" s="359">
        <v>1</v>
      </c>
      <c r="R17" s="359">
        <v>1</v>
      </c>
      <c r="S17" s="359">
        <v>0</v>
      </c>
    </row>
    <row r="18" spans="1:19" x14ac:dyDescent="0.2">
      <c r="A18" s="77" t="s">
        <v>646</v>
      </c>
      <c r="B18" s="77" t="s">
        <v>647</v>
      </c>
      <c r="C18" s="77"/>
      <c r="D18" s="19">
        <v>7408</v>
      </c>
      <c r="E18" s="202">
        <f t="shared" si="1"/>
        <v>3366</v>
      </c>
      <c r="F18" s="130">
        <f t="shared" si="2"/>
        <v>0.45437365010799136</v>
      </c>
      <c r="G18" s="60" t="str">
        <f t="shared" si="0"/>
        <v>44.3% - 46.6%</v>
      </c>
      <c r="H18" s="201">
        <v>2261</v>
      </c>
      <c r="I18" s="131">
        <f t="shared" si="6"/>
        <v>0.30521058315334776</v>
      </c>
      <c r="J18" s="132">
        <v>1105</v>
      </c>
      <c r="K18" s="131">
        <f t="shared" si="3"/>
        <v>0.14916306695464362</v>
      </c>
      <c r="L18" s="201">
        <v>3866</v>
      </c>
      <c r="M18" s="131">
        <f t="shared" si="4"/>
        <v>0.52186825053995678</v>
      </c>
      <c r="N18" s="201">
        <v>176</v>
      </c>
      <c r="O18" s="131">
        <f t="shared" si="5"/>
        <v>2.3758099352051837E-2</v>
      </c>
      <c r="P18" s="231"/>
      <c r="Q18" s="359">
        <v>0</v>
      </c>
      <c r="R18" s="359">
        <v>0</v>
      </c>
      <c r="S18" s="359">
        <v>0</v>
      </c>
    </row>
    <row r="19" spans="1:19" s="133" customFormat="1" x14ac:dyDescent="0.2">
      <c r="A19" s="77" t="s">
        <v>678</v>
      </c>
      <c r="B19" s="77" t="s">
        <v>1133</v>
      </c>
      <c r="C19" s="77"/>
      <c r="D19" s="19">
        <v>3917</v>
      </c>
      <c r="E19" s="202">
        <f t="shared" si="1"/>
        <v>1726</v>
      </c>
      <c r="F19" s="130"/>
      <c r="G19" s="60" t="str">
        <f t="shared" si="0"/>
        <v/>
      </c>
      <c r="H19" s="201">
        <v>1267</v>
      </c>
      <c r="I19" s="131"/>
      <c r="J19" s="132">
        <v>459</v>
      </c>
      <c r="K19" s="131"/>
      <c r="L19" s="201">
        <v>2111</v>
      </c>
      <c r="M19" s="131"/>
      <c r="N19" s="201">
        <v>80</v>
      </c>
      <c r="O19" s="131">
        <f t="shared" si="5"/>
        <v>2.042379371968343E-2</v>
      </c>
      <c r="P19" s="231"/>
      <c r="Q19" s="359">
        <v>1</v>
      </c>
      <c r="R19" s="359">
        <v>0</v>
      </c>
      <c r="S19" s="359">
        <v>0</v>
      </c>
    </row>
    <row r="20" spans="1:19" s="133" customFormat="1" x14ac:dyDescent="0.2">
      <c r="A20" s="77" t="s">
        <v>700</v>
      </c>
      <c r="B20" s="77" t="s">
        <v>1139</v>
      </c>
      <c r="C20" s="77"/>
      <c r="D20" s="19">
        <v>7734</v>
      </c>
      <c r="E20" s="202">
        <f t="shared" si="1"/>
        <v>3091</v>
      </c>
      <c r="F20" s="130"/>
      <c r="G20" s="60" t="str">
        <f t="shared" si="0"/>
        <v/>
      </c>
      <c r="H20" s="201">
        <v>1809</v>
      </c>
      <c r="I20" s="131"/>
      <c r="J20" s="132">
        <v>1282</v>
      </c>
      <c r="K20" s="131"/>
      <c r="L20" s="201">
        <v>3608</v>
      </c>
      <c r="M20" s="131"/>
      <c r="N20" s="201">
        <v>1035</v>
      </c>
      <c r="O20" s="131">
        <f t="shared" si="5"/>
        <v>0.13382467028704423</v>
      </c>
      <c r="P20" s="231"/>
      <c r="Q20" s="359">
        <v>1</v>
      </c>
      <c r="R20" s="359">
        <v>1</v>
      </c>
      <c r="S20" s="359">
        <v>0</v>
      </c>
    </row>
    <row r="21" spans="1:19" s="133" customFormat="1" x14ac:dyDescent="0.2">
      <c r="A21" s="77" t="s">
        <v>722</v>
      </c>
      <c r="B21" s="77" t="s">
        <v>1148</v>
      </c>
      <c r="C21" s="77"/>
      <c r="D21" s="19">
        <v>4552</v>
      </c>
      <c r="E21" s="202">
        <f t="shared" si="1"/>
        <v>1892</v>
      </c>
      <c r="F21" s="130"/>
      <c r="G21" s="60" t="str">
        <f t="shared" si="0"/>
        <v/>
      </c>
      <c r="H21" s="201">
        <v>1377</v>
      </c>
      <c r="I21" s="131"/>
      <c r="J21" s="132">
        <v>515</v>
      </c>
      <c r="K21" s="131"/>
      <c r="L21" s="201">
        <v>2623</v>
      </c>
      <c r="M21" s="131"/>
      <c r="N21" s="201">
        <v>37</v>
      </c>
      <c r="O21" s="131">
        <f t="shared" si="5"/>
        <v>8.1282952548330407E-3</v>
      </c>
      <c r="P21" s="231"/>
      <c r="Q21" s="359">
        <v>1</v>
      </c>
      <c r="R21" s="359">
        <v>0</v>
      </c>
      <c r="S21" s="359">
        <v>0</v>
      </c>
    </row>
    <row r="22" spans="1:19" s="133" customFormat="1" x14ac:dyDescent="0.2">
      <c r="A22" s="77" t="s">
        <v>753</v>
      </c>
      <c r="B22" s="77" t="s">
        <v>754</v>
      </c>
      <c r="C22" s="77"/>
      <c r="D22" s="19">
        <v>5201</v>
      </c>
      <c r="E22" s="202">
        <f t="shared" si="1"/>
        <v>2402</v>
      </c>
      <c r="F22" s="130"/>
      <c r="G22" s="60" t="str">
        <f t="shared" si="0"/>
        <v/>
      </c>
      <c r="H22" s="201">
        <v>1744</v>
      </c>
      <c r="I22" s="131"/>
      <c r="J22" s="132">
        <v>658</v>
      </c>
      <c r="K22" s="131"/>
      <c r="L22" s="201">
        <v>2474</v>
      </c>
      <c r="M22" s="131"/>
      <c r="N22" s="201">
        <v>325</v>
      </c>
      <c r="O22" s="131">
        <f t="shared" si="5"/>
        <v>6.248798308017689E-2</v>
      </c>
      <c r="P22" s="231"/>
      <c r="Q22" s="359">
        <v>1</v>
      </c>
      <c r="R22" s="359">
        <v>1</v>
      </c>
      <c r="S22" s="359">
        <v>0</v>
      </c>
    </row>
    <row r="23" spans="1:19" s="133" customFormat="1" x14ac:dyDescent="0.2">
      <c r="A23" s="77" t="s">
        <v>779</v>
      </c>
      <c r="B23" s="77" t="s">
        <v>780</v>
      </c>
      <c r="C23" s="77"/>
      <c r="D23" s="19">
        <v>4835</v>
      </c>
      <c r="E23" s="202">
        <f t="shared" si="1"/>
        <v>2156</v>
      </c>
      <c r="F23" s="130">
        <f t="shared" si="2"/>
        <v>0.44591520165460186</v>
      </c>
      <c r="G23" s="60" t="str">
        <f t="shared" si="0"/>
        <v>43.2% - 46.0%</v>
      </c>
      <c r="H23" s="201">
        <v>1509</v>
      </c>
      <c r="I23" s="131">
        <f t="shared" si="6"/>
        <v>0.31209927611168564</v>
      </c>
      <c r="J23" s="132">
        <v>647</v>
      </c>
      <c r="K23" s="131">
        <f t="shared" si="3"/>
        <v>0.13381592554291624</v>
      </c>
      <c r="L23" s="201">
        <v>2569</v>
      </c>
      <c r="M23" s="131">
        <f t="shared" si="4"/>
        <v>0.53133402275077557</v>
      </c>
      <c r="N23" s="201">
        <v>110</v>
      </c>
      <c r="O23" s="131">
        <f t="shared" si="5"/>
        <v>2.2750775594622543E-2</v>
      </c>
      <c r="P23" s="231"/>
      <c r="Q23" s="359">
        <v>0</v>
      </c>
      <c r="R23" s="359">
        <v>0</v>
      </c>
      <c r="S23" s="359">
        <v>0</v>
      </c>
    </row>
    <row r="24" spans="1:19" s="133" customFormat="1" x14ac:dyDescent="0.2">
      <c r="A24" s="77" t="s">
        <v>802</v>
      </c>
      <c r="B24" s="77" t="s">
        <v>1146</v>
      </c>
      <c r="C24" s="77"/>
      <c r="D24" s="19">
        <v>8687</v>
      </c>
      <c r="E24" s="202">
        <f t="shared" si="1"/>
        <v>3704</v>
      </c>
      <c r="F24" s="130"/>
      <c r="G24" s="60" t="str">
        <f t="shared" si="0"/>
        <v/>
      </c>
      <c r="H24" s="201">
        <v>2481</v>
      </c>
      <c r="I24" s="131"/>
      <c r="J24" s="132">
        <v>1223</v>
      </c>
      <c r="K24" s="131"/>
      <c r="L24" s="201">
        <v>3572</v>
      </c>
      <c r="M24" s="131"/>
      <c r="N24" s="201">
        <v>1411</v>
      </c>
      <c r="O24" s="131">
        <f t="shared" si="5"/>
        <v>0.16242661448140899</v>
      </c>
      <c r="P24" s="231"/>
      <c r="Q24" s="359">
        <v>0</v>
      </c>
      <c r="R24" s="359">
        <v>1</v>
      </c>
      <c r="S24" s="359">
        <v>0</v>
      </c>
    </row>
    <row r="25" spans="1:19" s="133" customFormat="1" x14ac:dyDescent="0.2">
      <c r="A25" s="77" t="s">
        <v>824</v>
      </c>
      <c r="B25" s="77" t="s">
        <v>1187</v>
      </c>
      <c r="C25" s="77"/>
      <c r="D25" s="19">
        <v>4802</v>
      </c>
      <c r="E25" s="202">
        <f t="shared" si="1"/>
        <v>2123</v>
      </c>
      <c r="F25" s="130">
        <f t="shared" si="2"/>
        <v>0.44210745522698874</v>
      </c>
      <c r="G25" s="60" t="str">
        <f t="shared" si="0"/>
        <v>42.8% - 45.6%</v>
      </c>
      <c r="H25" s="201">
        <v>1532</v>
      </c>
      <c r="I25" s="131">
        <f t="shared" si="6"/>
        <v>0.31903373594335693</v>
      </c>
      <c r="J25" s="132">
        <v>591</v>
      </c>
      <c r="K25" s="131">
        <f t="shared" si="3"/>
        <v>0.12307371928363182</v>
      </c>
      <c r="L25" s="201">
        <v>2538</v>
      </c>
      <c r="M25" s="131">
        <f t="shared" si="4"/>
        <v>0.5285297792586422</v>
      </c>
      <c r="N25" s="201">
        <v>141</v>
      </c>
      <c r="O25" s="131">
        <f t="shared" si="5"/>
        <v>2.9362765514369012E-2</v>
      </c>
      <c r="P25" s="231"/>
      <c r="Q25" s="359">
        <v>0</v>
      </c>
      <c r="R25" s="359">
        <v>0</v>
      </c>
      <c r="S25" s="359">
        <v>0</v>
      </c>
    </row>
    <row r="26" spans="1:19" s="133" customFormat="1" x14ac:dyDescent="0.2">
      <c r="A26" s="77" t="s">
        <v>846</v>
      </c>
      <c r="B26" s="77" t="s">
        <v>1151</v>
      </c>
      <c r="C26" s="77"/>
      <c r="D26" s="19">
        <v>4114</v>
      </c>
      <c r="E26" s="202">
        <f t="shared" si="1"/>
        <v>1467</v>
      </c>
      <c r="F26" s="130"/>
      <c r="G26" s="60" t="str">
        <f t="shared" si="0"/>
        <v/>
      </c>
      <c r="H26" s="201">
        <v>1054</v>
      </c>
      <c r="I26" s="131"/>
      <c r="J26" s="132">
        <v>413</v>
      </c>
      <c r="K26" s="131"/>
      <c r="L26" s="201">
        <v>2363</v>
      </c>
      <c r="M26" s="131"/>
      <c r="N26" s="201">
        <v>284</v>
      </c>
      <c r="O26" s="131">
        <f t="shared" si="5"/>
        <v>6.9032571706368492E-2</v>
      </c>
      <c r="P26" s="231"/>
      <c r="Q26" s="359">
        <v>0</v>
      </c>
      <c r="R26" s="359">
        <v>1</v>
      </c>
      <c r="S26" s="359">
        <v>0</v>
      </c>
    </row>
    <row r="27" spans="1:19" s="133" customFormat="1" x14ac:dyDescent="0.2">
      <c r="A27" s="77" t="s">
        <v>871</v>
      </c>
      <c r="B27" s="77" t="s">
        <v>1165</v>
      </c>
      <c r="C27" s="77"/>
      <c r="D27" s="19">
        <v>3789</v>
      </c>
      <c r="E27" s="202">
        <f t="shared" si="1"/>
        <v>1924</v>
      </c>
      <c r="F27" s="130"/>
      <c r="G27" s="60" t="str">
        <f t="shared" si="0"/>
        <v/>
      </c>
      <c r="H27" s="201">
        <v>1446</v>
      </c>
      <c r="I27" s="131"/>
      <c r="J27" s="132">
        <v>478</v>
      </c>
      <c r="K27" s="131"/>
      <c r="L27" s="201">
        <v>1705</v>
      </c>
      <c r="M27" s="131"/>
      <c r="N27" s="201">
        <v>160</v>
      </c>
      <c r="O27" s="131">
        <f t="shared" si="5"/>
        <v>4.2227500659804698E-2</v>
      </c>
      <c r="P27" s="231"/>
      <c r="Q27" s="359">
        <v>1</v>
      </c>
      <c r="R27" s="359">
        <v>0</v>
      </c>
      <c r="S27" s="359">
        <v>0</v>
      </c>
    </row>
    <row r="28" spans="1:19" s="133" customFormat="1" x14ac:dyDescent="0.2">
      <c r="A28" s="77" t="s">
        <v>884</v>
      </c>
      <c r="B28" s="77" t="s">
        <v>1200</v>
      </c>
      <c r="C28" s="77"/>
      <c r="D28" s="19">
        <v>4083</v>
      </c>
      <c r="E28" s="202">
        <f t="shared" si="1"/>
        <v>2110</v>
      </c>
      <c r="F28" s="130">
        <f t="shared" si="2"/>
        <v>0.5167768797452853</v>
      </c>
      <c r="G28" s="60" t="str">
        <f t="shared" si="0"/>
        <v>50.1% - 53.2%</v>
      </c>
      <c r="H28" s="201">
        <v>1571</v>
      </c>
      <c r="I28" s="131">
        <f t="shared" si="6"/>
        <v>0.38476610335537592</v>
      </c>
      <c r="J28" s="132">
        <v>539</v>
      </c>
      <c r="K28" s="131">
        <f t="shared" si="3"/>
        <v>0.13201077638990938</v>
      </c>
      <c r="L28" s="201">
        <v>1935</v>
      </c>
      <c r="M28" s="131">
        <f t="shared" si="4"/>
        <v>0.47391623806024979</v>
      </c>
      <c r="N28" s="201">
        <v>38</v>
      </c>
      <c r="O28" s="131">
        <f t="shared" si="5"/>
        <v>9.3068821944648546E-3</v>
      </c>
      <c r="P28" s="231"/>
      <c r="Q28" s="359">
        <v>0</v>
      </c>
      <c r="R28" s="359">
        <v>0</v>
      </c>
      <c r="S28" s="359">
        <v>0</v>
      </c>
    </row>
    <row r="29" spans="1:19" s="133" customFormat="1" x14ac:dyDescent="0.2">
      <c r="A29" s="77" t="s">
        <v>897</v>
      </c>
      <c r="B29" s="77" t="s">
        <v>1210</v>
      </c>
      <c r="C29" s="77"/>
      <c r="D29" s="19">
        <v>3293</v>
      </c>
      <c r="E29" s="202">
        <f t="shared" si="1"/>
        <v>1383</v>
      </c>
      <c r="F29" s="130"/>
      <c r="G29" s="60" t="str">
        <f t="shared" si="0"/>
        <v/>
      </c>
      <c r="H29" s="201">
        <v>1041</v>
      </c>
      <c r="I29" s="131"/>
      <c r="J29" s="132">
        <v>342</v>
      </c>
      <c r="K29" s="131"/>
      <c r="L29" s="201">
        <v>1594</v>
      </c>
      <c r="M29" s="131"/>
      <c r="N29" s="201">
        <v>316</v>
      </c>
      <c r="O29" s="131">
        <f t="shared" si="5"/>
        <v>9.5961129668994838E-2</v>
      </c>
      <c r="P29" s="231"/>
      <c r="Q29" s="359">
        <v>1</v>
      </c>
      <c r="R29" s="359">
        <v>1</v>
      </c>
      <c r="S29" s="359">
        <v>0</v>
      </c>
    </row>
    <row r="30" spans="1:19" s="133" customFormat="1" x14ac:dyDescent="0.2">
      <c r="A30" s="77" t="s">
        <v>907</v>
      </c>
      <c r="B30" s="77" t="s">
        <v>1208</v>
      </c>
      <c r="C30" s="77"/>
      <c r="D30" s="19">
        <v>4784</v>
      </c>
      <c r="E30" s="202">
        <f t="shared" si="1"/>
        <v>1734</v>
      </c>
      <c r="F30" s="130"/>
      <c r="G30" s="60" t="str">
        <f t="shared" si="0"/>
        <v/>
      </c>
      <c r="H30" s="201">
        <v>1229</v>
      </c>
      <c r="I30" s="131"/>
      <c r="J30" s="132">
        <v>505</v>
      </c>
      <c r="K30" s="131"/>
      <c r="L30" s="201">
        <v>2226</v>
      </c>
      <c r="M30" s="131"/>
      <c r="N30" s="201">
        <v>824</v>
      </c>
      <c r="O30" s="131">
        <f t="shared" si="5"/>
        <v>0.17224080267558528</v>
      </c>
      <c r="P30" s="231"/>
      <c r="Q30" s="359">
        <v>1</v>
      </c>
      <c r="R30" s="359">
        <v>1</v>
      </c>
      <c r="S30" s="359">
        <v>0</v>
      </c>
    </row>
    <row r="31" spans="1:19" s="133" customFormat="1" x14ac:dyDescent="0.2">
      <c r="A31" s="77" t="s">
        <v>932</v>
      </c>
      <c r="B31" s="77" t="s">
        <v>1170</v>
      </c>
      <c r="C31" s="77"/>
      <c r="D31" s="19">
        <v>9255</v>
      </c>
      <c r="E31" s="202">
        <f t="shared" si="1"/>
        <v>5508</v>
      </c>
      <c r="F31" s="130"/>
      <c r="G31" s="60" t="str">
        <f t="shared" si="0"/>
        <v/>
      </c>
      <c r="H31" s="201">
        <v>4322</v>
      </c>
      <c r="I31" s="131"/>
      <c r="J31" s="132">
        <v>1186</v>
      </c>
      <c r="K31" s="131"/>
      <c r="L31" s="201">
        <v>3180</v>
      </c>
      <c r="M31" s="131"/>
      <c r="N31" s="201">
        <v>567</v>
      </c>
      <c r="O31" s="131">
        <f t="shared" si="5"/>
        <v>6.1264181523500813E-2</v>
      </c>
      <c r="P31" s="231"/>
      <c r="Q31" s="359">
        <v>0</v>
      </c>
      <c r="R31" s="359">
        <v>1</v>
      </c>
      <c r="S31" s="359">
        <v>0</v>
      </c>
    </row>
    <row r="32" spans="1:19" s="133" customFormat="1" x14ac:dyDescent="0.2">
      <c r="A32" s="77" t="s">
        <v>969</v>
      </c>
      <c r="B32" s="77" t="s">
        <v>970</v>
      </c>
      <c r="C32" s="77"/>
      <c r="D32" s="19">
        <v>6359</v>
      </c>
      <c r="E32" s="202">
        <f t="shared" si="1"/>
        <v>3071</v>
      </c>
      <c r="F32" s="130"/>
      <c r="G32" s="60" t="str">
        <f t="shared" si="0"/>
        <v/>
      </c>
      <c r="H32" s="201">
        <v>2087</v>
      </c>
      <c r="I32" s="131"/>
      <c r="J32" s="132">
        <v>984</v>
      </c>
      <c r="K32" s="131"/>
      <c r="L32" s="201">
        <v>2150</v>
      </c>
      <c r="M32" s="131"/>
      <c r="N32" s="201">
        <v>1138</v>
      </c>
      <c r="O32" s="131">
        <f t="shared" si="5"/>
        <v>0.17895895581066204</v>
      </c>
      <c r="P32" s="231"/>
      <c r="Q32" s="359">
        <v>0</v>
      </c>
      <c r="R32" s="359">
        <v>1</v>
      </c>
      <c r="S32" s="359">
        <v>0</v>
      </c>
    </row>
    <row r="33" spans="1:19" s="133" customFormat="1" x14ac:dyDescent="0.2">
      <c r="A33" s="77" t="s">
        <v>1001</v>
      </c>
      <c r="B33" s="77" t="s">
        <v>1002</v>
      </c>
      <c r="C33" s="77"/>
      <c r="D33" s="19">
        <v>7456</v>
      </c>
      <c r="E33" s="202">
        <f t="shared" si="1"/>
        <v>3605</v>
      </c>
      <c r="F33" s="130">
        <f t="shared" si="2"/>
        <v>0.48350321888412018</v>
      </c>
      <c r="G33" s="60" t="str">
        <f t="shared" si="0"/>
        <v>47.2% - 49.5%</v>
      </c>
      <c r="H33" s="201">
        <v>2662</v>
      </c>
      <c r="I33" s="131">
        <f t="shared" si="6"/>
        <v>0.35702789699570814</v>
      </c>
      <c r="J33" s="132">
        <v>943</v>
      </c>
      <c r="K33" s="131">
        <f t="shared" si="3"/>
        <v>0.12647532188841201</v>
      </c>
      <c r="L33" s="201">
        <v>3693</v>
      </c>
      <c r="M33" s="131">
        <f t="shared" si="4"/>
        <v>0.49530579399141633</v>
      </c>
      <c r="N33" s="201">
        <v>158</v>
      </c>
      <c r="O33" s="131">
        <f t="shared" si="5"/>
        <v>2.1190987124463521E-2</v>
      </c>
      <c r="P33" s="231"/>
      <c r="Q33" s="359">
        <v>0</v>
      </c>
      <c r="R33" s="359">
        <v>0</v>
      </c>
      <c r="S33" s="359">
        <v>0</v>
      </c>
    </row>
    <row r="34" spans="1:19" s="133" customFormat="1" x14ac:dyDescent="0.2">
      <c r="A34" s="77" t="s">
        <v>1030</v>
      </c>
      <c r="B34" s="77" t="s">
        <v>1031</v>
      </c>
      <c r="C34" s="77"/>
      <c r="D34" s="19">
        <v>27604</v>
      </c>
      <c r="E34" s="202">
        <f t="shared" si="1"/>
        <v>16760</v>
      </c>
      <c r="F34" s="130"/>
      <c r="G34" s="60" t="str">
        <f t="shared" si="0"/>
        <v/>
      </c>
      <c r="H34" s="201">
        <v>9558</v>
      </c>
      <c r="I34" s="131"/>
      <c r="J34" s="132">
        <v>7202</v>
      </c>
      <c r="K34" s="131"/>
      <c r="L34" s="201">
        <v>6188</v>
      </c>
      <c r="M34" s="131"/>
      <c r="N34" s="201">
        <v>4656</v>
      </c>
      <c r="O34" s="131">
        <f t="shared" si="5"/>
        <v>0.16867120707143893</v>
      </c>
      <c r="P34" s="231"/>
      <c r="Q34" s="359">
        <v>1</v>
      </c>
      <c r="R34" s="359">
        <v>1</v>
      </c>
      <c r="S34" s="359">
        <v>0</v>
      </c>
    </row>
    <row r="35" spans="1:19" s="133" customFormat="1" x14ac:dyDescent="0.2">
      <c r="A35" s="77"/>
      <c r="B35" s="77"/>
      <c r="C35" s="77"/>
      <c r="D35" s="184"/>
      <c r="E35" s="202"/>
      <c r="F35" s="130"/>
      <c r="G35" s="60"/>
      <c r="H35" s="201"/>
      <c r="I35" s="131"/>
      <c r="J35" s="132"/>
      <c r="K35" s="131"/>
      <c r="L35" s="201"/>
      <c r="M35" s="131"/>
      <c r="N35" s="201"/>
      <c r="O35" s="131"/>
      <c r="P35" s="231"/>
      <c r="Q35" s="359"/>
      <c r="R35" s="327"/>
      <c r="S35" s="327"/>
    </row>
    <row r="36" spans="1:19" s="133" customFormat="1" x14ac:dyDescent="0.2">
      <c r="A36" s="58" t="s">
        <v>459</v>
      </c>
      <c r="B36" s="58" t="s">
        <v>460</v>
      </c>
      <c r="C36" s="58" t="s">
        <v>461</v>
      </c>
      <c r="D36" s="19">
        <v>505</v>
      </c>
      <c r="E36" s="202">
        <f t="shared" ref="E36:E99" si="7">H36+J36</f>
        <v>263</v>
      </c>
      <c r="F36" s="130">
        <f t="shared" ref="F36:F100" si="8">I36+K36</f>
        <v>0.52079207920792081</v>
      </c>
      <c r="G36" s="60" t="str">
        <f t="shared" ref="G36:G103" si="9">IF(ISNUMBER(F36),TEXT(((2*E36)+(1.96^2)-(1.96*((1.96^2)+(4*E36*(100%-F36)))^0.5))/(2*(D36+(1.96^2))),"0.0%")&amp;" - "&amp;TEXT(((2*E36)+(1.96^2)+(1.96*((1.96^2)+(4*E36*(100%-F36)))^0.5))/(2*(D36+(1.96^2))),"0.0%"),"")</f>
        <v>47.7% - 56.4%</v>
      </c>
      <c r="H36" s="201">
        <v>200</v>
      </c>
      <c r="I36" s="131">
        <f t="shared" si="6"/>
        <v>0.39603960396039606</v>
      </c>
      <c r="J36" s="132">
        <v>63</v>
      </c>
      <c r="K36" s="131">
        <f t="shared" si="3"/>
        <v>0.12475247524752475</v>
      </c>
      <c r="L36" s="201">
        <v>236</v>
      </c>
      <c r="M36" s="131">
        <f t="shared" si="4"/>
        <v>0.46732673267326735</v>
      </c>
      <c r="N36" s="201">
        <v>6</v>
      </c>
      <c r="O36" s="131">
        <f t="shared" ref="O36:O99" si="10">N36/D36</f>
        <v>1.1881188118811881E-2</v>
      </c>
      <c r="P36" s="232" t="s">
        <v>462</v>
      </c>
      <c r="Q36" s="177">
        <v>0</v>
      </c>
      <c r="R36" s="177">
        <v>0</v>
      </c>
      <c r="S36" s="177">
        <v>0</v>
      </c>
    </row>
    <row r="37" spans="1:19" s="133" customFormat="1" x14ac:dyDescent="0.2">
      <c r="A37" s="58" t="s">
        <v>463</v>
      </c>
      <c r="B37" s="58" t="s">
        <v>464</v>
      </c>
      <c r="C37" s="58" t="s">
        <v>461</v>
      </c>
      <c r="D37" s="19">
        <v>395</v>
      </c>
      <c r="E37" s="202">
        <f t="shared" si="7"/>
        <v>145</v>
      </c>
      <c r="F37" s="130"/>
      <c r="G37" s="60" t="str">
        <f t="shared" si="9"/>
        <v/>
      </c>
      <c r="H37" s="201">
        <v>104</v>
      </c>
      <c r="I37" s="131"/>
      <c r="J37" s="132">
        <v>41</v>
      </c>
      <c r="K37" s="131"/>
      <c r="L37" s="201">
        <v>238</v>
      </c>
      <c r="M37" s="131"/>
      <c r="N37" s="201">
        <v>12</v>
      </c>
      <c r="O37" s="131">
        <f t="shared" si="10"/>
        <v>3.0379746835443037E-2</v>
      </c>
      <c r="P37" s="232" t="s">
        <v>465</v>
      </c>
      <c r="Q37" s="177">
        <v>1</v>
      </c>
      <c r="R37" s="177">
        <v>0</v>
      </c>
      <c r="S37" s="177">
        <v>0</v>
      </c>
    </row>
    <row r="38" spans="1:19" s="133" customFormat="1" x14ac:dyDescent="0.2">
      <c r="A38" s="58" t="s">
        <v>466</v>
      </c>
      <c r="B38" s="58" t="s">
        <v>467</v>
      </c>
      <c r="C38" s="58" t="s">
        <v>461</v>
      </c>
      <c r="D38" s="19">
        <v>283</v>
      </c>
      <c r="E38" s="202">
        <f t="shared" si="7"/>
        <v>88</v>
      </c>
      <c r="F38" s="130">
        <f t="shared" si="8"/>
        <v>0.31095406360424027</v>
      </c>
      <c r="G38" s="60" t="str">
        <f t="shared" si="9"/>
        <v>26.0% - 36.7%</v>
      </c>
      <c r="H38" s="201">
        <v>71</v>
      </c>
      <c r="I38" s="131">
        <f t="shared" si="6"/>
        <v>0.25088339222614842</v>
      </c>
      <c r="J38" s="132">
        <v>17</v>
      </c>
      <c r="K38" s="131">
        <f t="shared" si="3"/>
        <v>6.0070671378091869E-2</v>
      </c>
      <c r="L38" s="201">
        <v>192</v>
      </c>
      <c r="M38" s="131">
        <f t="shared" si="4"/>
        <v>0.67844522968197885</v>
      </c>
      <c r="N38" s="201">
        <v>3</v>
      </c>
      <c r="O38" s="131">
        <f t="shared" si="10"/>
        <v>1.0600706713780919E-2</v>
      </c>
      <c r="P38" s="232" t="s">
        <v>468</v>
      </c>
      <c r="Q38" s="177">
        <v>0</v>
      </c>
      <c r="R38" s="177">
        <v>0</v>
      </c>
      <c r="S38" s="177">
        <v>0</v>
      </c>
    </row>
    <row r="39" spans="1:19" s="133" customFormat="1" x14ac:dyDescent="0.2">
      <c r="A39" s="58" t="s">
        <v>469</v>
      </c>
      <c r="B39" s="58" t="s">
        <v>470</v>
      </c>
      <c r="C39" s="58" t="s">
        <v>461</v>
      </c>
      <c r="D39" s="19">
        <v>594</v>
      </c>
      <c r="E39" s="202">
        <f t="shared" si="7"/>
        <v>217</v>
      </c>
      <c r="F39" s="130">
        <f t="shared" si="8"/>
        <v>0.36531986531986532</v>
      </c>
      <c r="G39" s="60" t="str">
        <f t="shared" si="9"/>
        <v>32.8% - 40.5%</v>
      </c>
      <c r="H39" s="201">
        <v>174</v>
      </c>
      <c r="I39" s="131">
        <f t="shared" si="6"/>
        <v>0.29292929292929293</v>
      </c>
      <c r="J39" s="132">
        <v>43</v>
      </c>
      <c r="K39" s="131">
        <f t="shared" si="3"/>
        <v>7.2390572390572394E-2</v>
      </c>
      <c r="L39" s="201">
        <v>354</v>
      </c>
      <c r="M39" s="131">
        <f t="shared" si="4"/>
        <v>0.59595959595959591</v>
      </c>
      <c r="N39" s="201">
        <v>23</v>
      </c>
      <c r="O39" s="131">
        <f t="shared" si="10"/>
        <v>3.8720538720538718E-2</v>
      </c>
      <c r="P39" s="232" t="s">
        <v>471</v>
      </c>
      <c r="Q39" s="177">
        <v>0</v>
      </c>
      <c r="R39" s="177">
        <v>0</v>
      </c>
      <c r="S39" s="177">
        <v>0</v>
      </c>
    </row>
    <row r="40" spans="1:19" s="133" customFormat="1" x14ac:dyDescent="0.2">
      <c r="A40" s="58" t="s">
        <v>472</v>
      </c>
      <c r="B40" s="58" t="s">
        <v>473</v>
      </c>
      <c r="C40" s="58" t="s">
        <v>461</v>
      </c>
      <c r="D40" s="19">
        <v>645</v>
      </c>
      <c r="E40" s="202">
        <f t="shared" si="7"/>
        <v>234</v>
      </c>
      <c r="F40" s="130"/>
      <c r="G40" s="60" t="str">
        <f t="shared" si="9"/>
        <v/>
      </c>
      <c r="H40" s="201">
        <v>193</v>
      </c>
      <c r="I40" s="131"/>
      <c r="J40" s="132">
        <v>41</v>
      </c>
      <c r="K40" s="131"/>
      <c r="L40" s="201">
        <v>347</v>
      </c>
      <c r="M40" s="131"/>
      <c r="N40" s="201">
        <v>64</v>
      </c>
      <c r="O40" s="131">
        <f t="shared" si="10"/>
        <v>9.9224806201550386E-2</v>
      </c>
      <c r="P40" s="232" t="s">
        <v>474</v>
      </c>
      <c r="Q40" s="177">
        <v>0</v>
      </c>
      <c r="R40" s="177">
        <v>1</v>
      </c>
      <c r="S40" s="177">
        <v>0</v>
      </c>
    </row>
    <row r="41" spans="1:19" s="133" customFormat="1" x14ac:dyDescent="0.2">
      <c r="A41" s="58" t="s">
        <v>475</v>
      </c>
      <c r="B41" s="58" t="s">
        <v>476</v>
      </c>
      <c r="C41" s="58" t="s">
        <v>461</v>
      </c>
      <c r="D41" s="19">
        <v>802</v>
      </c>
      <c r="E41" s="202">
        <f t="shared" si="7"/>
        <v>269</v>
      </c>
      <c r="F41" s="130"/>
      <c r="G41" s="60" t="str">
        <f t="shared" si="9"/>
        <v/>
      </c>
      <c r="H41" s="201">
        <v>199</v>
      </c>
      <c r="I41" s="131"/>
      <c r="J41" s="132">
        <v>70</v>
      </c>
      <c r="K41" s="131"/>
      <c r="L41" s="201">
        <v>533</v>
      </c>
      <c r="M41" s="131"/>
      <c r="N41" s="201">
        <v>0</v>
      </c>
      <c r="O41" s="131">
        <f t="shared" si="10"/>
        <v>0</v>
      </c>
      <c r="P41" s="232" t="s">
        <v>477</v>
      </c>
      <c r="Q41" s="177">
        <v>1</v>
      </c>
      <c r="R41" s="177">
        <v>0</v>
      </c>
      <c r="S41" s="177">
        <v>0</v>
      </c>
    </row>
    <row r="42" spans="1:19" s="133" customFormat="1" x14ac:dyDescent="0.2">
      <c r="A42" s="58" t="s">
        <v>478</v>
      </c>
      <c r="B42" s="58" t="s">
        <v>479</v>
      </c>
      <c r="C42" s="58" t="s">
        <v>480</v>
      </c>
      <c r="D42" s="19">
        <v>292</v>
      </c>
      <c r="E42" s="202">
        <f t="shared" si="7"/>
        <v>100</v>
      </c>
      <c r="F42" s="130">
        <f t="shared" si="8"/>
        <v>0.34246575342465752</v>
      </c>
      <c r="G42" s="60" t="str">
        <f t="shared" si="9"/>
        <v>29.0% - 39.9%</v>
      </c>
      <c r="H42" s="201">
        <v>73</v>
      </c>
      <c r="I42" s="131">
        <f t="shared" si="6"/>
        <v>0.25</v>
      </c>
      <c r="J42" s="132">
        <v>27</v>
      </c>
      <c r="K42" s="131">
        <f t="shared" si="3"/>
        <v>9.2465753424657529E-2</v>
      </c>
      <c r="L42" s="201">
        <v>191</v>
      </c>
      <c r="M42" s="131">
        <f t="shared" si="4"/>
        <v>0.65410958904109584</v>
      </c>
      <c r="N42" s="201">
        <v>1</v>
      </c>
      <c r="O42" s="131">
        <f t="shared" si="10"/>
        <v>3.4246575342465752E-3</v>
      </c>
      <c r="P42" s="232" t="s">
        <v>481</v>
      </c>
      <c r="Q42" s="177">
        <v>0</v>
      </c>
      <c r="R42" s="177">
        <v>0</v>
      </c>
      <c r="S42" s="177">
        <v>0</v>
      </c>
    </row>
    <row r="43" spans="1:19" s="133" customFormat="1" x14ac:dyDescent="0.2">
      <c r="A43" s="58" t="s">
        <v>482</v>
      </c>
      <c r="B43" s="58" t="s">
        <v>483</v>
      </c>
      <c r="C43" s="58" t="s">
        <v>480</v>
      </c>
      <c r="D43" s="19">
        <v>763</v>
      </c>
      <c r="E43" s="202">
        <f t="shared" si="7"/>
        <v>194</v>
      </c>
      <c r="F43" s="130">
        <f t="shared" si="8"/>
        <v>0.25425950196592395</v>
      </c>
      <c r="G43" s="60" t="str">
        <f t="shared" si="9"/>
        <v>22.5% - 28.6%</v>
      </c>
      <c r="H43" s="201">
        <v>138</v>
      </c>
      <c r="I43" s="131">
        <f t="shared" si="6"/>
        <v>0.18086500655307994</v>
      </c>
      <c r="J43" s="132">
        <v>56</v>
      </c>
      <c r="K43" s="131">
        <f t="shared" si="3"/>
        <v>7.3394495412844041E-2</v>
      </c>
      <c r="L43" s="201">
        <v>569</v>
      </c>
      <c r="M43" s="131">
        <f t="shared" si="4"/>
        <v>0.74574049803407605</v>
      </c>
      <c r="N43" s="201">
        <v>0</v>
      </c>
      <c r="O43" s="131">
        <f t="shared" si="10"/>
        <v>0</v>
      </c>
      <c r="P43" s="232" t="s">
        <v>484</v>
      </c>
      <c r="Q43" s="177">
        <v>0</v>
      </c>
      <c r="R43" s="177">
        <v>0</v>
      </c>
      <c r="S43" s="177">
        <v>0</v>
      </c>
    </row>
    <row r="44" spans="1:19" s="133" customFormat="1" x14ac:dyDescent="0.2">
      <c r="A44" s="58" t="s">
        <v>485</v>
      </c>
      <c r="B44" s="58" t="s">
        <v>486</v>
      </c>
      <c r="C44" s="58" t="s">
        <v>480</v>
      </c>
      <c r="D44" s="19">
        <v>847</v>
      </c>
      <c r="E44" s="202">
        <f t="shared" si="7"/>
        <v>210</v>
      </c>
      <c r="F44" s="130">
        <f t="shared" si="8"/>
        <v>0.24793388429752067</v>
      </c>
      <c r="G44" s="60" t="str">
        <f t="shared" si="9"/>
        <v>22.0% - 27.8%</v>
      </c>
      <c r="H44" s="201">
        <v>162</v>
      </c>
      <c r="I44" s="131">
        <f t="shared" si="6"/>
        <v>0.19126328217237309</v>
      </c>
      <c r="J44" s="132">
        <v>48</v>
      </c>
      <c r="K44" s="131">
        <f t="shared" si="3"/>
        <v>5.667060212514758E-2</v>
      </c>
      <c r="L44" s="201">
        <v>630</v>
      </c>
      <c r="M44" s="131">
        <f t="shared" si="4"/>
        <v>0.74380165289256195</v>
      </c>
      <c r="N44" s="201">
        <v>7</v>
      </c>
      <c r="O44" s="131">
        <f t="shared" si="10"/>
        <v>8.2644628099173556E-3</v>
      </c>
      <c r="P44" s="232" t="s">
        <v>487</v>
      </c>
      <c r="Q44" s="177">
        <v>0</v>
      </c>
      <c r="R44" s="177">
        <v>0</v>
      </c>
      <c r="S44" s="177">
        <v>0</v>
      </c>
    </row>
    <row r="45" spans="1:19" s="133" customFormat="1" x14ac:dyDescent="0.2">
      <c r="A45" s="58" t="s">
        <v>488</v>
      </c>
      <c r="B45" s="58" t="s">
        <v>489</v>
      </c>
      <c r="C45" s="58" t="s">
        <v>480</v>
      </c>
      <c r="D45" s="19">
        <v>617</v>
      </c>
      <c r="E45" s="202">
        <f t="shared" si="7"/>
        <v>206</v>
      </c>
      <c r="F45" s="130">
        <f t="shared" si="8"/>
        <v>0.33387358184764993</v>
      </c>
      <c r="G45" s="60" t="str">
        <f t="shared" si="9"/>
        <v>29.8% - 37.2%</v>
      </c>
      <c r="H45" s="201">
        <v>155</v>
      </c>
      <c r="I45" s="131">
        <f t="shared" si="6"/>
        <v>0.25121555915721233</v>
      </c>
      <c r="J45" s="132">
        <v>51</v>
      </c>
      <c r="K45" s="131">
        <f t="shared" si="3"/>
        <v>8.2658022690437608E-2</v>
      </c>
      <c r="L45" s="201">
        <v>410</v>
      </c>
      <c r="M45" s="131">
        <f t="shared" si="4"/>
        <v>0.6645056726094003</v>
      </c>
      <c r="N45" s="201">
        <v>1</v>
      </c>
      <c r="O45" s="131">
        <f t="shared" si="10"/>
        <v>1.6207455429497568E-3</v>
      </c>
      <c r="P45" s="232" t="s">
        <v>490</v>
      </c>
      <c r="Q45" s="177">
        <v>0</v>
      </c>
      <c r="R45" s="177">
        <v>0</v>
      </c>
      <c r="S45" s="177">
        <v>0</v>
      </c>
    </row>
    <row r="46" spans="1:19" s="133" customFormat="1" x14ac:dyDescent="0.2">
      <c r="A46" s="58" t="s">
        <v>491</v>
      </c>
      <c r="B46" s="58" t="s">
        <v>492</v>
      </c>
      <c r="C46" s="58" t="s">
        <v>480</v>
      </c>
      <c r="D46" s="19">
        <v>814</v>
      </c>
      <c r="E46" s="202">
        <f t="shared" si="7"/>
        <v>189</v>
      </c>
      <c r="F46" s="130">
        <f t="shared" si="8"/>
        <v>0.23218673218673219</v>
      </c>
      <c r="G46" s="60" t="str">
        <f t="shared" si="9"/>
        <v>20.4% - 26.2%</v>
      </c>
      <c r="H46" s="201">
        <v>144</v>
      </c>
      <c r="I46" s="131">
        <f t="shared" si="6"/>
        <v>0.1769041769041769</v>
      </c>
      <c r="J46" s="132">
        <v>45</v>
      </c>
      <c r="K46" s="131">
        <f t="shared" si="3"/>
        <v>5.5282555282555282E-2</v>
      </c>
      <c r="L46" s="201">
        <v>614</v>
      </c>
      <c r="M46" s="131">
        <f t="shared" si="4"/>
        <v>0.75429975429975427</v>
      </c>
      <c r="N46" s="201">
        <v>11</v>
      </c>
      <c r="O46" s="131">
        <f t="shared" si="10"/>
        <v>1.3513513513513514E-2</v>
      </c>
      <c r="P46" s="232" t="s">
        <v>493</v>
      </c>
      <c r="Q46" s="177">
        <v>0</v>
      </c>
      <c r="R46" s="177">
        <v>0</v>
      </c>
      <c r="S46" s="177">
        <v>0</v>
      </c>
    </row>
    <row r="47" spans="1:19" s="133" customFormat="1" x14ac:dyDescent="0.2">
      <c r="A47" s="58" t="s">
        <v>494</v>
      </c>
      <c r="B47" s="58" t="s">
        <v>495</v>
      </c>
      <c r="C47" s="58" t="s">
        <v>496</v>
      </c>
      <c r="D47" s="19">
        <v>923</v>
      </c>
      <c r="E47" s="202">
        <f t="shared" si="7"/>
        <v>387</v>
      </c>
      <c r="F47" s="130">
        <f t="shared" si="8"/>
        <v>0.41928494041170095</v>
      </c>
      <c r="G47" s="60" t="str">
        <f t="shared" si="9"/>
        <v>38.8% - 45.1%</v>
      </c>
      <c r="H47" s="201">
        <v>295</v>
      </c>
      <c r="I47" s="131">
        <f t="shared" si="6"/>
        <v>0.31960996749729143</v>
      </c>
      <c r="J47" s="132">
        <v>92</v>
      </c>
      <c r="K47" s="131">
        <f t="shared" si="3"/>
        <v>9.9674972914409535E-2</v>
      </c>
      <c r="L47" s="201">
        <v>536</v>
      </c>
      <c r="M47" s="131">
        <f t="shared" si="4"/>
        <v>0.58071505958829905</v>
      </c>
      <c r="N47" s="201">
        <v>0</v>
      </c>
      <c r="O47" s="131">
        <f t="shared" si="10"/>
        <v>0</v>
      </c>
      <c r="P47" s="232" t="s">
        <v>498</v>
      </c>
      <c r="Q47" s="177">
        <v>0</v>
      </c>
      <c r="R47" s="177">
        <v>0</v>
      </c>
      <c r="S47" s="177">
        <v>0</v>
      </c>
    </row>
    <row r="48" spans="1:19" s="133" customFormat="1" x14ac:dyDescent="0.2">
      <c r="A48" s="58" t="s">
        <v>499</v>
      </c>
      <c r="B48" s="58" t="s">
        <v>500</v>
      </c>
      <c r="C48" s="58" t="s">
        <v>496</v>
      </c>
      <c r="D48" s="19">
        <v>601</v>
      </c>
      <c r="E48" s="202">
        <f t="shared" si="7"/>
        <v>225</v>
      </c>
      <c r="F48" s="130">
        <f t="shared" si="8"/>
        <v>0.37437603993344426</v>
      </c>
      <c r="G48" s="60" t="str">
        <f t="shared" si="9"/>
        <v>33.7% - 41.4%</v>
      </c>
      <c r="H48" s="201">
        <v>172</v>
      </c>
      <c r="I48" s="131">
        <f t="shared" si="6"/>
        <v>0.28618968386023297</v>
      </c>
      <c r="J48" s="132">
        <v>53</v>
      </c>
      <c r="K48" s="131">
        <f t="shared" si="3"/>
        <v>8.8186356073211319E-2</v>
      </c>
      <c r="L48" s="201">
        <v>376</v>
      </c>
      <c r="M48" s="131">
        <f t="shared" si="4"/>
        <v>0.62562396006655574</v>
      </c>
      <c r="N48" s="201">
        <v>0</v>
      </c>
      <c r="O48" s="131">
        <f t="shared" si="10"/>
        <v>0</v>
      </c>
      <c r="P48" s="232" t="s">
        <v>501</v>
      </c>
      <c r="Q48" s="177">
        <v>0</v>
      </c>
      <c r="R48" s="177">
        <v>0</v>
      </c>
      <c r="S48" s="177">
        <v>0</v>
      </c>
    </row>
    <row r="49" spans="1:19" s="133" customFormat="1" x14ac:dyDescent="0.2">
      <c r="A49" s="58" t="s">
        <v>502</v>
      </c>
      <c r="B49" s="58" t="s">
        <v>503</v>
      </c>
      <c r="C49" s="58" t="s">
        <v>496</v>
      </c>
      <c r="D49" s="19">
        <v>663</v>
      </c>
      <c r="E49" s="202">
        <f t="shared" si="7"/>
        <v>206</v>
      </c>
      <c r="F49" s="130"/>
      <c r="G49" s="60" t="str">
        <f t="shared" si="9"/>
        <v/>
      </c>
      <c r="H49" s="201">
        <v>111</v>
      </c>
      <c r="I49" s="131"/>
      <c r="J49" s="132">
        <v>95</v>
      </c>
      <c r="K49" s="131"/>
      <c r="L49" s="201">
        <v>127</v>
      </c>
      <c r="M49" s="131"/>
      <c r="N49" s="201">
        <v>330</v>
      </c>
      <c r="O49" s="131">
        <f t="shared" si="10"/>
        <v>0.49773755656108598</v>
      </c>
      <c r="P49" s="232" t="s">
        <v>504</v>
      </c>
      <c r="Q49" s="177">
        <v>0</v>
      </c>
      <c r="R49" s="177">
        <v>1</v>
      </c>
      <c r="S49" s="177">
        <v>0</v>
      </c>
    </row>
    <row r="50" spans="1:19" s="133" customFormat="1" x14ac:dyDescent="0.2">
      <c r="A50" s="58" t="s">
        <v>505</v>
      </c>
      <c r="B50" s="58" t="s">
        <v>506</v>
      </c>
      <c r="C50" s="58" t="s">
        <v>496</v>
      </c>
      <c r="D50" s="19">
        <v>757</v>
      </c>
      <c r="E50" s="202">
        <f t="shared" si="7"/>
        <v>361</v>
      </c>
      <c r="F50" s="130">
        <f t="shared" si="8"/>
        <v>0.47688243064729197</v>
      </c>
      <c r="G50" s="60" t="str">
        <f t="shared" si="9"/>
        <v>44.2% - 51.2%</v>
      </c>
      <c r="H50" s="201">
        <v>278</v>
      </c>
      <c r="I50" s="131">
        <f t="shared" si="6"/>
        <v>0.36723910171730517</v>
      </c>
      <c r="J50" s="132">
        <v>83</v>
      </c>
      <c r="K50" s="131">
        <f t="shared" si="3"/>
        <v>0.10964332892998679</v>
      </c>
      <c r="L50" s="201">
        <v>395</v>
      </c>
      <c r="M50" s="131">
        <f t="shared" si="4"/>
        <v>0.52179656538969621</v>
      </c>
      <c r="N50" s="201">
        <v>1</v>
      </c>
      <c r="O50" s="131">
        <f t="shared" si="10"/>
        <v>1.321003963011889E-3</v>
      </c>
      <c r="P50" s="232" t="s">
        <v>507</v>
      </c>
      <c r="Q50" s="177">
        <v>0</v>
      </c>
      <c r="R50" s="177">
        <v>0</v>
      </c>
      <c r="S50" s="177">
        <v>0</v>
      </c>
    </row>
    <row r="51" spans="1:19" s="133" customFormat="1" x14ac:dyDescent="0.2">
      <c r="A51" s="58" t="s">
        <v>508</v>
      </c>
      <c r="B51" s="58" t="s">
        <v>509</v>
      </c>
      <c r="C51" s="58" t="s">
        <v>496</v>
      </c>
      <c r="D51" s="19">
        <v>682</v>
      </c>
      <c r="E51" s="202">
        <f t="shared" si="7"/>
        <v>220</v>
      </c>
      <c r="F51" s="130"/>
      <c r="G51" s="60" t="str">
        <f t="shared" si="9"/>
        <v/>
      </c>
      <c r="H51" s="201">
        <v>120</v>
      </c>
      <c r="I51" s="131"/>
      <c r="J51" s="132">
        <v>100</v>
      </c>
      <c r="K51" s="131"/>
      <c r="L51" s="201">
        <v>230</v>
      </c>
      <c r="M51" s="131"/>
      <c r="N51" s="201">
        <v>232</v>
      </c>
      <c r="O51" s="131">
        <f t="shared" si="10"/>
        <v>0.34017595307917886</v>
      </c>
      <c r="P51" s="232" t="s">
        <v>510</v>
      </c>
      <c r="Q51" s="177">
        <v>0</v>
      </c>
      <c r="R51" s="177">
        <v>1</v>
      </c>
      <c r="S51" s="177">
        <v>0</v>
      </c>
    </row>
    <row r="52" spans="1:19" s="133" customFormat="1" x14ac:dyDescent="0.2">
      <c r="A52" s="58" t="s">
        <v>511</v>
      </c>
      <c r="B52" s="58" t="s">
        <v>512</v>
      </c>
      <c r="C52" s="58" t="s">
        <v>496</v>
      </c>
      <c r="D52" s="19">
        <v>835</v>
      </c>
      <c r="E52" s="202">
        <f t="shared" si="7"/>
        <v>315</v>
      </c>
      <c r="F52" s="130">
        <f t="shared" si="8"/>
        <v>0.3772455089820359</v>
      </c>
      <c r="G52" s="60" t="str">
        <f t="shared" si="9"/>
        <v>34.5% - 41.1%</v>
      </c>
      <c r="H52" s="201">
        <v>182</v>
      </c>
      <c r="I52" s="131">
        <f t="shared" si="6"/>
        <v>0.21796407185628741</v>
      </c>
      <c r="J52" s="132">
        <v>133</v>
      </c>
      <c r="K52" s="131">
        <f t="shared" si="3"/>
        <v>0.15928143712574849</v>
      </c>
      <c r="L52" s="201">
        <v>520</v>
      </c>
      <c r="M52" s="131">
        <f t="shared" si="4"/>
        <v>0.6227544910179641</v>
      </c>
      <c r="N52" s="201">
        <v>0</v>
      </c>
      <c r="O52" s="131">
        <f t="shared" si="10"/>
        <v>0</v>
      </c>
      <c r="P52" s="232" t="s">
        <v>513</v>
      </c>
      <c r="Q52" s="177">
        <v>0</v>
      </c>
      <c r="R52" s="177">
        <v>0</v>
      </c>
      <c r="S52" s="177">
        <v>0</v>
      </c>
    </row>
    <row r="53" spans="1:19" s="133" customFormat="1" x14ac:dyDescent="0.2">
      <c r="A53" s="58" t="s">
        <v>514</v>
      </c>
      <c r="B53" s="58" t="s">
        <v>515</v>
      </c>
      <c r="C53" s="58" t="s">
        <v>496</v>
      </c>
      <c r="D53" s="19">
        <v>832</v>
      </c>
      <c r="E53" s="202">
        <f t="shared" si="7"/>
        <v>329</v>
      </c>
      <c r="F53" s="130">
        <f t="shared" si="8"/>
        <v>0.39543269230769229</v>
      </c>
      <c r="G53" s="60" t="str">
        <f t="shared" si="9"/>
        <v>36.3% - 42.9%</v>
      </c>
      <c r="H53" s="201">
        <v>264</v>
      </c>
      <c r="I53" s="131">
        <f t="shared" si="6"/>
        <v>0.31730769230769229</v>
      </c>
      <c r="J53" s="132">
        <v>65</v>
      </c>
      <c r="K53" s="131">
        <f t="shared" si="3"/>
        <v>7.8125E-2</v>
      </c>
      <c r="L53" s="201">
        <v>483</v>
      </c>
      <c r="M53" s="131">
        <f t="shared" si="4"/>
        <v>0.58052884615384615</v>
      </c>
      <c r="N53" s="201">
        <v>20</v>
      </c>
      <c r="O53" s="131">
        <f t="shared" si="10"/>
        <v>2.403846153846154E-2</v>
      </c>
      <c r="P53" s="232" t="s">
        <v>516</v>
      </c>
      <c r="Q53" s="177">
        <v>0</v>
      </c>
      <c r="R53" s="177">
        <v>0</v>
      </c>
      <c r="S53" s="177">
        <v>0</v>
      </c>
    </row>
    <row r="54" spans="1:19" s="133" customFormat="1" x14ac:dyDescent="0.2">
      <c r="A54" s="58" t="s">
        <v>517</v>
      </c>
      <c r="B54" s="58" t="s">
        <v>518</v>
      </c>
      <c r="C54" s="58" t="s">
        <v>496</v>
      </c>
      <c r="D54" s="19">
        <v>486</v>
      </c>
      <c r="E54" s="202">
        <f t="shared" si="7"/>
        <v>119</v>
      </c>
      <c r="F54" s="130"/>
      <c r="G54" s="60" t="str">
        <f t="shared" si="9"/>
        <v/>
      </c>
      <c r="H54" s="201">
        <v>82</v>
      </c>
      <c r="I54" s="131"/>
      <c r="J54" s="132">
        <v>37</v>
      </c>
      <c r="K54" s="131"/>
      <c r="L54" s="201">
        <v>122</v>
      </c>
      <c r="M54" s="131"/>
      <c r="N54" s="201">
        <v>245</v>
      </c>
      <c r="O54" s="131">
        <f t="shared" si="10"/>
        <v>0.50411522633744854</v>
      </c>
      <c r="P54" s="232" t="s">
        <v>519</v>
      </c>
      <c r="Q54" s="177">
        <v>1</v>
      </c>
      <c r="R54" s="177">
        <v>1</v>
      </c>
      <c r="S54" s="177">
        <v>0</v>
      </c>
    </row>
    <row r="55" spans="1:19" s="133" customFormat="1" x14ac:dyDescent="0.2">
      <c r="A55" s="58" t="s">
        <v>520</v>
      </c>
      <c r="B55" s="58" t="s">
        <v>521</v>
      </c>
      <c r="C55" s="58" t="s">
        <v>496</v>
      </c>
      <c r="D55" s="19">
        <v>832</v>
      </c>
      <c r="E55" s="202">
        <f t="shared" si="7"/>
        <v>385</v>
      </c>
      <c r="F55" s="130">
        <f t="shared" si="8"/>
        <v>0.46274038461538464</v>
      </c>
      <c r="G55" s="60" t="str">
        <f t="shared" si="9"/>
        <v>42.9% - 49.7%</v>
      </c>
      <c r="H55" s="201">
        <v>323</v>
      </c>
      <c r="I55" s="131">
        <f t="shared" si="6"/>
        <v>0.38822115384615385</v>
      </c>
      <c r="J55" s="132">
        <v>62</v>
      </c>
      <c r="K55" s="131">
        <f t="shared" si="3"/>
        <v>7.4519230769230768E-2</v>
      </c>
      <c r="L55" s="201">
        <v>440</v>
      </c>
      <c r="M55" s="131">
        <f t="shared" si="4"/>
        <v>0.52884615384615385</v>
      </c>
      <c r="N55" s="201">
        <v>7</v>
      </c>
      <c r="O55" s="131">
        <f t="shared" si="10"/>
        <v>8.4134615384615381E-3</v>
      </c>
      <c r="P55" s="232" t="s">
        <v>522</v>
      </c>
      <c r="Q55" s="177">
        <v>0</v>
      </c>
      <c r="R55" s="177">
        <v>0</v>
      </c>
      <c r="S55" s="177">
        <v>0</v>
      </c>
    </row>
    <row r="56" spans="1:19" s="133" customFormat="1" x14ac:dyDescent="0.2">
      <c r="A56" s="58" t="s">
        <v>523</v>
      </c>
      <c r="B56" s="58" t="s">
        <v>524</v>
      </c>
      <c r="C56" s="58" t="s">
        <v>496</v>
      </c>
      <c r="D56" s="19">
        <v>815</v>
      </c>
      <c r="E56" s="202">
        <f t="shared" si="7"/>
        <v>234</v>
      </c>
      <c r="F56" s="130"/>
      <c r="G56" s="60" t="str">
        <f t="shared" si="9"/>
        <v/>
      </c>
      <c r="H56" s="201">
        <v>173</v>
      </c>
      <c r="I56" s="131"/>
      <c r="J56" s="132">
        <v>61</v>
      </c>
      <c r="K56" s="131"/>
      <c r="L56" s="201">
        <v>464</v>
      </c>
      <c r="M56" s="131"/>
      <c r="N56" s="201">
        <v>117</v>
      </c>
      <c r="O56" s="131">
        <f t="shared" si="10"/>
        <v>0.14355828220858896</v>
      </c>
      <c r="P56" s="232" t="s">
        <v>525</v>
      </c>
      <c r="Q56" s="177">
        <v>0</v>
      </c>
      <c r="R56" s="177">
        <v>1</v>
      </c>
      <c r="S56" s="177">
        <v>0</v>
      </c>
    </row>
    <row r="57" spans="1:19" s="133" customFormat="1" x14ac:dyDescent="0.2">
      <c r="A57" s="58" t="s">
        <v>526</v>
      </c>
      <c r="B57" s="58" t="s">
        <v>527</v>
      </c>
      <c r="C57" s="58" t="s">
        <v>496</v>
      </c>
      <c r="D57" s="19">
        <v>7</v>
      </c>
      <c r="E57" s="202">
        <f t="shared" si="7"/>
        <v>2</v>
      </c>
      <c r="F57" s="130"/>
      <c r="G57" s="60" t="str">
        <f t="shared" si="9"/>
        <v/>
      </c>
      <c r="H57" s="201">
        <v>2</v>
      </c>
      <c r="I57" s="131"/>
      <c r="J57" s="132">
        <v>0</v>
      </c>
      <c r="K57" s="131"/>
      <c r="L57" s="201">
        <v>5</v>
      </c>
      <c r="M57" s="131"/>
      <c r="N57" s="201">
        <v>0</v>
      </c>
      <c r="O57" s="131">
        <f t="shared" si="10"/>
        <v>0</v>
      </c>
      <c r="P57" s="232" t="s">
        <v>528</v>
      </c>
      <c r="Q57" s="177">
        <v>1</v>
      </c>
      <c r="R57" s="177">
        <v>0</v>
      </c>
      <c r="S57" s="177">
        <v>0</v>
      </c>
    </row>
    <row r="58" spans="1:19" s="133" customFormat="1" x14ac:dyDescent="0.2">
      <c r="A58" s="58" t="s">
        <v>529</v>
      </c>
      <c r="B58" s="58" t="s">
        <v>530</v>
      </c>
      <c r="C58" s="58" t="s">
        <v>496</v>
      </c>
      <c r="D58" s="19">
        <v>825</v>
      </c>
      <c r="E58" s="202">
        <f t="shared" si="7"/>
        <v>237</v>
      </c>
      <c r="F58" s="130">
        <f t="shared" si="8"/>
        <v>0.28727272727272729</v>
      </c>
      <c r="G58" s="60" t="str">
        <f t="shared" si="9"/>
        <v>25.7% - 31.9%</v>
      </c>
      <c r="H58" s="201">
        <v>154</v>
      </c>
      <c r="I58" s="131">
        <f t="shared" si="6"/>
        <v>0.18666666666666668</v>
      </c>
      <c r="J58" s="132">
        <v>83</v>
      </c>
      <c r="K58" s="131">
        <f t="shared" si="3"/>
        <v>0.1006060606060606</v>
      </c>
      <c r="L58" s="201">
        <v>587</v>
      </c>
      <c r="M58" s="131">
        <f t="shared" si="4"/>
        <v>0.71151515151515154</v>
      </c>
      <c r="N58" s="201">
        <v>1</v>
      </c>
      <c r="O58" s="131">
        <f t="shared" si="10"/>
        <v>1.2121212121212121E-3</v>
      </c>
      <c r="P58" s="232" t="s">
        <v>531</v>
      </c>
      <c r="Q58" s="177">
        <v>0</v>
      </c>
      <c r="R58" s="177">
        <v>0</v>
      </c>
      <c r="S58" s="177">
        <v>0</v>
      </c>
    </row>
    <row r="59" spans="1:19" s="133" customFormat="1" x14ac:dyDescent="0.2">
      <c r="A59" s="58" t="s">
        <v>532</v>
      </c>
      <c r="B59" s="58" t="s">
        <v>533</v>
      </c>
      <c r="C59" s="58" t="s">
        <v>534</v>
      </c>
      <c r="D59" s="19">
        <v>549</v>
      </c>
      <c r="E59" s="202">
        <f t="shared" si="7"/>
        <v>199</v>
      </c>
      <c r="F59" s="130"/>
      <c r="G59" s="60" t="str">
        <f t="shared" si="9"/>
        <v/>
      </c>
      <c r="H59" s="201">
        <v>134</v>
      </c>
      <c r="I59" s="131"/>
      <c r="J59" s="132">
        <v>65</v>
      </c>
      <c r="K59" s="131"/>
      <c r="L59" s="201">
        <v>276</v>
      </c>
      <c r="M59" s="131"/>
      <c r="N59" s="201">
        <v>74</v>
      </c>
      <c r="O59" s="131">
        <f t="shared" si="10"/>
        <v>0.13479052823315119</v>
      </c>
      <c r="P59" s="232" t="s">
        <v>536</v>
      </c>
      <c r="Q59" s="177">
        <v>0</v>
      </c>
      <c r="R59" s="177">
        <v>1</v>
      </c>
      <c r="S59" s="177">
        <v>0</v>
      </c>
    </row>
    <row r="60" spans="1:19" s="133" customFormat="1" x14ac:dyDescent="0.2">
      <c r="A60" s="58" t="s">
        <v>537</v>
      </c>
      <c r="B60" s="58" t="s">
        <v>538</v>
      </c>
      <c r="C60" s="58" t="s">
        <v>534</v>
      </c>
      <c r="D60" s="19">
        <v>409</v>
      </c>
      <c r="E60" s="202">
        <f t="shared" si="7"/>
        <v>118</v>
      </c>
      <c r="F60" s="130"/>
      <c r="G60" s="60" t="str">
        <f t="shared" si="9"/>
        <v/>
      </c>
      <c r="H60" s="201">
        <v>80</v>
      </c>
      <c r="I60" s="131"/>
      <c r="J60" s="132">
        <v>38</v>
      </c>
      <c r="K60" s="131"/>
      <c r="L60" s="201">
        <v>249</v>
      </c>
      <c r="M60" s="131"/>
      <c r="N60" s="201">
        <v>42</v>
      </c>
      <c r="O60" s="131">
        <f t="shared" si="10"/>
        <v>0.10268948655256724</v>
      </c>
      <c r="P60" s="232" t="s">
        <v>539</v>
      </c>
      <c r="Q60" s="177">
        <v>0</v>
      </c>
      <c r="R60" s="177">
        <v>1</v>
      </c>
      <c r="S60" s="177">
        <v>0</v>
      </c>
    </row>
    <row r="61" spans="1:19" s="133" customFormat="1" x14ac:dyDescent="0.2">
      <c r="A61" s="58" t="s">
        <v>540</v>
      </c>
      <c r="B61" s="58" t="s">
        <v>541</v>
      </c>
      <c r="C61" s="58" t="s">
        <v>534</v>
      </c>
      <c r="D61" s="19">
        <v>470</v>
      </c>
      <c r="E61" s="202">
        <f t="shared" si="7"/>
        <v>171</v>
      </c>
      <c r="F61" s="130">
        <f t="shared" si="8"/>
        <v>0.36382978723404252</v>
      </c>
      <c r="G61" s="60" t="str">
        <f t="shared" si="9"/>
        <v>32.2% - 40.8%</v>
      </c>
      <c r="H61" s="201">
        <v>119</v>
      </c>
      <c r="I61" s="131">
        <f t="shared" si="6"/>
        <v>0.2531914893617021</v>
      </c>
      <c r="J61" s="132">
        <v>52</v>
      </c>
      <c r="K61" s="131">
        <f t="shared" si="3"/>
        <v>0.11063829787234042</v>
      </c>
      <c r="L61" s="201">
        <v>277</v>
      </c>
      <c r="M61" s="131">
        <f t="shared" si="4"/>
        <v>0.58936170212765959</v>
      </c>
      <c r="N61" s="201">
        <v>22</v>
      </c>
      <c r="O61" s="131">
        <f t="shared" si="10"/>
        <v>4.6808510638297871E-2</v>
      </c>
      <c r="P61" s="232" t="s">
        <v>542</v>
      </c>
      <c r="Q61" s="177">
        <v>0</v>
      </c>
      <c r="R61" s="177">
        <v>0</v>
      </c>
      <c r="S61" s="177">
        <v>0</v>
      </c>
    </row>
    <row r="62" spans="1:19" s="133" customFormat="1" x14ac:dyDescent="0.2">
      <c r="A62" s="58" t="s">
        <v>543</v>
      </c>
      <c r="B62" s="58" t="s">
        <v>544</v>
      </c>
      <c r="C62" s="58" t="s">
        <v>534</v>
      </c>
      <c r="D62" s="19">
        <v>1135</v>
      </c>
      <c r="E62" s="202">
        <f t="shared" si="7"/>
        <v>335</v>
      </c>
      <c r="F62" s="130"/>
      <c r="G62" s="60" t="str">
        <f t="shared" si="9"/>
        <v/>
      </c>
      <c r="H62" s="201">
        <v>250</v>
      </c>
      <c r="I62" s="131"/>
      <c r="J62" s="132">
        <v>85</v>
      </c>
      <c r="K62" s="131"/>
      <c r="L62" s="201">
        <v>515</v>
      </c>
      <c r="M62" s="131"/>
      <c r="N62" s="201">
        <v>285</v>
      </c>
      <c r="O62" s="131">
        <f t="shared" si="10"/>
        <v>0.25110132158590309</v>
      </c>
      <c r="P62" s="232" t="s">
        <v>545</v>
      </c>
      <c r="Q62" s="177">
        <v>0</v>
      </c>
      <c r="R62" s="177">
        <v>1</v>
      </c>
      <c r="S62" s="177">
        <v>0</v>
      </c>
    </row>
    <row r="63" spans="1:19" s="133" customFormat="1" x14ac:dyDescent="0.2">
      <c r="A63" s="58" t="s">
        <v>546</v>
      </c>
      <c r="B63" s="58" t="s">
        <v>547</v>
      </c>
      <c r="C63" s="58" t="s">
        <v>534</v>
      </c>
      <c r="D63" s="19">
        <v>305</v>
      </c>
      <c r="E63" s="202">
        <f t="shared" si="7"/>
        <v>89</v>
      </c>
      <c r="F63" s="130"/>
      <c r="G63" s="60" t="str">
        <f t="shared" si="9"/>
        <v/>
      </c>
      <c r="H63" s="201">
        <v>69</v>
      </c>
      <c r="I63" s="131"/>
      <c r="J63" s="132">
        <v>20</v>
      </c>
      <c r="K63" s="131"/>
      <c r="L63" s="201">
        <v>169</v>
      </c>
      <c r="M63" s="131"/>
      <c r="N63" s="201">
        <v>47</v>
      </c>
      <c r="O63" s="131">
        <f t="shared" si="10"/>
        <v>0.1540983606557377</v>
      </c>
      <c r="P63" s="232" t="s">
        <v>548</v>
      </c>
      <c r="Q63" s="177">
        <v>1</v>
      </c>
      <c r="R63" s="177">
        <v>1</v>
      </c>
      <c r="S63" s="177">
        <v>0</v>
      </c>
    </row>
    <row r="64" spans="1:19" s="133" customFormat="1" x14ac:dyDescent="0.2">
      <c r="A64" s="58" t="s">
        <v>549</v>
      </c>
      <c r="B64" s="58" t="s">
        <v>550</v>
      </c>
      <c r="C64" s="58" t="s">
        <v>534</v>
      </c>
      <c r="D64" s="19">
        <v>585</v>
      </c>
      <c r="E64" s="202">
        <f t="shared" si="7"/>
        <v>201</v>
      </c>
      <c r="F64" s="130"/>
      <c r="G64" s="60" t="str">
        <f t="shared" si="9"/>
        <v/>
      </c>
      <c r="H64" s="201">
        <v>129</v>
      </c>
      <c r="I64" s="131"/>
      <c r="J64" s="132">
        <v>72</v>
      </c>
      <c r="K64" s="131"/>
      <c r="L64" s="201">
        <v>349</v>
      </c>
      <c r="M64" s="131"/>
      <c r="N64" s="201">
        <v>35</v>
      </c>
      <c r="O64" s="131">
        <f t="shared" si="10"/>
        <v>5.9829059829059832E-2</v>
      </c>
      <c r="P64" s="232" t="s">
        <v>551</v>
      </c>
      <c r="Q64" s="177">
        <v>0</v>
      </c>
      <c r="R64" s="177">
        <v>1</v>
      </c>
      <c r="S64" s="177">
        <v>0</v>
      </c>
    </row>
    <row r="65" spans="1:19" s="133" customFormat="1" x14ac:dyDescent="0.2">
      <c r="A65" s="58" t="s">
        <v>552</v>
      </c>
      <c r="B65" s="58" t="s">
        <v>553</v>
      </c>
      <c r="C65" s="58" t="s">
        <v>534</v>
      </c>
      <c r="D65" s="19">
        <v>375</v>
      </c>
      <c r="E65" s="202">
        <f t="shared" si="7"/>
        <v>142</v>
      </c>
      <c r="F65" s="130"/>
      <c r="G65" s="60" t="str">
        <f t="shared" si="9"/>
        <v/>
      </c>
      <c r="H65" s="201">
        <v>107</v>
      </c>
      <c r="I65" s="131"/>
      <c r="J65" s="132">
        <v>35</v>
      </c>
      <c r="K65" s="131"/>
      <c r="L65" s="201">
        <v>203</v>
      </c>
      <c r="M65" s="131"/>
      <c r="N65" s="201">
        <v>30</v>
      </c>
      <c r="O65" s="131">
        <f t="shared" si="10"/>
        <v>0.08</v>
      </c>
      <c r="P65" s="232" t="s">
        <v>554</v>
      </c>
      <c r="Q65" s="177">
        <v>1</v>
      </c>
      <c r="R65" s="177">
        <v>1</v>
      </c>
      <c r="S65" s="177">
        <v>0</v>
      </c>
    </row>
    <row r="66" spans="1:19" s="133" customFormat="1" x14ac:dyDescent="0.2">
      <c r="A66" s="58" t="s">
        <v>555</v>
      </c>
      <c r="B66" s="58" t="s">
        <v>556</v>
      </c>
      <c r="C66" s="58" t="s">
        <v>534</v>
      </c>
      <c r="D66" s="19">
        <v>268</v>
      </c>
      <c r="E66" s="202">
        <f t="shared" si="7"/>
        <v>83</v>
      </c>
      <c r="F66" s="130">
        <f t="shared" si="8"/>
        <v>0.30970149253731344</v>
      </c>
      <c r="G66" s="60" t="str">
        <f t="shared" si="9"/>
        <v>25.7% - 36.7%</v>
      </c>
      <c r="H66" s="201">
        <v>52</v>
      </c>
      <c r="I66" s="131">
        <f t="shared" si="6"/>
        <v>0.19402985074626866</v>
      </c>
      <c r="J66" s="132">
        <v>31</v>
      </c>
      <c r="K66" s="131">
        <f t="shared" si="3"/>
        <v>0.11567164179104478</v>
      </c>
      <c r="L66" s="201">
        <v>172</v>
      </c>
      <c r="M66" s="131">
        <f t="shared" si="4"/>
        <v>0.64179104477611937</v>
      </c>
      <c r="N66" s="201">
        <v>13</v>
      </c>
      <c r="O66" s="131">
        <f t="shared" si="10"/>
        <v>4.8507462686567165E-2</v>
      </c>
      <c r="P66" s="232" t="s">
        <v>557</v>
      </c>
      <c r="Q66" s="177">
        <v>0</v>
      </c>
      <c r="R66" s="177">
        <v>0</v>
      </c>
      <c r="S66" s="177">
        <v>0</v>
      </c>
    </row>
    <row r="67" spans="1:19" s="133" customFormat="1" x14ac:dyDescent="0.2">
      <c r="A67" s="58" t="s">
        <v>558</v>
      </c>
      <c r="B67" s="58" t="s">
        <v>559</v>
      </c>
      <c r="C67" s="58" t="s">
        <v>560</v>
      </c>
      <c r="D67" s="19">
        <v>356</v>
      </c>
      <c r="E67" s="202">
        <f t="shared" si="7"/>
        <v>88</v>
      </c>
      <c r="F67" s="130">
        <f t="shared" si="8"/>
        <v>0.24719101123595505</v>
      </c>
      <c r="G67" s="60" t="str">
        <f t="shared" si="9"/>
        <v>20.5% - 29.5%</v>
      </c>
      <c r="H67" s="201">
        <v>72</v>
      </c>
      <c r="I67" s="131">
        <f t="shared" si="6"/>
        <v>0.20224719101123595</v>
      </c>
      <c r="J67" s="132">
        <v>16</v>
      </c>
      <c r="K67" s="131">
        <f t="shared" si="3"/>
        <v>4.49438202247191E-2</v>
      </c>
      <c r="L67" s="201">
        <v>266</v>
      </c>
      <c r="M67" s="131">
        <f t="shared" si="4"/>
        <v>0.7471910112359551</v>
      </c>
      <c r="N67" s="201">
        <v>2</v>
      </c>
      <c r="O67" s="131">
        <f t="shared" si="10"/>
        <v>5.6179775280898875E-3</v>
      </c>
      <c r="P67" s="232" t="s">
        <v>562</v>
      </c>
      <c r="Q67" s="177">
        <v>0</v>
      </c>
      <c r="R67" s="177">
        <v>0</v>
      </c>
      <c r="S67" s="177">
        <v>0</v>
      </c>
    </row>
    <row r="68" spans="1:19" s="133" customFormat="1" x14ac:dyDescent="0.2">
      <c r="A68" s="58" t="s">
        <v>563</v>
      </c>
      <c r="B68" s="58" t="s">
        <v>564</v>
      </c>
      <c r="C68" s="58" t="s">
        <v>560</v>
      </c>
      <c r="D68" s="19">
        <v>437</v>
      </c>
      <c r="E68" s="202">
        <f t="shared" si="7"/>
        <v>96</v>
      </c>
      <c r="F68" s="130">
        <f t="shared" si="8"/>
        <v>0.21967963386727687</v>
      </c>
      <c r="G68" s="60" t="str">
        <f t="shared" si="9"/>
        <v>18.3% - 26.1%</v>
      </c>
      <c r="H68" s="201">
        <v>76</v>
      </c>
      <c r="I68" s="131">
        <f t="shared" si="6"/>
        <v>0.17391304347826086</v>
      </c>
      <c r="J68" s="132">
        <v>20</v>
      </c>
      <c r="K68" s="131">
        <f t="shared" si="3"/>
        <v>4.5766590389016017E-2</v>
      </c>
      <c r="L68" s="201">
        <v>327</v>
      </c>
      <c r="M68" s="131">
        <f t="shared" si="4"/>
        <v>0.74828375286041193</v>
      </c>
      <c r="N68" s="201">
        <v>14</v>
      </c>
      <c r="O68" s="131">
        <f t="shared" si="10"/>
        <v>3.2036613272311214E-2</v>
      </c>
      <c r="P68" s="232" t="s">
        <v>565</v>
      </c>
      <c r="Q68" s="177">
        <v>0</v>
      </c>
      <c r="R68" s="177">
        <v>0</v>
      </c>
      <c r="S68" s="177">
        <v>0</v>
      </c>
    </row>
    <row r="69" spans="1:19" s="133" customFormat="1" x14ac:dyDescent="0.2">
      <c r="A69" s="58" t="s">
        <v>566</v>
      </c>
      <c r="B69" s="58" t="s">
        <v>567</v>
      </c>
      <c r="C69" s="58" t="s">
        <v>560</v>
      </c>
      <c r="D69" s="19">
        <v>1214</v>
      </c>
      <c r="E69" s="202">
        <f t="shared" si="7"/>
        <v>373</v>
      </c>
      <c r="F69" s="130"/>
      <c r="G69" s="60" t="str">
        <f t="shared" si="9"/>
        <v/>
      </c>
      <c r="H69" s="201">
        <v>244</v>
      </c>
      <c r="I69" s="131"/>
      <c r="J69" s="132">
        <v>129</v>
      </c>
      <c r="K69" s="131"/>
      <c r="L69" s="201">
        <v>783</v>
      </c>
      <c r="M69" s="131"/>
      <c r="N69" s="201">
        <v>58</v>
      </c>
      <c r="O69" s="131">
        <f t="shared" si="10"/>
        <v>4.7775947281713346E-2</v>
      </c>
      <c r="P69" s="232" t="s">
        <v>568</v>
      </c>
      <c r="Q69" s="177">
        <v>1</v>
      </c>
      <c r="R69" s="177">
        <v>0</v>
      </c>
      <c r="S69" s="177">
        <v>0</v>
      </c>
    </row>
    <row r="70" spans="1:19" s="133" customFormat="1" x14ac:dyDescent="0.2">
      <c r="A70" s="58" t="s">
        <v>569</v>
      </c>
      <c r="B70" s="58" t="s">
        <v>570</v>
      </c>
      <c r="C70" s="58" t="s">
        <v>560</v>
      </c>
      <c r="D70" s="19">
        <v>409</v>
      </c>
      <c r="E70" s="202">
        <f t="shared" si="7"/>
        <v>82</v>
      </c>
      <c r="F70" s="130">
        <f t="shared" si="8"/>
        <v>0.20048899755501223</v>
      </c>
      <c r="G70" s="60" t="str">
        <f t="shared" si="9"/>
        <v>16.5% - 24.2%</v>
      </c>
      <c r="H70" s="201">
        <v>60</v>
      </c>
      <c r="I70" s="131">
        <f t="shared" si="6"/>
        <v>0.14669926650366749</v>
      </c>
      <c r="J70" s="132">
        <v>22</v>
      </c>
      <c r="K70" s="131">
        <f t="shared" si="3"/>
        <v>5.3789731051344741E-2</v>
      </c>
      <c r="L70" s="201">
        <v>320</v>
      </c>
      <c r="M70" s="131">
        <f t="shared" si="4"/>
        <v>0.78239608801955995</v>
      </c>
      <c r="N70" s="201">
        <v>7</v>
      </c>
      <c r="O70" s="131">
        <f t="shared" si="10"/>
        <v>1.7114914425427872E-2</v>
      </c>
      <c r="P70" s="232" t="s">
        <v>571</v>
      </c>
      <c r="Q70" s="177">
        <v>0</v>
      </c>
      <c r="R70" s="177">
        <v>0</v>
      </c>
      <c r="S70" s="177">
        <v>0</v>
      </c>
    </row>
    <row r="71" spans="1:19" s="133" customFormat="1" x14ac:dyDescent="0.2">
      <c r="A71" s="58" t="s">
        <v>572</v>
      </c>
      <c r="B71" s="58" t="s">
        <v>573</v>
      </c>
      <c r="C71" s="58" t="s">
        <v>560</v>
      </c>
      <c r="D71" s="19">
        <v>264</v>
      </c>
      <c r="E71" s="202">
        <f t="shared" si="7"/>
        <v>90</v>
      </c>
      <c r="F71" s="130">
        <f t="shared" si="8"/>
        <v>0.34090909090909094</v>
      </c>
      <c r="G71" s="60" t="str">
        <f t="shared" si="9"/>
        <v>28.6% - 40.0%</v>
      </c>
      <c r="H71" s="201">
        <v>79</v>
      </c>
      <c r="I71" s="131">
        <f t="shared" si="6"/>
        <v>0.29924242424242425</v>
      </c>
      <c r="J71" s="132">
        <v>11</v>
      </c>
      <c r="K71" s="131">
        <f t="shared" si="3"/>
        <v>4.1666666666666664E-2</v>
      </c>
      <c r="L71" s="201">
        <v>165</v>
      </c>
      <c r="M71" s="131">
        <f t="shared" si="4"/>
        <v>0.625</v>
      </c>
      <c r="N71" s="201">
        <v>9</v>
      </c>
      <c r="O71" s="131">
        <f t="shared" si="10"/>
        <v>3.4090909090909088E-2</v>
      </c>
      <c r="P71" s="232" t="s">
        <v>574</v>
      </c>
      <c r="Q71" s="177">
        <v>0</v>
      </c>
      <c r="R71" s="177">
        <v>0</v>
      </c>
      <c r="S71" s="177">
        <v>0</v>
      </c>
    </row>
    <row r="72" spans="1:19" s="133" customFormat="1" x14ac:dyDescent="0.2">
      <c r="A72" s="58" t="s">
        <v>575</v>
      </c>
      <c r="B72" s="58" t="s">
        <v>576</v>
      </c>
      <c r="C72" s="58" t="s">
        <v>560</v>
      </c>
      <c r="D72" s="19">
        <v>411</v>
      </c>
      <c r="E72" s="202">
        <f t="shared" si="7"/>
        <v>81</v>
      </c>
      <c r="F72" s="130"/>
      <c r="G72" s="60" t="str">
        <f t="shared" si="9"/>
        <v/>
      </c>
      <c r="H72" s="201">
        <v>60</v>
      </c>
      <c r="I72" s="131"/>
      <c r="J72" s="132">
        <v>21</v>
      </c>
      <c r="K72" s="131"/>
      <c r="L72" s="201">
        <v>319</v>
      </c>
      <c r="M72" s="131"/>
      <c r="N72" s="201">
        <v>11</v>
      </c>
      <c r="O72" s="131">
        <f t="shared" si="10"/>
        <v>2.6763990267639901E-2</v>
      </c>
      <c r="P72" s="232" t="s">
        <v>577</v>
      </c>
      <c r="Q72" s="177">
        <v>1</v>
      </c>
      <c r="R72" s="177">
        <v>0</v>
      </c>
      <c r="S72" s="177">
        <v>0</v>
      </c>
    </row>
    <row r="73" spans="1:19" s="133" customFormat="1" x14ac:dyDescent="0.2">
      <c r="A73" s="58" t="s">
        <v>578</v>
      </c>
      <c r="B73" s="58" t="s">
        <v>579</v>
      </c>
      <c r="C73" s="58" t="s">
        <v>580</v>
      </c>
      <c r="D73" s="19">
        <v>1230</v>
      </c>
      <c r="E73" s="202">
        <f t="shared" si="7"/>
        <v>354</v>
      </c>
      <c r="F73" s="130"/>
      <c r="G73" s="60" t="str">
        <f t="shared" si="9"/>
        <v/>
      </c>
      <c r="H73" s="201">
        <v>292</v>
      </c>
      <c r="I73" s="131"/>
      <c r="J73" s="132">
        <v>62</v>
      </c>
      <c r="K73" s="131"/>
      <c r="L73" s="201">
        <v>633</v>
      </c>
      <c r="M73" s="131"/>
      <c r="N73" s="201">
        <v>243</v>
      </c>
      <c r="O73" s="131">
        <f t="shared" si="10"/>
        <v>0.19756097560975611</v>
      </c>
      <c r="P73" s="232" t="s">
        <v>581</v>
      </c>
      <c r="Q73" s="177">
        <v>0</v>
      </c>
      <c r="R73" s="177">
        <v>1</v>
      </c>
      <c r="S73" s="177">
        <v>0</v>
      </c>
    </row>
    <row r="74" spans="1:19" s="133" customFormat="1" x14ac:dyDescent="0.2">
      <c r="A74" s="58" t="s">
        <v>582</v>
      </c>
      <c r="B74" s="58" t="s">
        <v>583</v>
      </c>
      <c r="C74" s="58" t="s">
        <v>580</v>
      </c>
      <c r="D74" s="19">
        <v>515</v>
      </c>
      <c r="E74" s="202">
        <f t="shared" si="7"/>
        <v>191</v>
      </c>
      <c r="F74" s="130">
        <f t="shared" si="8"/>
        <v>0.37087378640776697</v>
      </c>
      <c r="G74" s="60" t="str">
        <f t="shared" si="9"/>
        <v>33.0% - 41.3%</v>
      </c>
      <c r="H74" s="201">
        <v>162</v>
      </c>
      <c r="I74" s="131">
        <f t="shared" si="6"/>
        <v>0.31456310679611649</v>
      </c>
      <c r="J74" s="132">
        <v>29</v>
      </c>
      <c r="K74" s="131">
        <f t="shared" ref="K74:K137" si="11">J74/D74</f>
        <v>5.6310679611650483E-2</v>
      </c>
      <c r="L74" s="201">
        <v>323</v>
      </c>
      <c r="M74" s="131">
        <f t="shared" ref="M74:M137" si="12">L74/D74</f>
        <v>0.62718446601941746</v>
      </c>
      <c r="N74" s="201">
        <v>1</v>
      </c>
      <c r="O74" s="131">
        <f t="shared" si="10"/>
        <v>1.9417475728155339E-3</v>
      </c>
      <c r="P74" s="232" t="s">
        <v>584</v>
      </c>
      <c r="Q74" s="177">
        <v>0</v>
      </c>
      <c r="R74" s="177">
        <v>0</v>
      </c>
      <c r="S74" s="177">
        <v>0</v>
      </c>
    </row>
    <row r="75" spans="1:19" s="133" customFormat="1" x14ac:dyDescent="0.2">
      <c r="A75" s="58" t="s">
        <v>585</v>
      </c>
      <c r="B75" s="58" t="s">
        <v>586</v>
      </c>
      <c r="C75" s="58" t="s">
        <v>580</v>
      </c>
      <c r="D75" s="19">
        <v>366</v>
      </c>
      <c r="E75" s="202">
        <f t="shared" si="7"/>
        <v>183</v>
      </c>
      <c r="F75" s="130">
        <f t="shared" si="8"/>
        <v>0.5</v>
      </c>
      <c r="G75" s="60" t="str">
        <f t="shared" si="9"/>
        <v>44.9% - 55.1%</v>
      </c>
      <c r="H75" s="201">
        <v>133</v>
      </c>
      <c r="I75" s="131">
        <f t="shared" ref="I75:I138" si="13">H75/D75</f>
        <v>0.36338797814207652</v>
      </c>
      <c r="J75" s="132">
        <v>50</v>
      </c>
      <c r="K75" s="131">
        <f t="shared" si="11"/>
        <v>0.13661202185792351</v>
      </c>
      <c r="L75" s="201">
        <v>183</v>
      </c>
      <c r="M75" s="131">
        <f t="shared" si="12"/>
        <v>0.5</v>
      </c>
      <c r="N75" s="201">
        <v>0</v>
      </c>
      <c r="O75" s="131">
        <f t="shared" si="10"/>
        <v>0</v>
      </c>
      <c r="P75" s="232" t="s">
        <v>587</v>
      </c>
      <c r="Q75" s="177">
        <v>0</v>
      </c>
      <c r="R75" s="177">
        <v>0</v>
      </c>
      <c r="S75" s="177">
        <v>0</v>
      </c>
    </row>
    <row r="76" spans="1:19" s="133" customFormat="1" x14ac:dyDescent="0.2">
      <c r="A76" s="58" t="s">
        <v>588</v>
      </c>
      <c r="B76" s="58" t="s">
        <v>589</v>
      </c>
      <c r="C76" s="58" t="s">
        <v>580</v>
      </c>
      <c r="D76" s="19">
        <v>420</v>
      </c>
      <c r="E76" s="202">
        <f t="shared" si="7"/>
        <v>147</v>
      </c>
      <c r="F76" s="130"/>
      <c r="G76" s="60" t="str">
        <f t="shared" si="9"/>
        <v/>
      </c>
      <c r="H76" s="201">
        <v>105</v>
      </c>
      <c r="I76" s="131"/>
      <c r="J76" s="132">
        <v>42</v>
      </c>
      <c r="K76" s="131"/>
      <c r="L76" s="201">
        <v>273</v>
      </c>
      <c r="M76" s="131"/>
      <c r="N76" s="201">
        <v>0</v>
      </c>
      <c r="O76" s="131">
        <f t="shared" si="10"/>
        <v>0</v>
      </c>
      <c r="P76" s="232" t="s">
        <v>590</v>
      </c>
      <c r="Q76" s="177">
        <v>1</v>
      </c>
      <c r="R76" s="177">
        <v>0</v>
      </c>
      <c r="S76" s="177">
        <v>0</v>
      </c>
    </row>
    <row r="77" spans="1:19" s="133" customFormat="1" x14ac:dyDescent="0.2">
      <c r="A77" s="58" t="s">
        <v>591</v>
      </c>
      <c r="B77" s="58" t="s">
        <v>592</v>
      </c>
      <c r="C77" s="58" t="s">
        <v>580</v>
      </c>
      <c r="D77" s="19">
        <v>555</v>
      </c>
      <c r="E77" s="202">
        <f t="shared" si="7"/>
        <v>207</v>
      </c>
      <c r="F77" s="130">
        <f t="shared" si="8"/>
        <v>0.37297297297297299</v>
      </c>
      <c r="G77" s="60" t="str">
        <f t="shared" si="9"/>
        <v>33.4% - 41.4%</v>
      </c>
      <c r="H77" s="201">
        <v>156</v>
      </c>
      <c r="I77" s="131">
        <f t="shared" si="13"/>
        <v>0.2810810810810811</v>
      </c>
      <c r="J77" s="132">
        <v>51</v>
      </c>
      <c r="K77" s="131">
        <f t="shared" si="11"/>
        <v>9.1891891891891897E-2</v>
      </c>
      <c r="L77" s="201">
        <v>347</v>
      </c>
      <c r="M77" s="131">
        <f t="shared" si="12"/>
        <v>0.62522522522522528</v>
      </c>
      <c r="N77" s="201">
        <v>1</v>
      </c>
      <c r="O77" s="131">
        <f t="shared" si="10"/>
        <v>1.8018018018018018E-3</v>
      </c>
      <c r="P77" s="232" t="s">
        <v>593</v>
      </c>
      <c r="Q77" s="177">
        <v>0</v>
      </c>
      <c r="R77" s="177">
        <v>0</v>
      </c>
      <c r="S77" s="177">
        <v>0</v>
      </c>
    </row>
    <row r="78" spans="1:19" s="133" customFormat="1" x14ac:dyDescent="0.2">
      <c r="A78" s="58" t="s">
        <v>594</v>
      </c>
      <c r="B78" s="58" t="s">
        <v>595</v>
      </c>
      <c r="C78" s="58" t="s">
        <v>580</v>
      </c>
      <c r="D78" s="19">
        <v>739</v>
      </c>
      <c r="E78" s="202">
        <f t="shared" si="7"/>
        <v>280</v>
      </c>
      <c r="F78" s="130">
        <f t="shared" si="8"/>
        <v>0.37889039242219213</v>
      </c>
      <c r="G78" s="60" t="str">
        <f t="shared" si="9"/>
        <v>34.5% - 41.4%</v>
      </c>
      <c r="H78" s="201">
        <v>216</v>
      </c>
      <c r="I78" s="131">
        <f t="shared" si="13"/>
        <v>0.29228687415426252</v>
      </c>
      <c r="J78" s="132">
        <v>64</v>
      </c>
      <c r="K78" s="131">
        <f t="shared" si="11"/>
        <v>8.6603518267929641E-2</v>
      </c>
      <c r="L78" s="201">
        <v>456</v>
      </c>
      <c r="M78" s="131">
        <f t="shared" si="12"/>
        <v>0.61705006765899861</v>
      </c>
      <c r="N78" s="201">
        <v>3</v>
      </c>
      <c r="O78" s="131">
        <f t="shared" si="10"/>
        <v>4.0595399188092015E-3</v>
      </c>
      <c r="P78" s="232" t="s">
        <v>596</v>
      </c>
      <c r="Q78" s="177">
        <v>0</v>
      </c>
      <c r="R78" s="177">
        <v>0</v>
      </c>
      <c r="S78" s="177">
        <v>0</v>
      </c>
    </row>
    <row r="79" spans="1:19" s="133" customFormat="1" x14ac:dyDescent="0.2">
      <c r="A79" s="58" t="s">
        <v>597</v>
      </c>
      <c r="B79" s="58" t="s">
        <v>598</v>
      </c>
      <c r="C79" s="58" t="s">
        <v>580</v>
      </c>
      <c r="D79" s="19">
        <v>381</v>
      </c>
      <c r="E79" s="202">
        <f t="shared" si="7"/>
        <v>80</v>
      </c>
      <c r="F79" s="130">
        <f t="shared" si="8"/>
        <v>0.20997375328083989</v>
      </c>
      <c r="G79" s="60" t="str">
        <f t="shared" si="9"/>
        <v>17.2% - 25.4%</v>
      </c>
      <c r="H79" s="201">
        <v>58</v>
      </c>
      <c r="I79" s="131">
        <f t="shared" si="13"/>
        <v>0.15223097112860892</v>
      </c>
      <c r="J79" s="132">
        <v>22</v>
      </c>
      <c r="K79" s="131">
        <f t="shared" si="11"/>
        <v>5.774278215223097E-2</v>
      </c>
      <c r="L79" s="201">
        <v>296</v>
      </c>
      <c r="M79" s="131">
        <f t="shared" si="12"/>
        <v>0.7769028871391076</v>
      </c>
      <c r="N79" s="201">
        <v>5</v>
      </c>
      <c r="O79" s="131">
        <f t="shared" si="10"/>
        <v>1.3123359580052493E-2</v>
      </c>
      <c r="P79" s="232" t="s">
        <v>599</v>
      </c>
      <c r="Q79" s="177">
        <v>0</v>
      </c>
      <c r="R79" s="177">
        <v>0</v>
      </c>
      <c r="S79" s="177">
        <v>0</v>
      </c>
    </row>
    <row r="80" spans="1:19" s="133" customFormat="1" x14ac:dyDescent="0.2">
      <c r="A80" s="58" t="s">
        <v>600</v>
      </c>
      <c r="B80" s="58" t="s">
        <v>601</v>
      </c>
      <c r="C80" s="58" t="s">
        <v>580</v>
      </c>
      <c r="D80" s="19">
        <v>725</v>
      </c>
      <c r="E80" s="202">
        <f t="shared" si="7"/>
        <v>207</v>
      </c>
      <c r="F80" s="130">
        <f t="shared" si="8"/>
        <v>0.28551724137931034</v>
      </c>
      <c r="G80" s="60" t="str">
        <f t="shared" si="9"/>
        <v>25.4% - 31.9%</v>
      </c>
      <c r="H80" s="201">
        <v>158</v>
      </c>
      <c r="I80" s="131">
        <f t="shared" si="13"/>
        <v>0.21793103448275863</v>
      </c>
      <c r="J80" s="132">
        <v>49</v>
      </c>
      <c r="K80" s="131">
        <f t="shared" si="11"/>
        <v>6.7586206896551718E-2</v>
      </c>
      <c r="L80" s="201">
        <v>504</v>
      </c>
      <c r="M80" s="131">
        <f t="shared" si="12"/>
        <v>0.69517241379310346</v>
      </c>
      <c r="N80" s="201">
        <v>14</v>
      </c>
      <c r="O80" s="131">
        <f t="shared" si="10"/>
        <v>1.9310344827586208E-2</v>
      </c>
      <c r="P80" s="232" t="s">
        <v>602</v>
      </c>
      <c r="Q80" s="177">
        <v>0</v>
      </c>
      <c r="R80" s="177">
        <v>0</v>
      </c>
      <c r="S80" s="177">
        <v>0</v>
      </c>
    </row>
    <row r="81" spans="1:19" s="133" customFormat="1" x14ac:dyDescent="0.2">
      <c r="A81" s="58" t="s">
        <v>603</v>
      </c>
      <c r="B81" s="58" t="s">
        <v>604</v>
      </c>
      <c r="C81" s="58" t="s">
        <v>605</v>
      </c>
      <c r="D81" s="19">
        <v>636</v>
      </c>
      <c r="E81" s="202">
        <f t="shared" si="7"/>
        <v>260</v>
      </c>
      <c r="F81" s="130"/>
      <c r="G81" s="60" t="str">
        <f t="shared" si="9"/>
        <v/>
      </c>
      <c r="H81" s="201">
        <v>199</v>
      </c>
      <c r="I81" s="131"/>
      <c r="J81" s="132">
        <v>61</v>
      </c>
      <c r="K81" s="131"/>
      <c r="L81" s="201">
        <v>375</v>
      </c>
      <c r="M81" s="131"/>
      <c r="N81" s="201">
        <v>1</v>
      </c>
      <c r="O81" s="131">
        <f t="shared" si="10"/>
        <v>1.5723270440251573E-3</v>
      </c>
      <c r="P81" s="232" t="s">
        <v>606</v>
      </c>
      <c r="Q81" s="177">
        <v>1</v>
      </c>
      <c r="R81" s="177">
        <v>0</v>
      </c>
      <c r="S81" s="177">
        <v>0</v>
      </c>
    </row>
    <row r="82" spans="1:19" s="133" customFormat="1" x14ac:dyDescent="0.2">
      <c r="A82" s="58" t="s">
        <v>607</v>
      </c>
      <c r="B82" s="58" t="s">
        <v>608</v>
      </c>
      <c r="C82" s="58" t="s">
        <v>605</v>
      </c>
      <c r="D82" s="19">
        <v>333</v>
      </c>
      <c r="E82" s="202">
        <f t="shared" si="7"/>
        <v>111</v>
      </c>
      <c r="F82" s="130"/>
      <c r="G82" s="60" t="str">
        <f t="shared" si="9"/>
        <v/>
      </c>
      <c r="H82" s="201">
        <v>85</v>
      </c>
      <c r="I82" s="131"/>
      <c r="J82" s="132">
        <v>26</v>
      </c>
      <c r="K82" s="131"/>
      <c r="L82" s="201">
        <v>140</v>
      </c>
      <c r="M82" s="131"/>
      <c r="N82" s="201">
        <v>82</v>
      </c>
      <c r="O82" s="131">
        <f t="shared" si="10"/>
        <v>0.24624624624624625</v>
      </c>
      <c r="P82" s="232" t="s">
        <v>609</v>
      </c>
      <c r="Q82" s="177">
        <v>0</v>
      </c>
      <c r="R82" s="177">
        <v>1</v>
      </c>
      <c r="S82" s="177">
        <v>0</v>
      </c>
    </row>
    <row r="83" spans="1:19" s="133" customFormat="1" x14ac:dyDescent="0.2">
      <c r="A83" s="58" t="s">
        <v>610</v>
      </c>
      <c r="B83" s="58" t="s">
        <v>611</v>
      </c>
      <c r="C83" s="58" t="s">
        <v>605</v>
      </c>
      <c r="D83" s="19">
        <v>398</v>
      </c>
      <c r="E83" s="202">
        <f t="shared" si="7"/>
        <v>172</v>
      </c>
      <c r="F83" s="130"/>
      <c r="G83" s="60" t="str">
        <f t="shared" si="9"/>
        <v/>
      </c>
      <c r="H83" s="201">
        <v>136</v>
      </c>
      <c r="I83" s="131"/>
      <c r="J83" s="132">
        <v>36</v>
      </c>
      <c r="K83" s="131"/>
      <c r="L83" s="201">
        <v>118</v>
      </c>
      <c r="M83" s="131"/>
      <c r="N83" s="201">
        <v>108</v>
      </c>
      <c r="O83" s="131">
        <f t="shared" si="10"/>
        <v>0.271356783919598</v>
      </c>
      <c r="P83" s="232" t="s">
        <v>612</v>
      </c>
      <c r="Q83" s="177">
        <v>0</v>
      </c>
      <c r="R83" s="177">
        <v>1</v>
      </c>
      <c r="S83" s="177">
        <v>0</v>
      </c>
    </row>
    <row r="84" spans="1:19" s="133" customFormat="1" x14ac:dyDescent="0.2">
      <c r="A84" s="58" t="s">
        <v>613</v>
      </c>
      <c r="B84" s="58" t="s">
        <v>614</v>
      </c>
      <c r="C84" s="58" t="s">
        <v>605</v>
      </c>
      <c r="D84" s="19">
        <v>1159</v>
      </c>
      <c r="E84" s="202">
        <f t="shared" si="7"/>
        <v>344</v>
      </c>
      <c r="F84" s="130">
        <f t="shared" si="8"/>
        <v>0.29680759275237273</v>
      </c>
      <c r="G84" s="60" t="str">
        <f t="shared" si="9"/>
        <v>27.1% - 32.4%</v>
      </c>
      <c r="H84" s="201">
        <v>234</v>
      </c>
      <c r="I84" s="131">
        <f t="shared" si="13"/>
        <v>0.20189818809318377</v>
      </c>
      <c r="J84" s="132">
        <v>110</v>
      </c>
      <c r="K84" s="131">
        <f t="shared" si="11"/>
        <v>9.4909404659188956E-2</v>
      </c>
      <c r="L84" s="201">
        <v>814</v>
      </c>
      <c r="M84" s="131">
        <f t="shared" si="12"/>
        <v>0.70232959447799825</v>
      </c>
      <c r="N84" s="201">
        <v>1</v>
      </c>
      <c r="O84" s="131">
        <f t="shared" si="10"/>
        <v>8.6281276962899055E-4</v>
      </c>
      <c r="P84" s="232" t="s">
        <v>615</v>
      </c>
      <c r="Q84" s="177">
        <v>0</v>
      </c>
      <c r="R84" s="177">
        <v>0</v>
      </c>
      <c r="S84" s="177">
        <v>0</v>
      </c>
    </row>
    <row r="85" spans="1:19" s="133" customFormat="1" x14ac:dyDescent="0.2">
      <c r="A85" s="58" t="s">
        <v>616</v>
      </c>
      <c r="B85" s="58" t="s">
        <v>617</v>
      </c>
      <c r="C85" s="58" t="s">
        <v>605</v>
      </c>
      <c r="D85" s="19">
        <v>467</v>
      </c>
      <c r="E85" s="202">
        <f t="shared" si="7"/>
        <v>132</v>
      </c>
      <c r="F85" s="130">
        <f t="shared" si="8"/>
        <v>0.28265524625267668</v>
      </c>
      <c r="G85" s="60" t="str">
        <f t="shared" si="9"/>
        <v>24.4% - 32.5%</v>
      </c>
      <c r="H85" s="201">
        <v>102</v>
      </c>
      <c r="I85" s="131">
        <f t="shared" si="13"/>
        <v>0.21841541755888652</v>
      </c>
      <c r="J85" s="132">
        <v>30</v>
      </c>
      <c r="K85" s="131">
        <f t="shared" si="11"/>
        <v>6.4239828693790149E-2</v>
      </c>
      <c r="L85" s="201">
        <v>321</v>
      </c>
      <c r="M85" s="131">
        <f t="shared" si="12"/>
        <v>0.68736616702355458</v>
      </c>
      <c r="N85" s="201">
        <v>14</v>
      </c>
      <c r="O85" s="131">
        <f t="shared" si="10"/>
        <v>2.9978586723768737E-2</v>
      </c>
      <c r="P85" s="232" t="s">
        <v>618</v>
      </c>
      <c r="Q85" s="177">
        <v>0</v>
      </c>
      <c r="R85" s="177">
        <v>0</v>
      </c>
      <c r="S85" s="177">
        <v>0</v>
      </c>
    </row>
    <row r="86" spans="1:19" s="133" customFormat="1" x14ac:dyDescent="0.2">
      <c r="A86" s="58" t="s">
        <v>619</v>
      </c>
      <c r="B86" s="58" t="s">
        <v>620</v>
      </c>
      <c r="C86" s="58" t="s">
        <v>605</v>
      </c>
      <c r="D86" s="19">
        <v>318</v>
      </c>
      <c r="E86" s="202">
        <f t="shared" si="7"/>
        <v>104</v>
      </c>
      <c r="F86" s="130"/>
      <c r="G86" s="60" t="str">
        <f t="shared" si="9"/>
        <v/>
      </c>
      <c r="H86" s="201">
        <v>81</v>
      </c>
      <c r="I86" s="131"/>
      <c r="J86" s="132">
        <v>23</v>
      </c>
      <c r="K86" s="131"/>
      <c r="L86" s="201">
        <v>212</v>
      </c>
      <c r="M86" s="131"/>
      <c r="N86" s="201">
        <v>2</v>
      </c>
      <c r="O86" s="131">
        <f t="shared" si="10"/>
        <v>6.2893081761006293E-3</v>
      </c>
      <c r="P86" s="232" t="s">
        <v>621</v>
      </c>
      <c r="Q86" s="177">
        <v>1</v>
      </c>
      <c r="R86" s="177">
        <v>0</v>
      </c>
      <c r="S86" s="177">
        <v>0</v>
      </c>
    </row>
    <row r="87" spans="1:19" s="133" customFormat="1" x14ac:dyDescent="0.2">
      <c r="A87" s="58" t="s">
        <v>622</v>
      </c>
      <c r="B87" s="58" t="s">
        <v>623</v>
      </c>
      <c r="C87" s="58" t="s">
        <v>605</v>
      </c>
      <c r="D87" s="19">
        <v>308</v>
      </c>
      <c r="E87" s="202">
        <f t="shared" si="7"/>
        <v>101</v>
      </c>
      <c r="F87" s="130"/>
      <c r="G87" s="60" t="str">
        <f t="shared" si="9"/>
        <v/>
      </c>
      <c r="H87" s="201">
        <v>70</v>
      </c>
      <c r="I87" s="131"/>
      <c r="J87" s="132">
        <v>31</v>
      </c>
      <c r="K87" s="131"/>
      <c r="L87" s="201">
        <v>143</v>
      </c>
      <c r="M87" s="131"/>
      <c r="N87" s="201">
        <v>64</v>
      </c>
      <c r="O87" s="131">
        <f t="shared" si="10"/>
        <v>0.20779220779220781</v>
      </c>
      <c r="P87" s="232" t="s">
        <v>624</v>
      </c>
      <c r="Q87" s="177">
        <v>0</v>
      </c>
      <c r="R87" s="177">
        <v>1</v>
      </c>
      <c r="S87" s="177">
        <v>0</v>
      </c>
    </row>
    <row r="88" spans="1:19" s="133" customFormat="1" x14ac:dyDescent="0.2">
      <c r="A88" s="58" t="s">
        <v>625</v>
      </c>
      <c r="B88" s="58" t="s">
        <v>626</v>
      </c>
      <c r="C88" s="58" t="s">
        <v>605</v>
      </c>
      <c r="D88" s="19">
        <v>296</v>
      </c>
      <c r="E88" s="202">
        <f t="shared" si="7"/>
        <v>115</v>
      </c>
      <c r="F88" s="130"/>
      <c r="G88" s="60" t="str">
        <f t="shared" si="9"/>
        <v/>
      </c>
      <c r="H88" s="201">
        <v>89</v>
      </c>
      <c r="I88" s="131"/>
      <c r="J88" s="132">
        <v>26</v>
      </c>
      <c r="K88" s="131"/>
      <c r="L88" s="201">
        <v>145</v>
      </c>
      <c r="M88" s="131"/>
      <c r="N88" s="201">
        <v>36</v>
      </c>
      <c r="O88" s="131">
        <f t="shared" si="10"/>
        <v>0.12162162162162163</v>
      </c>
      <c r="P88" s="232" t="s">
        <v>627</v>
      </c>
      <c r="Q88" s="177">
        <v>1</v>
      </c>
      <c r="R88" s="177">
        <v>1</v>
      </c>
      <c r="S88" s="177">
        <v>0</v>
      </c>
    </row>
    <row r="89" spans="1:19" s="133" customFormat="1" x14ac:dyDescent="0.2">
      <c r="A89" s="58" t="s">
        <v>628</v>
      </c>
      <c r="B89" s="58" t="s">
        <v>629</v>
      </c>
      <c r="C89" s="58" t="s">
        <v>630</v>
      </c>
      <c r="D89" s="19">
        <v>744</v>
      </c>
      <c r="E89" s="202">
        <f t="shared" si="7"/>
        <v>200</v>
      </c>
      <c r="F89" s="130"/>
      <c r="G89" s="60" t="str">
        <f t="shared" si="9"/>
        <v/>
      </c>
      <c r="H89" s="201">
        <v>160</v>
      </c>
      <c r="I89" s="131"/>
      <c r="J89" s="132">
        <v>40</v>
      </c>
      <c r="K89" s="131"/>
      <c r="L89" s="201">
        <v>505</v>
      </c>
      <c r="M89" s="131"/>
      <c r="N89" s="201">
        <v>39</v>
      </c>
      <c r="O89" s="131">
        <f t="shared" si="10"/>
        <v>5.2419354838709679E-2</v>
      </c>
      <c r="P89" s="232" t="s">
        <v>631</v>
      </c>
      <c r="Q89" s="177">
        <v>0</v>
      </c>
      <c r="R89" s="177">
        <v>1</v>
      </c>
      <c r="S89" s="177">
        <v>0</v>
      </c>
    </row>
    <row r="90" spans="1:19" s="133" customFormat="1" x14ac:dyDescent="0.2">
      <c r="A90" s="58" t="s">
        <v>632</v>
      </c>
      <c r="B90" s="58" t="s">
        <v>633</v>
      </c>
      <c r="C90" s="58" t="s">
        <v>630</v>
      </c>
      <c r="D90" s="19">
        <v>296</v>
      </c>
      <c r="E90" s="202">
        <f t="shared" si="7"/>
        <v>101</v>
      </c>
      <c r="F90" s="130">
        <f t="shared" si="8"/>
        <v>0.34121621621621623</v>
      </c>
      <c r="G90" s="60" t="str">
        <f t="shared" si="9"/>
        <v>29.0% - 39.7%</v>
      </c>
      <c r="H90" s="201">
        <v>81</v>
      </c>
      <c r="I90" s="131">
        <f t="shared" si="13"/>
        <v>0.27364864864864863</v>
      </c>
      <c r="J90" s="132">
        <v>20</v>
      </c>
      <c r="K90" s="131">
        <f t="shared" si="11"/>
        <v>6.7567567567567571E-2</v>
      </c>
      <c r="L90" s="201">
        <v>193</v>
      </c>
      <c r="M90" s="131">
        <f t="shared" si="12"/>
        <v>0.65202702702702697</v>
      </c>
      <c r="N90" s="201">
        <v>2</v>
      </c>
      <c r="O90" s="131">
        <f t="shared" si="10"/>
        <v>6.7567567567567571E-3</v>
      </c>
      <c r="P90" s="232" t="s">
        <v>634</v>
      </c>
      <c r="Q90" s="177">
        <v>0</v>
      </c>
      <c r="R90" s="177">
        <v>0</v>
      </c>
      <c r="S90" s="177">
        <v>0</v>
      </c>
    </row>
    <row r="91" spans="1:19" s="133" customFormat="1" x14ac:dyDescent="0.2">
      <c r="A91" s="58" t="s">
        <v>635</v>
      </c>
      <c r="B91" s="58" t="s">
        <v>636</v>
      </c>
      <c r="C91" s="58" t="s">
        <v>630</v>
      </c>
      <c r="D91" s="19">
        <v>911</v>
      </c>
      <c r="E91" s="202">
        <f t="shared" si="7"/>
        <v>241</v>
      </c>
      <c r="F91" s="130"/>
      <c r="G91" s="60" t="str">
        <f t="shared" si="9"/>
        <v/>
      </c>
      <c r="H91" s="201">
        <v>168</v>
      </c>
      <c r="I91" s="131"/>
      <c r="J91" s="132">
        <v>73</v>
      </c>
      <c r="K91" s="131"/>
      <c r="L91" s="201">
        <v>472</v>
      </c>
      <c r="M91" s="131"/>
      <c r="N91" s="201">
        <v>198</v>
      </c>
      <c r="O91" s="131">
        <f t="shared" si="10"/>
        <v>0.21734357848518113</v>
      </c>
      <c r="P91" s="232" t="s">
        <v>637</v>
      </c>
      <c r="Q91" s="177">
        <v>0</v>
      </c>
      <c r="R91" s="177">
        <v>1</v>
      </c>
      <c r="S91" s="177">
        <v>0</v>
      </c>
    </row>
    <row r="92" spans="1:19" s="133" customFormat="1" x14ac:dyDescent="0.2">
      <c r="A92" s="58" t="s">
        <v>638</v>
      </c>
      <c r="B92" s="58" t="s">
        <v>639</v>
      </c>
      <c r="C92" s="58" t="s">
        <v>630</v>
      </c>
      <c r="D92" s="19">
        <v>141</v>
      </c>
      <c r="E92" s="202">
        <f t="shared" si="7"/>
        <v>124</v>
      </c>
      <c r="F92" s="130"/>
      <c r="G92" s="60" t="str">
        <f t="shared" si="9"/>
        <v/>
      </c>
      <c r="H92" s="201">
        <v>122</v>
      </c>
      <c r="I92" s="131"/>
      <c r="J92" s="132">
        <v>2</v>
      </c>
      <c r="K92" s="131"/>
      <c r="L92" s="201">
        <v>13</v>
      </c>
      <c r="M92" s="131"/>
      <c r="N92" s="201">
        <v>4</v>
      </c>
      <c r="O92" s="131">
        <f t="shared" si="10"/>
        <v>2.8368794326241134E-2</v>
      </c>
      <c r="P92" s="232" t="s">
        <v>640</v>
      </c>
      <c r="Q92" s="177">
        <v>1</v>
      </c>
      <c r="R92" s="177">
        <v>0</v>
      </c>
      <c r="S92" s="177">
        <v>1</v>
      </c>
    </row>
    <row r="93" spans="1:19" s="133" customFormat="1" x14ac:dyDescent="0.2">
      <c r="A93" s="58" t="s">
        <v>641</v>
      </c>
      <c r="B93" s="58" t="s">
        <v>642</v>
      </c>
      <c r="C93" s="58" t="s">
        <v>630</v>
      </c>
      <c r="D93" s="19">
        <v>1403</v>
      </c>
      <c r="E93" s="202">
        <f t="shared" si="7"/>
        <v>684</v>
      </c>
      <c r="F93" s="130"/>
      <c r="G93" s="60" t="str">
        <f t="shared" si="9"/>
        <v/>
      </c>
      <c r="H93" s="201">
        <v>496</v>
      </c>
      <c r="I93" s="131"/>
      <c r="J93" s="132">
        <v>188</v>
      </c>
      <c r="K93" s="131"/>
      <c r="L93" s="201">
        <v>675</v>
      </c>
      <c r="M93" s="131"/>
      <c r="N93" s="201">
        <v>44</v>
      </c>
      <c r="O93" s="131">
        <f t="shared" si="10"/>
        <v>3.1361368496079831E-2</v>
      </c>
      <c r="P93" s="232" t="s">
        <v>643</v>
      </c>
      <c r="Q93" s="177">
        <v>1</v>
      </c>
      <c r="R93" s="177">
        <v>0</v>
      </c>
      <c r="S93" s="177">
        <v>0</v>
      </c>
    </row>
    <row r="94" spans="1:19" s="133" customFormat="1" x14ac:dyDescent="0.2">
      <c r="A94" s="58" t="s">
        <v>644</v>
      </c>
      <c r="B94" s="58" t="s">
        <v>645</v>
      </c>
      <c r="C94" s="58" t="s">
        <v>646</v>
      </c>
      <c r="D94" s="19">
        <v>398</v>
      </c>
      <c r="E94" s="202">
        <f t="shared" si="7"/>
        <v>149</v>
      </c>
      <c r="F94" s="130"/>
      <c r="G94" s="60" t="str">
        <f t="shared" si="9"/>
        <v/>
      </c>
      <c r="H94" s="201">
        <v>103</v>
      </c>
      <c r="I94" s="131"/>
      <c r="J94" s="132">
        <v>46</v>
      </c>
      <c r="K94" s="131"/>
      <c r="L94" s="201">
        <v>185</v>
      </c>
      <c r="M94" s="131"/>
      <c r="N94" s="201">
        <v>64</v>
      </c>
      <c r="O94" s="131">
        <f t="shared" si="10"/>
        <v>0.16080402010050251</v>
      </c>
      <c r="P94" s="232" t="s">
        <v>648</v>
      </c>
      <c r="Q94" s="177">
        <v>0</v>
      </c>
      <c r="R94" s="177">
        <v>1</v>
      </c>
      <c r="S94" s="177">
        <v>0</v>
      </c>
    </row>
    <row r="95" spans="1:19" s="133" customFormat="1" x14ac:dyDescent="0.2">
      <c r="A95" s="58" t="s">
        <v>649</v>
      </c>
      <c r="B95" s="58" t="s">
        <v>650</v>
      </c>
      <c r="C95" s="58" t="s">
        <v>646</v>
      </c>
      <c r="D95" s="19">
        <v>486</v>
      </c>
      <c r="E95" s="202">
        <f t="shared" si="7"/>
        <v>206</v>
      </c>
      <c r="F95" s="130">
        <f t="shared" si="8"/>
        <v>0.4238683127572016</v>
      </c>
      <c r="G95" s="60" t="str">
        <f t="shared" si="9"/>
        <v>38.1% - 46.8%</v>
      </c>
      <c r="H95" s="201">
        <v>119</v>
      </c>
      <c r="I95" s="131">
        <f t="shared" si="13"/>
        <v>0.2448559670781893</v>
      </c>
      <c r="J95" s="132">
        <v>87</v>
      </c>
      <c r="K95" s="131">
        <f t="shared" si="11"/>
        <v>0.17901234567901234</v>
      </c>
      <c r="L95" s="201">
        <v>264</v>
      </c>
      <c r="M95" s="131">
        <f t="shared" si="12"/>
        <v>0.54320987654320985</v>
      </c>
      <c r="N95" s="201">
        <v>16</v>
      </c>
      <c r="O95" s="131">
        <f t="shared" si="10"/>
        <v>3.292181069958848E-2</v>
      </c>
      <c r="P95" s="232" t="s">
        <v>651</v>
      </c>
      <c r="Q95" s="177">
        <v>0</v>
      </c>
      <c r="R95" s="177">
        <v>0</v>
      </c>
      <c r="S95" s="177">
        <v>0</v>
      </c>
    </row>
    <row r="96" spans="1:19" s="133" customFormat="1" x14ac:dyDescent="0.2">
      <c r="A96" s="58" t="s">
        <v>652</v>
      </c>
      <c r="B96" s="58" t="s">
        <v>653</v>
      </c>
      <c r="C96" s="58" t="s">
        <v>646</v>
      </c>
      <c r="D96" s="19">
        <v>1131</v>
      </c>
      <c r="E96" s="202">
        <f t="shared" si="7"/>
        <v>420</v>
      </c>
      <c r="F96" s="130"/>
      <c r="G96" s="60" t="str">
        <f t="shared" si="9"/>
        <v/>
      </c>
      <c r="H96" s="201">
        <v>306</v>
      </c>
      <c r="I96" s="131"/>
      <c r="J96" s="132">
        <v>114</v>
      </c>
      <c r="K96" s="131"/>
      <c r="L96" s="201">
        <v>682</v>
      </c>
      <c r="M96" s="131"/>
      <c r="N96" s="201">
        <v>29</v>
      </c>
      <c r="O96" s="131">
        <f t="shared" si="10"/>
        <v>2.564102564102564E-2</v>
      </c>
      <c r="P96" s="232" t="s">
        <v>654</v>
      </c>
      <c r="Q96" s="177">
        <v>1</v>
      </c>
      <c r="R96" s="177">
        <v>0</v>
      </c>
      <c r="S96" s="177">
        <v>0</v>
      </c>
    </row>
    <row r="97" spans="1:19" s="133" customFormat="1" x14ac:dyDescent="0.2">
      <c r="A97" s="58" t="s">
        <v>655</v>
      </c>
      <c r="B97" s="58" t="s">
        <v>656</v>
      </c>
      <c r="C97" s="58" t="s">
        <v>646</v>
      </c>
      <c r="D97" s="19">
        <v>652</v>
      </c>
      <c r="E97" s="202">
        <f t="shared" si="7"/>
        <v>259</v>
      </c>
      <c r="F97" s="130">
        <f t="shared" si="8"/>
        <v>0.39723926380368096</v>
      </c>
      <c r="G97" s="60" t="str">
        <f t="shared" si="9"/>
        <v>36.0% - 43.5%</v>
      </c>
      <c r="H97" s="201">
        <v>177</v>
      </c>
      <c r="I97" s="131">
        <f t="shared" si="13"/>
        <v>0.2714723926380368</v>
      </c>
      <c r="J97" s="132">
        <v>82</v>
      </c>
      <c r="K97" s="131">
        <f t="shared" si="11"/>
        <v>0.12576687116564417</v>
      </c>
      <c r="L97" s="201">
        <v>392</v>
      </c>
      <c r="M97" s="131">
        <f t="shared" si="12"/>
        <v>0.60122699386503065</v>
      </c>
      <c r="N97" s="201">
        <v>1</v>
      </c>
      <c r="O97" s="131">
        <f t="shared" si="10"/>
        <v>1.5337423312883436E-3</v>
      </c>
      <c r="P97" s="232" t="s">
        <v>657</v>
      </c>
      <c r="Q97" s="177">
        <v>0</v>
      </c>
      <c r="R97" s="177">
        <v>0</v>
      </c>
      <c r="S97" s="177">
        <v>0</v>
      </c>
    </row>
    <row r="98" spans="1:19" s="133" customFormat="1" x14ac:dyDescent="0.2">
      <c r="A98" s="58" t="s">
        <v>658</v>
      </c>
      <c r="B98" s="58" t="s">
        <v>659</v>
      </c>
      <c r="C98" s="58" t="s">
        <v>646</v>
      </c>
      <c r="D98" s="19">
        <v>655</v>
      </c>
      <c r="E98" s="202">
        <f t="shared" si="7"/>
        <v>559</v>
      </c>
      <c r="F98" s="130"/>
      <c r="G98" s="60" t="str">
        <f t="shared" si="9"/>
        <v/>
      </c>
      <c r="H98" s="201">
        <v>223</v>
      </c>
      <c r="I98" s="131"/>
      <c r="J98" s="132">
        <v>336</v>
      </c>
      <c r="K98" s="131"/>
      <c r="L98" s="201">
        <v>86</v>
      </c>
      <c r="M98" s="131"/>
      <c r="N98" s="201">
        <v>10</v>
      </c>
      <c r="O98" s="131">
        <f t="shared" si="10"/>
        <v>1.5267175572519083E-2</v>
      </c>
      <c r="P98" s="232" t="s">
        <v>660</v>
      </c>
      <c r="Q98" s="177">
        <v>1</v>
      </c>
      <c r="R98" s="177">
        <v>0</v>
      </c>
      <c r="S98" s="177">
        <v>1</v>
      </c>
    </row>
    <row r="99" spans="1:19" x14ac:dyDescent="0.2">
      <c r="A99" s="58" t="s">
        <v>661</v>
      </c>
      <c r="B99" s="58" t="s">
        <v>662</v>
      </c>
      <c r="C99" s="58" t="s">
        <v>646</v>
      </c>
      <c r="D99" s="19">
        <v>604</v>
      </c>
      <c r="E99" s="202">
        <f t="shared" si="7"/>
        <v>374</v>
      </c>
      <c r="F99" s="130">
        <f t="shared" si="8"/>
        <v>0.61920529801324509</v>
      </c>
      <c r="G99" s="60" t="str">
        <f t="shared" si="9"/>
        <v>58.0% - 65.7%</v>
      </c>
      <c r="H99" s="201">
        <v>271</v>
      </c>
      <c r="I99" s="131">
        <f t="shared" si="13"/>
        <v>0.44867549668874174</v>
      </c>
      <c r="J99" s="132">
        <v>103</v>
      </c>
      <c r="K99" s="131">
        <f t="shared" si="11"/>
        <v>0.17052980132450332</v>
      </c>
      <c r="L99" s="201">
        <v>225</v>
      </c>
      <c r="M99" s="131">
        <f t="shared" si="12"/>
        <v>0.37251655629139074</v>
      </c>
      <c r="N99" s="201">
        <v>5</v>
      </c>
      <c r="O99" s="131">
        <f t="shared" si="10"/>
        <v>8.2781456953642391E-3</v>
      </c>
      <c r="P99" s="232" t="s">
        <v>663</v>
      </c>
      <c r="Q99" s="177">
        <v>0</v>
      </c>
      <c r="R99" s="177">
        <v>0</v>
      </c>
      <c r="S99" s="177">
        <v>0</v>
      </c>
    </row>
    <row r="100" spans="1:19" x14ac:dyDescent="0.2">
      <c r="A100" s="58" t="s">
        <v>664</v>
      </c>
      <c r="B100" s="58" t="s">
        <v>665</v>
      </c>
      <c r="C100" s="58" t="s">
        <v>646</v>
      </c>
      <c r="D100" s="19">
        <v>884</v>
      </c>
      <c r="E100" s="202">
        <f t="shared" ref="E100:E163" si="14">H100+J100</f>
        <v>357</v>
      </c>
      <c r="F100" s="130">
        <f t="shared" si="8"/>
        <v>0.40384615384615385</v>
      </c>
      <c r="G100" s="60" t="str">
        <f t="shared" si="9"/>
        <v>37.2% - 43.7%</v>
      </c>
      <c r="H100" s="201">
        <v>261</v>
      </c>
      <c r="I100" s="131">
        <f t="shared" si="13"/>
        <v>0.29524886877828055</v>
      </c>
      <c r="J100" s="132">
        <v>96</v>
      </c>
      <c r="K100" s="131">
        <f t="shared" si="11"/>
        <v>0.10859728506787331</v>
      </c>
      <c r="L100" s="201">
        <v>522</v>
      </c>
      <c r="M100" s="131">
        <f t="shared" si="12"/>
        <v>0.5904977375565611</v>
      </c>
      <c r="N100" s="201">
        <v>5</v>
      </c>
      <c r="O100" s="131">
        <f t="shared" ref="O100:O163" si="15">N100/D100</f>
        <v>5.6561085972850677E-3</v>
      </c>
      <c r="P100" s="232" t="s">
        <v>666</v>
      </c>
      <c r="Q100" s="177">
        <v>0</v>
      </c>
      <c r="R100" s="177">
        <v>0</v>
      </c>
      <c r="S100" s="177">
        <v>0</v>
      </c>
    </row>
    <row r="101" spans="1:19" x14ac:dyDescent="0.2">
      <c r="A101" s="58" t="s">
        <v>667</v>
      </c>
      <c r="B101" s="58" t="s">
        <v>668</v>
      </c>
      <c r="C101" s="58" t="s">
        <v>646</v>
      </c>
      <c r="D101" s="19">
        <v>987</v>
      </c>
      <c r="E101" s="202">
        <f t="shared" si="14"/>
        <v>480</v>
      </c>
      <c r="F101" s="130">
        <f t="shared" ref="F101:F164" si="16">I101+K101</f>
        <v>0.48632218844984804</v>
      </c>
      <c r="G101" s="60" t="str">
        <f t="shared" si="9"/>
        <v>45.5% - 51.7%</v>
      </c>
      <c r="H101" s="201">
        <v>397</v>
      </c>
      <c r="I101" s="131">
        <f t="shared" si="13"/>
        <v>0.40222897669706181</v>
      </c>
      <c r="J101" s="132">
        <v>83</v>
      </c>
      <c r="K101" s="131">
        <f t="shared" si="11"/>
        <v>8.4093211752786223E-2</v>
      </c>
      <c r="L101" s="201">
        <v>499</v>
      </c>
      <c r="M101" s="131">
        <f t="shared" si="12"/>
        <v>0.50557244174265448</v>
      </c>
      <c r="N101" s="201">
        <v>8</v>
      </c>
      <c r="O101" s="131">
        <f t="shared" si="15"/>
        <v>8.1053698074974676E-3</v>
      </c>
      <c r="P101" s="232" t="s">
        <v>669</v>
      </c>
      <c r="Q101" s="177">
        <v>0</v>
      </c>
      <c r="R101" s="177">
        <v>0</v>
      </c>
      <c r="S101" s="177">
        <v>0</v>
      </c>
    </row>
    <row r="102" spans="1:19" x14ac:dyDescent="0.2">
      <c r="A102" s="58" t="s">
        <v>670</v>
      </c>
      <c r="B102" s="58" t="s">
        <v>671</v>
      </c>
      <c r="C102" s="58" t="s">
        <v>646</v>
      </c>
      <c r="D102" s="19">
        <v>641</v>
      </c>
      <c r="E102" s="202">
        <f t="shared" si="14"/>
        <v>250</v>
      </c>
      <c r="F102" s="130"/>
      <c r="G102" s="60" t="str">
        <f t="shared" si="9"/>
        <v/>
      </c>
      <c r="H102" s="201">
        <v>166</v>
      </c>
      <c r="I102" s="131"/>
      <c r="J102" s="132">
        <v>84</v>
      </c>
      <c r="K102" s="131"/>
      <c r="L102" s="201">
        <v>357</v>
      </c>
      <c r="M102" s="131"/>
      <c r="N102" s="201">
        <v>34</v>
      </c>
      <c r="O102" s="131">
        <f t="shared" si="15"/>
        <v>5.3042121684867397E-2</v>
      </c>
      <c r="P102" s="232" t="s">
        <v>672</v>
      </c>
      <c r="Q102" s="177">
        <v>0</v>
      </c>
      <c r="R102" s="177">
        <v>1</v>
      </c>
      <c r="S102" s="177">
        <v>0</v>
      </c>
    </row>
    <row r="103" spans="1:19" x14ac:dyDescent="0.2">
      <c r="A103" s="58" t="s">
        <v>673</v>
      </c>
      <c r="B103" s="58" t="s">
        <v>674</v>
      </c>
      <c r="C103" s="58" t="s">
        <v>646</v>
      </c>
      <c r="D103" s="19">
        <v>970</v>
      </c>
      <c r="E103" s="202">
        <f t="shared" si="14"/>
        <v>312</v>
      </c>
      <c r="F103" s="130">
        <f t="shared" si="16"/>
        <v>0.32164948453608244</v>
      </c>
      <c r="G103" s="60" t="str">
        <f t="shared" si="9"/>
        <v>29.3% - 35.2%</v>
      </c>
      <c r="H103" s="201">
        <v>238</v>
      </c>
      <c r="I103" s="131">
        <f t="shared" si="13"/>
        <v>0.24536082474226803</v>
      </c>
      <c r="J103" s="132">
        <v>74</v>
      </c>
      <c r="K103" s="131">
        <f t="shared" si="11"/>
        <v>7.628865979381444E-2</v>
      </c>
      <c r="L103" s="201">
        <v>654</v>
      </c>
      <c r="M103" s="131">
        <f t="shared" si="12"/>
        <v>0.67422680412371139</v>
      </c>
      <c r="N103" s="201">
        <v>4</v>
      </c>
      <c r="O103" s="131">
        <f t="shared" si="15"/>
        <v>4.1237113402061857E-3</v>
      </c>
      <c r="P103" s="232" t="s">
        <v>675</v>
      </c>
      <c r="Q103" s="177">
        <v>0</v>
      </c>
      <c r="R103" s="177">
        <v>0</v>
      </c>
      <c r="S103" s="177">
        <v>0</v>
      </c>
    </row>
    <row r="104" spans="1:19" x14ac:dyDescent="0.2">
      <c r="A104" s="58" t="s">
        <v>676</v>
      </c>
      <c r="B104" s="58" t="s">
        <v>677</v>
      </c>
      <c r="C104" s="58" t="s">
        <v>678</v>
      </c>
      <c r="D104" s="19">
        <v>1399</v>
      </c>
      <c r="E104" s="202">
        <f t="shared" si="14"/>
        <v>602</v>
      </c>
      <c r="F104" s="130">
        <f t="shared" si="16"/>
        <v>0.43030736240171552</v>
      </c>
      <c r="G104" s="60" t="str">
        <f t="shared" ref="G104:G167" si="17">IF(ISNUMBER(F104),TEXT(((2*E104)+(1.96^2)-(1.96*((1.96^2)+(4*E104*(100%-F104)))^0.5))/(2*(D104+(1.96^2))),"0.0%")&amp;" - "&amp;TEXT(((2*E104)+(1.96^2)+(1.96*((1.96^2)+(4*E104*(100%-F104)))^0.5))/(2*(D104+(1.96^2))),"0.0%"),"")</f>
        <v>40.5% - 45.6%</v>
      </c>
      <c r="H104" s="201">
        <v>400</v>
      </c>
      <c r="I104" s="131">
        <f t="shared" si="13"/>
        <v>0.28591851322373124</v>
      </c>
      <c r="J104" s="132">
        <v>202</v>
      </c>
      <c r="K104" s="131">
        <f t="shared" si="11"/>
        <v>0.14438884917798428</v>
      </c>
      <c r="L104" s="201">
        <v>749</v>
      </c>
      <c r="M104" s="131">
        <f t="shared" si="12"/>
        <v>0.53538241601143677</v>
      </c>
      <c r="N104" s="201">
        <v>48</v>
      </c>
      <c r="O104" s="131">
        <f t="shared" si="15"/>
        <v>3.4310221586847746E-2</v>
      </c>
      <c r="P104" s="232" t="s">
        <v>679</v>
      </c>
      <c r="Q104" s="177">
        <v>0</v>
      </c>
      <c r="R104" s="177">
        <v>0</v>
      </c>
      <c r="S104" s="177">
        <v>0</v>
      </c>
    </row>
    <row r="105" spans="1:19" x14ac:dyDescent="0.2">
      <c r="A105" s="58" t="s">
        <v>680</v>
      </c>
      <c r="B105" s="58" t="s">
        <v>681</v>
      </c>
      <c r="C105" s="58" t="s">
        <v>678</v>
      </c>
      <c r="D105" s="19">
        <v>419</v>
      </c>
      <c r="E105" s="202">
        <f t="shared" si="14"/>
        <v>212</v>
      </c>
      <c r="F105" s="130"/>
      <c r="G105" s="60" t="str">
        <f t="shared" si="17"/>
        <v/>
      </c>
      <c r="H105" s="201">
        <v>166</v>
      </c>
      <c r="I105" s="131"/>
      <c r="J105" s="132">
        <v>46</v>
      </c>
      <c r="K105" s="131"/>
      <c r="L105" s="201">
        <v>207</v>
      </c>
      <c r="M105" s="131"/>
      <c r="N105" s="201">
        <v>0</v>
      </c>
      <c r="O105" s="131">
        <f t="shared" si="15"/>
        <v>0</v>
      </c>
      <c r="P105" s="232" t="s">
        <v>682</v>
      </c>
      <c r="Q105" s="177">
        <v>1</v>
      </c>
      <c r="R105" s="177">
        <v>0</v>
      </c>
      <c r="S105" s="177">
        <v>0</v>
      </c>
    </row>
    <row r="106" spans="1:19" x14ac:dyDescent="0.2">
      <c r="A106" s="58" t="s">
        <v>683</v>
      </c>
      <c r="B106" s="58" t="s">
        <v>684</v>
      </c>
      <c r="C106" s="58" t="s">
        <v>678</v>
      </c>
      <c r="D106" s="19">
        <v>366</v>
      </c>
      <c r="E106" s="202">
        <f t="shared" si="14"/>
        <v>159</v>
      </c>
      <c r="F106" s="130"/>
      <c r="G106" s="60" t="str">
        <f t="shared" si="17"/>
        <v/>
      </c>
      <c r="H106" s="201">
        <v>102</v>
      </c>
      <c r="I106" s="131"/>
      <c r="J106" s="132">
        <v>57</v>
      </c>
      <c r="K106" s="131"/>
      <c r="L106" s="201">
        <v>193</v>
      </c>
      <c r="M106" s="131"/>
      <c r="N106" s="201">
        <v>14</v>
      </c>
      <c r="O106" s="131">
        <f t="shared" si="15"/>
        <v>3.825136612021858E-2</v>
      </c>
      <c r="P106" s="232" t="s">
        <v>685</v>
      </c>
      <c r="Q106" s="177">
        <v>1</v>
      </c>
      <c r="R106" s="177">
        <v>0</v>
      </c>
      <c r="S106" s="177">
        <v>0</v>
      </c>
    </row>
    <row r="107" spans="1:19" x14ac:dyDescent="0.2">
      <c r="A107" s="58" t="s">
        <v>686</v>
      </c>
      <c r="B107" s="58" t="s">
        <v>687</v>
      </c>
      <c r="C107" s="58" t="s">
        <v>678</v>
      </c>
      <c r="D107" s="19">
        <v>618</v>
      </c>
      <c r="E107" s="202">
        <f t="shared" si="14"/>
        <v>337</v>
      </c>
      <c r="F107" s="130">
        <f t="shared" si="16"/>
        <v>0.54530744336569581</v>
      </c>
      <c r="G107" s="60" t="str">
        <f t="shared" si="17"/>
        <v>50.6% - 58.4%</v>
      </c>
      <c r="H107" s="201">
        <v>279</v>
      </c>
      <c r="I107" s="131">
        <f t="shared" si="13"/>
        <v>0.45145631067961167</v>
      </c>
      <c r="J107" s="132">
        <v>58</v>
      </c>
      <c r="K107" s="131">
        <f t="shared" si="11"/>
        <v>9.3851132686084138E-2</v>
      </c>
      <c r="L107" s="201">
        <v>280</v>
      </c>
      <c r="M107" s="131">
        <f t="shared" si="12"/>
        <v>0.45307443365695793</v>
      </c>
      <c r="N107" s="201">
        <v>1</v>
      </c>
      <c r="O107" s="131">
        <f t="shared" si="15"/>
        <v>1.6181229773462784E-3</v>
      </c>
      <c r="P107" s="232" t="s">
        <v>688</v>
      </c>
      <c r="Q107" s="177">
        <v>0</v>
      </c>
      <c r="R107" s="177">
        <v>0</v>
      </c>
      <c r="S107" s="177">
        <v>0</v>
      </c>
    </row>
    <row r="108" spans="1:19" x14ac:dyDescent="0.2">
      <c r="A108" s="58" t="s">
        <v>689</v>
      </c>
      <c r="B108" s="58" t="s">
        <v>690</v>
      </c>
      <c r="C108" s="58" t="s">
        <v>678</v>
      </c>
      <c r="D108" s="19">
        <v>488</v>
      </c>
      <c r="E108" s="202">
        <f t="shared" si="14"/>
        <v>225</v>
      </c>
      <c r="F108" s="130"/>
      <c r="G108" s="60" t="str">
        <f t="shared" si="17"/>
        <v/>
      </c>
      <c r="H108" s="201">
        <v>176</v>
      </c>
      <c r="I108" s="131"/>
      <c r="J108" s="132">
        <v>49</v>
      </c>
      <c r="K108" s="131"/>
      <c r="L108" s="201">
        <v>251</v>
      </c>
      <c r="M108" s="131"/>
      <c r="N108" s="201">
        <v>12</v>
      </c>
      <c r="O108" s="131">
        <f t="shared" si="15"/>
        <v>2.4590163934426229E-2</v>
      </c>
      <c r="P108" s="232" t="s">
        <v>691</v>
      </c>
      <c r="Q108" s="177">
        <v>1</v>
      </c>
      <c r="R108" s="177">
        <v>0</v>
      </c>
      <c r="S108" s="177">
        <v>0</v>
      </c>
    </row>
    <row r="109" spans="1:19" x14ac:dyDescent="0.2">
      <c r="A109" s="58" t="s">
        <v>692</v>
      </c>
      <c r="B109" s="58" t="s">
        <v>693</v>
      </c>
      <c r="C109" s="58" t="s">
        <v>678</v>
      </c>
      <c r="D109" s="19">
        <v>506</v>
      </c>
      <c r="E109" s="202">
        <f t="shared" si="14"/>
        <v>154</v>
      </c>
      <c r="F109" s="130">
        <f t="shared" si="16"/>
        <v>0.30434782608695654</v>
      </c>
      <c r="G109" s="60" t="str">
        <f t="shared" si="17"/>
        <v>26.6% - 34.6%</v>
      </c>
      <c r="H109" s="201">
        <v>113</v>
      </c>
      <c r="I109" s="131">
        <f t="shared" si="13"/>
        <v>0.22332015810276679</v>
      </c>
      <c r="J109" s="132">
        <v>41</v>
      </c>
      <c r="K109" s="131">
        <f t="shared" si="11"/>
        <v>8.1027667984189727E-2</v>
      </c>
      <c r="L109" s="201">
        <v>352</v>
      </c>
      <c r="M109" s="131">
        <f t="shared" si="12"/>
        <v>0.69565217391304346</v>
      </c>
      <c r="N109" s="201">
        <v>0</v>
      </c>
      <c r="O109" s="131">
        <f t="shared" si="15"/>
        <v>0</v>
      </c>
      <c r="P109" s="232" t="s">
        <v>694</v>
      </c>
      <c r="Q109" s="177">
        <v>0</v>
      </c>
      <c r="R109" s="177">
        <v>0</v>
      </c>
      <c r="S109" s="177">
        <v>0</v>
      </c>
    </row>
    <row r="110" spans="1:19" x14ac:dyDescent="0.2">
      <c r="A110" s="58" t="s">
        <v>695</v>
      </c>
      <c r="B110" s="58" t="s">
        <v>696</v>
      </c>
      <c r="C110" s="58" t="s">
        <v>678</v>
      </c>
      <c r="D110" s="19">
        <v>121</v>
      </c>
      <c r="E110" s="202">
        <f t="shared" si="14"/>
        <v>37</v>
      </c>
      <c r="F110" s="130"/>
      <c r="G110" s="60" t="str">
        <f t="shared" si="17"/>
        <v/>
      </c>
      <c r="H110" s="201">
        <v>31</v>
      </c>
      <c r="I110" s="131"/>
      <c r="J110" s="132">
        <v>6</v>
      </c>
      <c r="K110" s="131"/>
      <c r="L110" s="201">
        <v>79</v>
      </c>
      <c r="M110" s="131"/>
      <c r="N110" s="201">
        <v>5</v>
      </c>
      <c r="O110" s="131">
        <f t="shared" si="15"/>
        <v>4.1322314049586778E-2</v>
      </c>
      <c r="P110" s="232" t="s">
        <v>697</v>
      </c>
      <c r="Q110" s="177">
        <v>1</v>
      </c>
      <c r="R110" s="177">
        <v>0</v>
      </c>
      <c r="S110" s="177">
        <v>0</v>
      </c>
    </row>
    <row r="111" spans="1:19" x14ac:dyDescent="0.2">
      <c r="A111" s="58" t="s">
        <v>698</v>
      </c>
      <c r="B111" s="58" t="s">
        <v>699</v>
      </c>
      <c r="C111" s="58" t="s">
        <v>700</v>
      </c>
      <c r="D111" s="19">
        <v>2340</v>
      </c>
      <c r="E111" s="202">
        <f t="shared" si="14"/>
        <v>1071</v>
      </c>
      <c r="F111" s="130"/>
      <c r="G111" s="60" t="str">
        <f t="shared" si="17"/>
        <v/>
      </c>
      <c r="H111" s="201">
        <v>611</v>
      </c>
      <c r="I111" s="131"/>
      <c r="J111" s="132">
        <v>460</v>
      </c>
      <c r="K111" s="131"/>
      <c r="L111" s="201">
        <v>1170</v>
      </c>
      <c r="M111" s="131"/>
      <c r="N111" s="201">
        <v>99</v>
      </c>
      <c r="O111" s="131">
        <f t="shared" si="15"/>
        <v>4.230769230769231E-2</v>
      </c>
      <c r="P111" s="232" t="s">
        <v>701</v>
      </c>
      <c r="Q111" s="177">
        <v>1</v>
      </c>
      <c r="R111" s="177">
        <v>0</v>
      </c>
      <c r="S111" s="177">
        <v>0</v>
      </c>
    </row>
    <row r="112" spans="1:19" x14ac:dyDescent="0.2">
      <c r="A112" s="58" t="s">
        <v>702</v>
      </c>
      <c r="B112" s="58" t="s">
        <v>703</v>
      </c>
      <c r="C112" s="58" t="s">
        <v>700</v>
      </c>
      <c r="D112" s="19">
        <v>874</v>
      </c>
      <c r="E112" s="202">
        <f t="shared" si="14"/>
        <v>503</v>
      </c>
      <c r="F112" s="130">
        <f t="shared" si="16"/>
        <v>0.57551487414187641</v>
      </c>
      <c r="G112" s="60" t="str">
        <f t="shared" si="17"/>
        <v>54.2% - 60.8%</v>
      </c>
      <c r="H112" s="201">
        <v>313</v>
      </c>
      <c r="I112" s="131">
        <f t="shared" si="13"/>
        <v>0.35812356979405036</v>
      </c>
      <c r="J112" s="132">
        <v>190</v>
      </c>
      <c r="K112" s="131">
        <f t="shared" si="11"/>
        <v>0.21739130434782608</v>
      </c>
      <c r="L112" s="201">
        <v>354</v>
      </c>
      <c r="M112" s="131">
        <f t="shared" si="12"/>
        <v>0.40503432494279173</v>
      </c>
      <c r="N112" s="201">
        <v>17</v>
      </c>
      <c r="O112" s="131">
        <f t="shared" si="15"/>
        <v>1.9450800915331808E-2</v>
      </c>
      <c r="P112" s="232" t="s">
        <v>704</v>
      </c>
      <c r="Q112" s="177">
        <v>0</v>
      </c>
      <c r="R112" s="177">
        <v>0</v>
      </c>
      <c r="S112" s="177">
        <v>0</v>
      </c>
    </row>
    <row r="113" spans="1:19" x14ac:dyDescent="0.2">
      <c r="A113" s="58" t="s">
        <v>705</v>
      </c>
      <c r="B113" s="58" t="s">
        <v>706</v>
      </c>
      <c r="C113" s="58" t="s">
        <v>700</v>
      </c>
      <c r="D113" s="19">
        <v>898</v>
      </c>
      <c r="E113" s="202">
        <f t="shared" si="14"/>
        <v>281</v>
      </c>
      <c r="F113" s="130">
        <f t="shared" si="16"/>
        <v>0.31291759465478841</v>
      </c>
      <c r="G113" s="60" t="str">
        <f t="shared" si="17"/>
        <v>28.3% - 34.4%</v>
      </c>
      <c r="H113" s="201">
        <v>190</v>
      </c>
      <c r="I113" s="131">
        <f t="shared" si="13"/>
        <v>0.21158129175946547</v>
      </c>
      <c r="J113" s="132">
        <v>91</v>
      </c>
      <c r="K113" s="131">
        <f t="shared" si="11"/>
        <v>0.10133630289532294</v>
      </c>
      <c r="L113" s="201">
        <v>581</v>
      </c>
      <c r="M113" s="131">
        <f t="shared" si="12"/>
        <v>0.64699331848552344</v>
      </c>
      <c r="N113" s="201">
        <v>36</v>
      </c>
      <c r="O113" s="131">
        <f t="shared" si="15"/>
        <v>4.0089086859688199E-2</v>
      </c>
      <c r="P113" s="232" t="s">
        <v>707</v>
      </c>
      <c r="Q113" s="177">
        <v>0</v>
      </c>
      <c r="R113" s="177">
        <v>0</v>
      </c>
      <c r="S113" s="177">
        <v>0</v>
      </c>
    </row>
    <row r="114" spans="1:19" x14ac:dyDescent="0.2">
      <c r="A114" s="58" t="s">
        <v>708</v>
      </c>
      <c r="B114" s="58" t="s">
        <v>709</v>
      </c>
      <c r="C114" s="58" t="s">
        <v>700</v>
      </c>
      <c r="D114" s="19">
        <v>1789</v>
      </c>
      <c r="E114" s="202">
        <f t="shared" si="14"/>
        <v>543</v>
      </c>
      <c r="F114" s="130"/>
      <c r="G114" s="60" t="str">
        <f t="shared" si="17"/>
        <v/>
      </c>
      <c r="H114" s="201">
        <v>266</v>
      </c>
      <c r="I114" s="131"/>
      <c r="J114" s="132">
        <v>277</v>
      </c>
      <c r="K114" s="131"/>
      <c r="L114" s="201">
        <v>425</v>
      </c>
      <c r="M114" s="131"/>
      <c r="N114" s="201">
        <v>821</v>
      </c>
      <c r="O114" s="131">
        <f t="shared" si="15"/>
        <v>0.45891559530463949</v>
      </c>
      <c r="P114" s="232" t="s">
        <v>710</v>
      </c>
      <c r="Q114" s="177">
        <v>0</v>
      </c>
      <c r="R114" s="177">
        <v>1</v>
      </c>
      <c r="S114" s="177">
        <v>0</v>
      </c>
    </row>
    <row r="115" spans="1:19" x14ac:dyDescent="0.2">
      <c r="A115" s="58" t="s">
        <v>711</v>
      </c>
      <c r="B115" s="58" t="s">
        <v>712</v>
      </c>
      <c r="C115" s="58" t="s">
        <v>700</v>
      </c>
      <c r="D115" s="19">
        <v>670</v>
      </c>
      <c r="E115" s="202">
        <f t="shared" si="14"/>
        <v>283</v>
      </c>
      <c r="F115" s="130">
        <f t="shared" si="16"/>
        <v>0.42238805970149251</v>
      </c>
      <c r="G115" s="60" t="str">
        <f t="shared" si="17"/>
        <v>38.6% - 46.0%</v>
      </c>
      <c r="H115" s="201">
        <v>200</v>
      </c>
      <c r="I115" s="131">
        <f t="shared" si="13"/>
        <v>0.29850746268656714</v>
      </c>
      <c r="J115" s="132">
        <v>83</v>
      </c>
      <c r="K115" s="131">
        <f t="shared" si="11"/>
        <v>0.12388059701492538</v>
      </c>
      <c r="L115" s="201">
        <v>372</v>
      </c>
      <c r="M115" s="131">
        <f t="shared" si="12"/>
        <v>0.55522388059701488</v>
      </c>
      <c r="N115" s="201">
        <v>15</v>
      </c>
      <c r="O115" s="131">
        <f t="shared" si="15"/>
        <v>2.2388059701492536E-2</v>
      </c>
      <c r="P115" s="232" t="s">
        <v>713</v>
      </c>
      <c r="Q115" s="177">
        <v>0</v>
      </c>
      <c r="R115" s="177">
        <v>0</v>
      </c>
      <c r="S115" s="177">
        <v>0</v>
      </c>
    </row>
    <row r="116" spans="1:19" x14ac:dyDescent="0.2">
      <c r="A116" s="58" t="s">
        <v>714</v>
      </c>
      <c r="B116" s="58" t="s">
        <v>715</v>
      </c>
      <c r="C116" s="58" t="s">
        <v>700</v>
      </c>
      <c r="D116" s="19">
        <v>833</v>
      </c>
      <c r="E116" s="202">
        <f t="shared" si="14"/>
        <v>292</v>
      </c>
      <c r="F116" s="130"/>
      <c r="G116" s="60" t="str">
        <f t="shared" si="17"/>
        <v/>
      </c>
      <c r="H116" s="201">
        <v>151</v>
      </c>
      <c r="I116" s="131"/>
      <c r="J116" s="132">
        <v>141</v>
      </c>
      <c r="K116" s="131"/>
      <c r="L116" s="201">
        <v>518</v>
      </c>
      <c r="M116" s="131"/>
      <c r="N116" s="201">
        <v>23</v>
      </c>
      <c r="O116" s="131">
        <f t="shared" si="15"/>
        <v>2.7611044417767107E-2</v>
      </c>
      <c r="P116" s="232" t="s">
        <v>716</v>
      </c>
      <c r="Q116" s="177">
        <v>1</v>
      </c>
      <c r="R116" s="177">
        <v>0</v>
      </c>
      <c r="S116" s="177">
        <v>0</v>
      </c>
    </row>
    <row r="117" spans="1:19" x14ac:dyDescent="0.2">
      <c r="A117" s="58" t="s">
        <v>717</v>
      </c>
      <c r="B117" s="58" t="s">
        <v>718</v>
      </c>
      <c r="C117" s="58" t="s">
        <v>700</v>
      </c>
      <c r="D117" s="19">
        <v>330</v>
      </c>
      <c r="E117" s="202">
        <f t="shared" si="14"/>
        <v>118</v>
      </c>
      <c r="F117" s="130"/>
      <c r="G117" s="60" t="str">
        <f t="shared" si="17"/>
        <v/>
      </c>
      <c r="H117" s="201">
        <v>78</v>
      </c>
      <c r="I117" s="131"/>
      <c r="J117" s="132">
        <v>40</v>
      </c>
      <c r="K117" s="131"/>
      <c r="L117" s="201">
        <v>188</v>
      </c>
      <c r="M117" s="131"/>
      <c r="N117" s="201">
        <v>24</v>
      </c>
      <c r="O117" s="131">
        <f t="shared" si="15"/>
        <v>7.2727272727272724E-2</v>
      </c>
      <c r="P117" s="232" t="s">
        <v>719</v>
      </c>
      <c r="Q117" s="177">
        <v>1</v>
      </c>
      <c r="R117" s="177">
        <v>1</v>
      </c>
      <c r="S117" s="177">
        <v>0</v>
      </c>
    </row>
    <row r="118" spans="1:19" x14ac:dyDescent="0.2">
      <c r="A118" s="58" t="s">
        <v>720</v>
      </c>
      <c r="B118" s="58" t="s">
        <v>721</v>
      </c>
      <c r="C118" s="58" t="s">
        <v>722</v>
      </c>
      <c r="D118" s="19">
        <v>248</v>
      </c>
      <c r="E118" s="202">
        <f t="shared" si="14"/>
        <v>91</v>
      </c>
      <c r="F118" s="130"/>
      <c r="G118" s="60" t="str">
        <f t="shared" si="17"/>
        <v/>
      </c>
      <c r="H118" s="201">
        <v>62</v>
      </c>
      <c r="I118" s="131"/>
      <c r="J118" s="132">
        <v>29</v>
      </c>
      <c r="K118" s="131"/>
      <c r="L118" s="201">
        <v>157</v>
      </c>
      <c r="M118" s="131"/>
      <c r="N118" s="201">
        <v>0</v>
      </c>
      <c r="O118" s="131">
        <f t="shared" si="15"/>
        <v>0</v>
      </c>
      <c r="P118" s="232" t="s">
        <v>723</v>
      </c>
      <c r="Q118" s="177">
        <v>1</v>
      </c>
      <c r="R118" s="177">
        <v>0</v>
      </c>
      <c r="S118" s="177">
        <v>0</v>
      </c>
    </row>
    <row r="119" spans="1:19" x14ac:dyDescent="0.2">
      <c r="A119" s="58" t="s">
        <v>724</v>
      </c>
      <c r="B119" s="58" t="s">
        <v>725</v>
      </c>
      <c r="C119" s="58" t="s">
        <v>722</v>
      </c>
      <c r="D119" s="19">
        <v>248</v>
      </c>
      <c r="E119" s="202">
        <f t="shared" si="14"/>
        <v>82</v>
      </c>
      <c r="F119" s="130"/>
      <c r="G119" s="60" t="str">
        <f t="shared" si="17"/>
        <v/>
      </c>
      <c r="H119" s="201">
        <v>59</v>
      </c>
      <c r="I119" s="131"/>
      <c r="J119" s="132">
        <v>23</v>
      </c>
      <c r="K119" s="131"/>
      <c r="L119" s="201">
        <v>164</v>
      </c>
      <c r="M119" s="131"/>
      <c r="N119" s="201">
        <v>2</v>
      </c>
      <c r="O119" s="131">
        <f t="shared" si="15"/>
        <v>8.0645161290322578E-3</v>
      </c>
      <c r="P119" s="232" t="s">
        <v>726</v>
      </c>
      <c r="Q119" s="177">
        <v>1</v>
      </c>
      <c r="R119" s="177">
        <v>0</v>
      </c>
      <c r="S119" s="177">
        <v>0</v>
      </c>
    </row>
    <row r="120" spans="1:19" x14ac:dyDescent="0.2">
      <c r="A120" s="58" t="s">
        <v>727</v>
      </c>
      <c r="B120" s="58" t="s">
        <v>728</v>
      </c>
      <c r="C120" s="58" t="s">
        <v>722</v>
      </c>
      <c r="D120" s="19">
        <v>539</v>
      </c>
      <c r="E120" s="202">
        <f t="shared" si="14"/>
        <v>158</v>
      </c>
      <c r="F120" s="130">
        <f t="shared" si="16"/>
        <v>0.29313543599257885</v>
      </c>
      <c r="G120" s="60" t="str">
        <f t="shared" si="17"/>
        <v>25.6% - 33.3%</v>
      </c>
      <c r="H120" s="201">
        <v>112</v>
      </c>
      <c r="I120" s="131">
        <f t="shared" si="13"/>
        <v>0.20779220779220781</v>
      </c>
      <c r="J120" s="132">
        <v>46</v>
      </c>
      <c r="K120" s="131">
        <f t="shared" si="11"/>
        <v>8.534322820037106E-2</v>
      </c>
      <c r="L120" s="201">
        <v>381</v>
      </c>
      <c r="M120" s="131">
        <f t="shared" si="12"/>
        <v>0.70686456400742115</v>
      </c>
      <c r="N120" s="201">
        <v>0</v>
      </c>
      <c r="O120" s="131">
        <f t="shared" si="15"/>
        <v>0</v>
      </c>
      <c r="P120" s="232" t="s">
        <v>729</v>
      </c>
      <c r="Q120" s="177">
        <v>0</v>
      </c>
      <c r="R120" s="177">
        <v>0</v>
      </c>
      <c r="S120" s="177">
        <v>0</v>
      </c>
    </row>
    <row r="121" spans="1:19" x14ac:dyDescent="0.2">
      <c r="A121" s="58" t="s">
        <v>730</v>
      </c>
      <c r="B121" s="58" t="s">
        <v>731</v>
      </c>
      <c r="C121" s="58" t="s">
        <v>722</v>
      </c>
      <c r="D121" s="19">
        <v>298</v>
      </c>
      <c r="E121" s="202">
        <f t="shared" si="14"/>
        <v>95</v>
      </c>
      <c r="F121" s="130">
        <f t="shared" si="16"/>
        <v>0.31879194630872482</v>
      </c>
      <c r="G121" s="60" t="str">
        <f t="shared" si="17"/>
        <v>26.8% - 37.4%</v>
      </c>
      <c r="H121" s="201">
        <v>74</v>
      </c>
      <c r="I121" s="131">
        <f t="shared" si="13"/>
        <v>0.24832214765100671</v>
      </c>
      <c r="J121" s="132">
        <v>21</v>
      </c>
      <c r="K121" s="131">
        <f t="shared" si="11"/>
        <v>7.0469798657718116E-2</v>
      </c>
      <c r="L121" s="201">
        <v>203</v>
      </c>
      <c r="M121" s="131">
        <f t="shared" si="12"/>
        <v>0.68120805369127513</v>
      </c>
      <c r="N121" s="201">
        <v>0</v>
      </c>
      <c r="O121" s="131">
        <f t="shared" si="15"/>
        <v>0</v>
      </c>
      <c r="P121" s="232" t="s">
        <v>732</v>
      </c>
      <c r="Q121" s="177">
        <v>0</v>
      </c>
      <c r="R121" s="177">
        <v>0</v>
      </c>
      <c r="S121" s="177">
        <v>0</v>
      </c>
    </row>
    <row r="122" spans="1:19" x14ac:dyDescent="0.2">
      <c r="A122" s="58" t="s">
        <v>733</v>
      </c>
      <c r="B122" s="58" t="s">
        <v>734</v>
      </c>
      <c r="C122" s="58" t="s">
        <v>722</v>
      </c>
      <c r="D122" s="19">
        <v>657</v>
      </c>
      <c r="E122" s="202">
        <f t="shared" si="14"/>
        <v>282</v>
      </c>
      <c r="F122" s="130">
        <f t="shared" si="16"/>
        <v>0.42922374429223742</v>
      </c>
      <c r="G122" s="60" t="str">
        <f t="shared" si="17"/>
        <v>39.2% - 46.7%</v>
      </c>
      <c r="H122" s="201">
        <v>210</v>
      </c>
      <c r="I122" s="131">
        <f t="shared" si="13"/>
        <v>0.31963470319634701</v>
      </c>
      <c r="J122" s="132">
        <v>72</v>
      </c>
      <c r="K122" s="131">
        <f t="shared" si="11"/>
        <v>0.1095890410958904</v>
      </c>
      <c r="L122" s="201">
        <v>370</v>
      </c>
      <c r="M122" s="131">
        <f t="shared" si="12"/>
        <v>0.56316590563165903</v>
      </c>
      <c r="N122" s="201">
        <v>5</v>
      </c>
      <c r="O122" s="131">
        <f t="shared" si="15"/>
        <v>7.6103500761035003E-3</v>
      </c>
      <c r="P122" s="232" t="s">
        <v>735</v>
      </c>
      <c r="Q122" s="177">
        <v>0</v>
      </c>
      <c r="R122" s="177">
        <v>0</v>
      </c>
      <c r="S122" s="177">
        <v>0</v>
      </c>
    </row>
    <row r="123" spans="1:19" x14ac:dyDescent="0.2">
      <c r="A123" s="58" t="s">
        <v>736</v>
      </c>
      <c r="B123" s="58" t="s">
        <v>737</v>
      </c>
      <c r="C123" s="58" t="s">
        <v>722</v>
      </c>
      <c r="D123" s="19">
        <v>1029</v>
      </c>
      <c r="E123" s="202">
        <f t="shared" si="14"/>
        <v>490</v>
      </c>
      <c r="F123" s="130">
        <f t="shared" si="16"/>
        <v>0.47619047619047616</v>
      </c>
      <c r="G123" s="60" t="str">
        <f t="shared" si="17"/>
        <v>44.6% - 50.7%</v>
      </c>
      <c r="H123" s="201">
        <v>345</v>
      </c>
      <c r="I123" s="131">
        <f t="shared" si="13"/>
        <v>0.33527696793002915</v>
      </c>
      <c r="J123" s="132">
        <v>145</v>
      </c>
      <c r="K123" s="131">
        <f t="shared" si="11"/>
        <v>0.14091350826044705</v>
      </c>
      <c r="L123" s="201">
        <v>539</v>
      </c>
      <c r="M123" s="131">
        <f t="shared" si="12"/>
        <v>0.52380952380952384</v>
      </c>
      <c r="N123" s="201">
        <v>0</v>
      </c>
      <c r="O123" s="131">
        <f t="shared" si="15"/>
        <v>0</v>
      </c>
      <c r="P123" s="232" t="s">
        <v>738</v>
      </c>
      <c r="Q123" s="177">
        <v>0</v>
      </c>
      <c r="R123" s="177">
        <v>0</v>
      </c>
      <c r="S123" s="177">
        <v>0</v>
      </c>
    </row>
    <row r="124" spans="1:19" x14ac:dyDescent="0.2">
      <c r="A124" s="58" t="s">
        <v>739</v>
      </c>
      <c r="B124" s="58" t="s">
        <v>740</v>
      </c>
      <c r="C124" s="58" t="s">
        <v>722</v>
      </c>
      <c r="D124" s="19">
        <v>401</v>
      </c>
      <c r="E124" s="202">
        <f t="shared" si="14"/>
        <v>157</v>
      </c>
      <c r="F124" s="130">
        <f t="shared" si="16"/>
        <v>0.39152119700748134</v>
      </c>
      <c r="G124" s="60" t="str">
        <f t="shared" si="17"/>
        <v>34.5% - 44.0%</v>
      </c>
      <c r="H124" s="201">
        <v>105</v>
      </c>
      <c r="I124" s="131">
        <f t="shared" si="13"/>
        <v>0.26184538653366585</v>
      </c>
      <c r="J124" s="132">
        <v>52</v>
      </c>
      <c r="K124" s="131">
        <f t="shared" si="11"/>
        <v>0.12967581047381546</v>
      </c>
      <c r="L124" s="201">
        <v>236</v>
      </c>
      <c r="M124" s="131">
        <f t="shared" si="12"/>
        <v>0.58852867830423938</v>
      </c>
      <c r="N124" s="201">
        <v>8</v>
      </c>
      <c r="O124" s="131">
        <f t="shared" si="15"/>
        <v>1.9950124688279301E-2</v>
      </c>
      <c r="P124" s="232" t="s">
        <v>741</v>
      </c>
      <c r="Q124" s="177">
        <v>0</v>
      </c>
      <c r="R124" s="177">
        <v>0</v>
      </c>
      <c r="S124" s="177">
        <v>0</v>
      </c>
    </row>
    <row r="125" spans="1:19" x14ac:dyDescent="0.2">
      <c r="A125" s="58" t="s">
        <v>742</v>
      </c>
      <c r="B125" s="58" t="s">
        <v>743</v>
      </c>
      <c r="C125" s="58" t="s">
        <v>722</v>
      </c>
      <c r="D125" s="19">
        <v>267</v>
      </c>
      <c r="E125" s="202">
        <f t="shared" si="14"/>
        <v>128</v>
      </c>
      <c r="F125" s="130"/>
      <c r="G125" s="60" t="str">
        <f t="shared" si="17"/>
        <v/>
      </c>
      <c r="H125" s="201">
        <v>105</v>
      </c>
      <c r="I125" s="131"/>
      <c r="J125" s="132">
        <v>23</v>
      </c>
      <c r="K125" s="131"/>
      <c r="L125" s="201">
        <v>132</v>
      </c>
      <c r="M125" s="131"/>
      <c r="N125" s="201">
        <v>7</v>
      </c>
      <c r="O125" s="131">
        <f t="shared" si="15"/>
        <v>2.6217228464419477E-2</v>
      </c>
      <c r="P125" s="232" t="s">
        <v>744</v>
      </c>
      <c r="Q125" s="177">
        <v>1</v>
      </c>
      <c r="R125" s="177">
        <v>0</v>
      </c>
      <c r="S125" s="177">
        <v>0</v>
      </c>
    </row>
    <row r="126" spans="1:19" x14ac:dyDescent="0.2">
      <c r="A126" s="58" t="s">
        <v>745</v>
      </c>
      <c r="B126" s="58" t="s">
        <v>746</v>
      </c>
      <c r="C126" s="58" t="s">
        <v>722</v>
      </c>
      <c r="D126" s="19">
        <v>299</v>
      </c>
      <c r="E126" s="202">
        <f t="shared" si="14"/>
        <v>179</v>
      </c>
      <c r="F126" s="130">
        <f t="shared" si="16"/>
        <v>0.59866220735785958</v>
      </c>
      <c r="G126" s="60" t="str">
        <f t="shared" si="17"/>
        <v>54.2% - 65.3%</v>
      </c>
      <c r="H126" s="201">
        <v>134</v>
      </c>
      <c r="I126" s="131">
        <f t="shared" si="13"/>
        <v>0.44816053511705684</v>
      </c>
      <c r="J126" s="132">
        <v>45</v>
      </c>
      <c r="K126" s="131">
        <f t="shared" si="11"/>
        <v>0.15050167224080269</v>
      </c>
      <c r="L126" s="201">
        <v>114</v>
      </c>
      <c r="M126" s="131">
        <f t="shared" si="12"/>
        <v>0.38127090301003347</v>
      </c>
      <c r="N126" s="201">
        <v>6</v>
      </c>
      <c r="O126" s="131">
        <f t="shared" si="15"/>
        <v>2.0066889632107024E-2</v>
      </c>
      <c r="P126" s="232" t="s">
        <v>747</v>
      </c>
      <c r="Q126" s="177">
        <v>0</v>
      </c>
      <c r="R126" s="177">
        <v>0</v>
      </c>
      <c r="S126" s="177">
        <v>0</v>
      </c>
    </row>
    <row r="127" spans="1:19" x14ac:dyDescent="0.2">
      <c r="A127" s="58" t="s">
        <v>748</v>
      </c>
      <c r="B127" s="58" t="s">
        <v>749</v>
      </c>
      <c r="C127" s="58" t="s">
        <v>722</v>
      </c>
      <c r="D127" s="19">
        <v>566</v>
      </c>
      <c r="E127" s="202">
        <f t="shared" si="14"/>
        <v>230</v>
      </c>
      <c r="F127" s="130"/>
      <c r="G127" s="60" t="str">
        <f t="shared" si="17"/>
        <v/>
      </c>
      <c r="H127" s="201">
        <v>171</v>
      </c>
      <c r="I127" s="131"/>
      <c r="J127" s="132">
        <v>59</v>
      </c>
      <c r="K127" s="131"/>
      <c r="L127" s="201">
        <v>327</v>
      </c>
      <c r="M127" s="131"/>
      <c r="N127" s="201">
        <v>9</v>
      </c>
      <c r="O127" s="131">
        <f t="shared" si="15"/>
        <v>1.5901060070671377E-2</v>
      </c>
      <c r="P127" s="232" t="s">
        <v>750</v>
      </c>
      <c r="Q127" s="177">
        <v>1</v>
      </c>
      <c r="R127" s="177">
        <v>0</v>
      </c>
      <c r="S127" s="177">
        <v>0</v>
      </c>
    </row>
    <row r="128" spans="1:19" x14ac:dyDescent="0.2">
      <c r="A128" s="58" t="s">
        <v>751</v>
      </c>
      <c r="B128" s="58" t="s">
        <v>752</v>
      </c>
      <c r="C128" s="58" t="s">
        <v>753</v>
      </c>
      <c r="D128" s="19">
        <v>2552</v>
      </c>
      <c r="E128" s="202">
        <f t="shared" si="14"/>
        <v>1282</v>
      </c>
      <c r="F128" s="130">
        <f t="shared" si="16"/>
        <v>0.50235109717868343</v>
      </c>
      <c r="G128" s="60" t="str">
        <f t="shared" si="17"/>
        <v>48.3% - 52.2%</v>
      </c>
      <c r="H128" s="201">
        <v>924</v>
      </c>
      <c r="I128" s="131">
        <f t="shared" si="13"/>
        <v>0.36206896551724138</v>
      </c>
      <c r="J128" s="132">
        <v>358</v>
      </c>
      <c r="K128" s="131">
        <f t="shared" si="11"/>
        <v>0.14028213166144202</v>
      </c>
      <c r="L128" s="201">
        <v>1174</v>
      </c>
      <c r="M128" s="131">
        <f t="shared" si="12"/>
        <v>0.46003134796238243</v>
      </c>
      <c r="N128" s="201">
        <v>96</v>
      </c>
      <c r="O128" s="131">
        <f t="shared" si="15"/>
        <v>3.7617554858934171E-2</v>
      </c>
      <c r="P128" s="232" t="s">
        <v>755</v>
      </c>
      <c r="Q128" s="177">
        <v>0</v>
      </c>
      <c r="R128" s="177">
        <v>0</v>
      </c>
      <c r="S128" s="177">
        <v>0</v>
      </c>
    </row>
    <row r="129" spans="1:19" x14ac:dyDescent="0.2">
      <c r="A129" s="58" t="s">
        <v>756</v>
      </c>
      <c r="B129" s="58" t="s">
        <v>757</v>
      </c>
      <c r="C129" s="58" t="s">
        <v>753</v>
      </c>
      <c r="D129" s="19">
        <v>571</v>
      </c>
      <c r="E129" s="202">
        <f t="shared" si="14"/>
        <v>223</v>
      </c>
      <c r="F129" s="130">
        <f t="shared" si="16"/>
        <v>0.39054290718038531</v>
      </c>
      <c r="G129" s="60" t="str">
        <f t="shared" si="17"/>
        <v>35.1% - 43.1%</v>
      </c>
      <c r="H129" s="201">
        <v>171</v>
      </c>
      <c r="I129" s="131">
        <f t="shared" si="13"/>
        <v>0.29947460595446584</v>
      </c>
      <c r="J129" s="132">
        <v>52</v>
      </c>
      <c r="K129" s="131">
        <f t="shared" si="11"/>
        <v>9.106830122591944E-2</v>
      </c>
      <c r="L129" s="201">
        <v>340</v>
      </c>
      <c r="M129" s="131">
        <f t="shared" si="12"/>
        <v>0.59544658493870406</v>
      </c>
      <c r="N129" s="201">
        <v>8</v>
      </c>
      <c r="O129" s="131">
        <f t="shared" si="15"/>
        <v>1.4010507880910683E-2</v>
      </c>
      <c r="P129" s="232" t="s">
        <v>758</v>
      </c>
      <c r="Q129" s="177">
        <v>0</v>
      </c>
      <c r="R129" s="177">
        <v>0</v>
      </c>
      <c r="S129" s="177">
        <v>0</v>
      </c>
    </row>
    <row r="130" spans="1:19" x14ac:dyDescent="0.2">
      <c r="A130" s="58" t="s">
        <v>759</v>
      </c>
      <c r="B130" s="58" t="s">
        <v>760</v>
      </c>
      <c r="C130" s="58" t="s">
        <v>753</v>
      </c>
      <c r="D130" s="19">
        <v>16</v>
      </c>
      <c r="E130" s="202">
        <f t="shared" si="14"/>
        <v>6</v>
      </c>
      <c r="F130" s="130"/>
      <c r="G130" s="60" t="str">
        <f t="shared" si="17"/>
        <v/>
      </c>
      <c r="H130" s="201">
        <v>4</v>
      </c>
      <c r="I130" s="131"/>
      <c r="J130" s="132">
        <v>2</v>
      </c>
      <c r="K130" s="131"/>
      <c r="L130" s="201">
        <v>5</v>
      </c>
      <c r="M130" s="131"/>
      <c r="N130" s="201">
        <v>5</v>
      </c>
      <c r="O130" s="131">
        <f t="shared" si="15"/>
        <v>0.3125</v>
      </c>
      <c r="P130" s="232" t="s">
        <v>761</v>
      </c>
      <c r="Q130" s="177">
        <v>1</v>
      </c>
      <c r="R130" s="177">
        <v>1</v>
      </c>
      <c r="S130" s="177">
        <v>0</v>
      </c>
    </row>
    <row r="131" spans="1:19" x14ac:dyDescent="0.2">
      <c r="A131" s="58" t="s">
        <v>762</v>
      </c>
      <c r="B131" s="58" t="s">
        <v>763</v>
      </c>
      <c r="C131" s="58" t="s">
        <v>753</v>
      </c>
      <c r="D131" s="19">
        <v>358</v>
      </c>
      <c r="E131" s="202">
        <f t="shared" si="14"/>
        <v>160</v>
      </c>
      <c r="F131" s="130"/>
      <c r="G131" s="60" t="str">
        <f t="shared" si="17"/>
        <v/>
      </c>
      <c r="H131" s="201">
        <v>113</v>
      </c>
      <c r="I131" s="131"/>
      <c r="J131" s="132">
        <v>47</v>
      </c>
      <c r="K131" s="131"/>
      <c r="L131" s="201">
        <v>172</v>
      </c>
      <c r="M131" s="131"/>
      <c r="N131" s="201">
        <v>26</v>
      </c>
      <c r="O131" s="131">
        <f t="shared" si="15"/>
        <v>7.2625698324022353E-2</v>
      </c>
      <c r="P131" s="232" t="s">
        <v>764</v>
      </c>
      <c r="Q131" s="177">
        <v>0</v>
      </c>
      <c r="R131" s="177">
        <v>1</v>
      </c>
      <c r="S131" s="177">
        <v>0</v>
      </c>
    </row>
    <row r="132" spans="1:19" x14ac:dyDescent="0.2">
      <c r="A132" s="58" t="s">
        <v>765</v>
      </c>
      <c r="B132" s="58" t="s">
        <v>766</v>
      </c>
      <c r="C132" s="58" t="s">
        <v>753</v>
      </c>
      <c r="D132" s="19">
        <v>622</v>
      </c>
      <c r="E132" s="202">
        <f t="shared" si="14"/>
        <v>290</v>
      </c>
      <c r="F132" s="130"/>
      <c r="G132" s="60" t="str">
        <f t="shared" si="17"/>
        <v/>
      </c>
      <c r="H132" s="201">
        <v>211</v>
      </c>
      <c r="I132" s="131"/>
      <c r="J132" s="132">
        <v>79</v>
      </c>
      <c r="K132" s="131"/>
      <c r="L132" s="201">
        <v>267</v>
      </c>
      <c r="M132" s="131"/>
      <c r="N132" s="201">
        <v>65</v>
      </c>
      <c r="O132" s="131">
        <f t="shared" si="15"/>
        <v>0.1045016077170418</v>
      </c>
      <c r="P132" s="232" t="s">
        <v>767</v>
      </c>
      <c r="Q132" s="177">
        <v>0</v>
      </c>
      <c r="R132" s="177">
        <v>1</v>
      </c>
      <c r="S132" s="177">
        <v>0</v>
      </c>
    </row>
    <row r="133" spans="1:19" x14ac:dyDescent="0.2">
      <c r="A133" s="58" t="s">
        <v>768</v>
      </c>
      <c r="B133" s="58" t="s">
        <v>769</v>
      </c>
      <c r="C133" s="58" t="s">
        <v>753</v>
      </c>
      <c r="D133" s="19">
        <v>635</v>
      </c>
      <c r="E133" s="202">
        <f t="shared" si="14"/>
        <v>286</v>
      </c>
      <c r="F133" s="130"/>
      <c r="G133" s="60" t="str">
        <f t="shared" si="17"/>
        <v/>
      </c>
      <c r="H133" s="201">
        <v>209</v>
      </c>
      <c r="I133" s="131"/>
      <c r="J133" s="132">
        <v>77</v>
      </c>
      <c r="K133" s="131"/>
      <c r="L133" s="201">
        <v>273</v>
      </c>
      <c r="M133" s="131"/>
      <c r="N133" s="201">
        <v>76</v>
      </c>
      <c r="O133" s="131">
        <f t="shared" si="15"/>
        <v>0.11968503937007874</v>
      </c>
      <c r="P133" s="232" t="s">
        <v>770</v>
      </c>
      <c r="Q133" s="177">
        <v>0</v>
      </c>
      <c r="R133" s="177">
        <v>1</v>
      </c>
      <c r="S133" s="177">
        <v>0</v>
      </c>
    </row>
    <row r="134" spans="1:19" x14ac:dyDescent="0.2">
      <c r="A134" s="58" t="s">
        <v>771</v>
      </c>
      <c r="B134" s="58" t="s">
        <v>772</v>
      </c>
      <c r="C134" s="58" t="s">
        <v>753</v>
      </c>
      <c r="D134" s="19">
        <v>442</v>
      </c>
      <c r="E134" s="202">
        <f t="shared" si="14"/>
        <v>155</v>
      </c>
      <c r="F134" s="130"/>
      <c r="G134" s="60" t="str">
        <f t="shared" si="17"/>
        <v/>
      </c>
      <c r="H134" s="201">
        <v>112</v>
      </c>
      <c r="I134" s="131"/>
      <c r="J134" s="132">
        <v>43</v>
      </c>
      <c r="K134" s="131"/>
      <c r="L134" s="201">
        <v>242</v>
      </c>
      <c r="M134" s="131"/>
      <c r="N134" s="201">
        <v>45</v>
      </c>
      <c r="O134" s="131">
        <f t="shared" si="15"/>
        <v>0.10180995475113122</v>
      </c>
      <c r="P134" s="232" t="s">
        <v>773</v>
      </c>
      <c r="Q134" s="177">
        <v>0</v>
      </c>
      <c r="R134" s="177">
        <v>1</v>
      </c>
      <c r="S134" s="177">
        <v>0</v>
      </c>
    </row>
    <row r="135" spans="1:19" x14ac:dyDescent="0.2">
      <c r="A135" s="58" t="s">
        <v>774</v>
      </c>
      <c r="B135" s="58" t="s">
        <v>775</v>
      </c>
      <c r="C135" s="58" t="s">
        <v>753</v>
      </c>
      <c r="D135" s="19">
        <v>5</v>
      </c>
      <c r="E135" s="202">
        <f t="shared" si="14"/>
        <v>0</v>
      </c>
      <c r="F135" s="130"/>
      <c r="G135" s="60" t="str">
        <f t="shared" si="17"/>
        <v/>
      </c>
      <c r="H135" s="201">
        <v>0</v>
      </c>
      <c r="I135" s="131"/>
      <c r="J135" s="132">
        <v>0</v>
      </c>
      <c r="K135" s="131"/>
      <c r="L135" s="201">
        <v>1</v>
      </c>
      <c r="M135" s="131"/>
      <c r="N135" s="201">
        <v>4</v>
      </c>
      <c r="O135" s="131">
        <f t="shared" si="15"/>
        <v>0.8</v>
      </c>
      <c r="P135" s="232" t="s">
        <v>776</v>
      </c>
      <c r="Q135" s="177">
        <v>1</v>
      </c>
      <c r="R135" s="177">
        <v>1</v>
      </c>
      <c r="S135" s="177">
        <v>0</v>
      </c>
    </row>
    <row r="136" spans="1:19" x14ac:dyDescent="0.2">
      <c r="A136" s="58" t="s">
        <v>777</v>
      </c>
      <c r="B136" s="58" t="s">
        <v>778</v>
      </c>
      <c r="C136" s="58" t="s">
        <v>779</v>
      </c>
      <c r="D136" s="19">
        <v>764</v>
      </c>
      <c r="E136" s="202">
        <f t="shared" si="14"/>
        <v>263</v>
      </c>
      <c r="F136" s="130"/>
      <c r="G136" s="60" t="str">
        <f t="shared" si="17"/>
        <v/>
      </c>
      <c r="H136" s="201">
        <v>187</v>
      </c>
      <c r="I136" s="131"/>
      <c r="J136" s="132">
        <v>76</v>
      </c>
      <c r="K136" s="131"/>
      <c r="L136" s="201">
        <v>416</v>
      </c>
      <c r="M136" s="131"/>
      <c r="N136" s="201">
        <v>85</v>
      </c>
      <c r="O136" s="131">
        <f t="shared" si="15"/>
        <v>0.11125654450261781</v>
      </c>
      <c r="P136" s="232" t="s">
        <v>781</v>
      </c>
      <c r="Q136" s="177">
        <v>0</v>
      </c>
      <c r="R136" s="177">
        <v>1</v>
      </c>
      <c r="S136" s="177">
        <v>0</v>
      </c>
    </row>
    <row r="137" spans="1:19" x14ac:dyDescent="0.2">
      <c r="A137" s="58" t="s">
        <v>782</v>
      </c>
      <c r="B137" s="58" t="s">
        <v>783</v>
      </c>
      <c r="C137" s="58" t="s">
        <v>779</v>
      </c>
      <c r="D137" s="19">
        <v>404</v>
      </c>
      <c r="E137" s="202">
        <f t="shared" si="14"/>
        <v>125</v>
      </c>
      <c r="F137" s="130">
        <f t="shared" si="16"/>
        <v>0.3094059405940594</v>
      </c>
      <c r="G137" s="60" t="str">
        <f t="shared" si="17"/>
        <v>26.6% - 35.6%</v>
      </c>
      <c r="H137" s="201">
        <v>91</v>
      </c>
      <c r="I137" s="131">
        <f t="shared" si="13"/>
        <v>0.22524752475247525</v>
      </c>
      <c r="J137" s="132">
        <v>34</v>
      </c>
      <c r="K137" s="131">
        <f t="shared" si="11"/>
        <v>8.4158415841584164E-2</v>
      </c>
      <c r="L137" s="201">
        <v>277</v>
      </c>
      <c r="M137" s="131">
        <f t="shared" si="12"/>
        <v>0.6856435643564357</v>
      </c>
      <c r="N137" s="201">
        <v>2</v>
      </c>
      <c r="O137" s="131">
        <f t="shared" si="15"/>
        <v>4.9504950495049506E-3</v>
      </c>
      <c r="P137" s="232" t="s">
        <v>784</v>
      </c>
      <c r="Q137" s="177">
        <v>0</v>
      </c>
      <c r="R137" s="177">
        <v>0</v>
      </c>
      <c r="S137" s="177">
        <v>0</v>
      </c>
    </row>
    <row r="138" spans="1:19" x14ac:dyDescent="0.2">
      <c r="A138" s="58" t="s">
        <v>785</v>
      </c>
      <c r="B138" s="58" t="s">
        <v>786</v>
      </c>
      <c r="C138" s="58" t="s">
        <v>779</v>
      </c>
      <c r="D138" s="19">
        <v>1007</v>
      </c>
      <c r="E138" s="202">
        <f t="shared" si="14"/>
        <v>506</v>
      </c>
      <c r="F138" s="130">
        <f t="shared" si="16"/>
        <v>0.5024826216484608</v>
      </c>
      <c r="G138" s="60" t="str">
        <f t="shared" si="17"/>
        <v>47.2% - 53.3%</v>
      </c>
      <c r="H138" s="201">
        <v>360</v>
      </c>
      <c r="I138" s="131">
        <f t="shared" si="13"/>
        <v>0.35749751737835156</v>
      </c>
      <c r="J138" s="132">
        <v>146</v>
      </c>
      <c r="K138" s="131">
        <f t="shared" ref="K138:K201" si="18">J138/D138</f>
        <v>0.14498510427010924</v>
      </c>
      <c r="L138" s="201">
        <v>499</v>
      </c>
      <c r="M138" s="131">
        <f t="shared" ref="M138:M201" si="19">L138/D138</f>
        <v>0.49553128103277061</v>
      </c>
      <c r="N138" s="201">
        <v>2</v>
      </c>
      <c r="O138" s="131">
        <f t="shared" si="15"/>
        <v>1.9860973187686196E-3</v>
      </c>
      <c r="P138" s="232" t="s">
        <v>787</v>
      </c>
      <c r="Q138" s="177">
        <v>0</v>
      </c>
      <c r="R138" s="177">
        <v>0</v>
      </c>
      <c r="S138" s="177">
        <v>0</v>
      </c>
    </row>
    <row r="139" spans="1:19" x14ac:dyDescent="0.2">
      <c r="A139" s="58" t="s">
        <v>788</v>
      </c>
      <c r="B139" s="58" t="s">
        <v>789</v>
      </c>
      <c r="C139" s="58" t="s">
        <v>779</v>
      </c>
      <c r="D139" s="19">
        <v>861</v>
      </c>
      <c r="E139" s="202">
        <f t="shared" si="14"/>
        <v>433</v>
      </c>
      <c r="F139" s="130">
        <f t="shared" si="16"/>
        <v>0.50290360046457605</v>
      </c>
      <c r="G139" s="60" t="str">
        <f t="shared" si="17"/>
        <v>47.0% - 53.6%</v>
      </c>
      <c r="H139" s="201">
        <v>273</v>
      </c>
      <c r="I139" s="131">
        <f t="shared" ref="I139:I201" si="20">H139/D139</f>
        <v>0.31707317073170732</v>
      </c>
      <c r="J139" s="132">
        <v>160</v>
      </c>
      <c r="K139" s="131">
        <f t="shared" si="18"/>
        <v>0.18583042973286876</v>
      </c>
      <c r="L139" s="201">
        <v>426</v>
      </c>
      <c r="M139" s="131">
        <f t="shared" si="19"/>
        <v>0.49477351916376305</v>
      </c>
      <c r="N139" s="201">
        <v>2</v>
      </c>
      <c r="O139" s="131">
        <f t="shared" si="15"/>
        <v>2.3228803716608595E-3</v>
      </c>
      <c r="P139" s="232" t="s">
        <v>790</v>
      </c>
      <c r="Q139" s="177">
        <v>0</v>
      </c>
      <c r="R139" s="177">
        <v>0</v>
      </c>
      <c r="S139" s="177">
        <v>0</v>
      </c>
    </row>
    <row r="140" spans="1:19" x14ac:dyDescent="0.2">
      <c r="A140" s="58" t="s">
        <v>791</v>
      </c>
      <c r="B140" s="58" t="s">
        <v>792</v>
      </c>
      <c r="C140" s="58" t="s">
        <v>779</v>
      </c>
      <c r="D140" s="19">
        <v>474</v>
      </c>
      <c r="E140" s="202">
        <f t="shared" si="14"/>
        <v>202</v>
      </c>
      <c r="F140" s="130"/>
      <c r="G140" s="60" t="str">
        <f t="shared" si="17"/>
        <v/>
      </c>
      <c r="H140" s="201">
        <v>145</v>
      </c>
      <c r="I140" s="131"/>
      <c r="J140" s="132">
        <v>57</v>
      </c>
      <c r="K140" s="131"/>
      <c r="L140" s="201">
        <v>272</v>
      </c>
      <c r="M140" s="131"/>
      <c r="N140" s="201">
        <v>0</v>
      </c>
      <c r="O140" s="131">
        <f t="shared" si="15"/>
        <v>0</v>
      </c>
      <c r="P140" s="232" t="s">
        <v>793</v>
      </c>
      <c r="Q140" s="177">
        <v>1</v>
      </c>
      <c r="R140" s="177">
        <v>0</v>
      </c>
      <c r="S140" s="177">
        <v>0</v>
      </c>
    </row>
    <row r="141" spans="1:19" x14ac:dyDescent="0.2">
      <c r="A141" s="58" t="s">
        <v>794</v>
      </c>
      <c r="B141" s="58" t="s">
        <v>795</v>
      </c>
      <c r="C141" s="58" t="s">
        <v>779</v>
      </c>
      <c r="D141" s="19">
        <v>521</v>
      </c>
      <c r="E141" s="202">
        <f t="shared" si="14"/>
        <v>255</v>
      </c>
      <c r="F141" s="130"/>
      <c r="G141" s="60" t="str">
        <f t="shared" si="17"/>
        <v/>
      </c>
      <c r="H141" s="201">
        <v>186</v>
      </c>
      <c r="I141" s="131"/>
      <c r="J141" s="132">
        <v>69</v>
      </c>
      <c r="K141" s="131"/>
      <c r="L141" s="201">
        <v>249</v>
      </c>
      <c r="M141" s="131"/>
      <c r="N141" s="201">
        <v>17</v>
      </c>
      <c r="O141" s="131">
        <f t="shared" si="15"/>
        <v>3.2629558541266791E-2</v>
      </c>
      <c r="P141" s="232" t="s">
        <v>796</v>
      </c>
      <c r="Q141" s="177">
        <v>1</v>
      </c>
      <c r="R141" s="177">
        <v>0</v>
      </c>
      <c r="S141" s="177">
        <v>0</v>
      </c>
    </row>
    <row r="142" spans="1:19" x14ac:dyDescent="0.2">
      <c r="A142" s="58" t="s">
        <v>797</v>
      </c>
      <c r="B142" s="58" t="s">
        <v>798</v>
      </c>
      <c r="C142" s="58" t="s">
        <v>779</v>
      </c>
      <c r="D142" s="19">
        <v>804</v>
      </c>
      <c r="E142" s="202">
        <f t="shared" si="14"/>
        <v>372</v>
      </c>
      <c r="F142" s="130"/>
      <c r="G142" s="60" t="str">
        <f t="shared" si="17"/>
        <v/>
      </c>
      <c r="H142" s="201">
        <v>267</v>
      </c>
      <c r="I142" s="131"/>
      <c r="J142" s="132">
        <v>105</v>
      </c>
      <c r="K142" s="131"/>
      <c r="L142" s="201">
        <v>430</v>
      </c>
      <c r="M142" s="131"/>
      <c r="N142" s="201">
        <v>2</v>
      </c>
      <c r="O142" s="131">
        <f t="shared" si="15"/>
        <v>2.4875621890547263E-3</v>
      </c>
      <c r="P142" s="232" t="s">
        <v>799</v>
      </c>
      <c r="Q142" s="177">
        <v>1</v>
      </c>
      <c r="R142" s="177">
        <v>0</v>
      </c>
      <c r="S142" s="177">
        <v>0</v>
      </c>
    </row>
    <row r="143" spans="1:19" x14ac:dyDescent="0.2">
      <c r="A143" s="58" t="s">
        <v>800</v>
      </c>
      <c r="B143" s="58" t="s">
        <v>801</v>
      </c>
      <c r="C143" s="58" t="s">
        <v>802</v>
      </c>
      <c r="D143" s="19">
        <v>1323</v>
      </c>
      <c r="E143" s="202">
        <f t="shared" si="14"/>
        <v>602</v>
      </c>
      <c r="F143" s="130">
        <f t="shared" si="16"/>
        <v>0.455026455026455</v>
      </c>
      <c r="G143" s="60" t="str">
        <f t="shared" si="17"/>
        <v>42.8% - 48.2%</v>
      </c>
      <c r="H143" s="201">
        <v>428</v>
      </c>
      <c r="I143" s="131">
        <f t="shared" si="20"/>
        <v>0.32350718065003781</v>
      </c>
      <c r="J143" s="132">
        <v>174</v>
      </c>
      <c r="K143" s="131">
        <f t="shared" si="18"/>
        <v>0.13151927437641722</v>
      </c>
      <c r="L143" s="201">
        <v>698</v>
      </c>
      <c r="M143" s="131">
        <f t="shared" si="19"/>
        <v>0.52758881330309904</v>
      </c>
      <c r="N143" s="201">
        <v>23</v>
      </c>
      <c r="O143" s="131">
        <f t="shared" si="15"/>
        <v>1.7384731670445956E-2</v>
      </c>
      <c r="P143" s="232" t="s">
        <v>803</v>
      </c>
      <c r="Q143" s="177">
        <v>0</v>
      </c>
      <c r="R143" s="177">
        <v>0</v>
      </c>
      <c r="S143" s="177">
        <v>0</v>
      </c>
    </row>
    <row r="144" spans="1:19" x14ac:dyDescent="0.2">
      <c r="A144" s="58" t="s">
        <v>804</v>
      </c>
      <c r="B144" s="58" t="s">
        <v>805</v>
      </c>
      <c r="C144" s="58" t="s">
        <v>802</v>
      </c>
      <c r="D144" s="19">
        <v>221</v>
      </c>
      <c r="E144" s="202">
        <f t="shared" si="14"/>
        <v>88</v>
      </c>
      <c r="F144" s="130">
        <f t="shared" si="16"/>
        <v>0.39819004524886881</v>
      </c>
      <c r="G144" s="60" t="str">
        <f t="shared" si="17"/>
        <v>33.6% - 46.4%</v>
      </c>
      <c r="H144" s="201">
        <v>72</v>
      </c>
      <c r="I144" s="131">
        <f t="shared" si="20"/>
        <v>0.32579185520361992</v>
      </c>
      <c r="J144" s="132">
        <v>16</v>
      </c>
      <c r="K144" s="131">
        <f t="shared" si="18"/>
        <v>7.2398190045248875E-2</v>
      </c>
      <c r="L144" s="201">
        <v>130</v>
      </c>
      <c r="M144" s="131">
        <f t="shared" si="19"/>
        <v>0.58823529411764708</v>
      </c>
      <c r="N144" s="201">
        <v>3</v>
      </c>
      <c r="O144" s="131">
        <f t="shared" si="15"/>
        <v>1.3574660633484163E-2</v>
      </c>
      <c r="P144" s="232" t="s">
        <v>806</v>
      </c>
      <c r="Q144" s="177">
        <v>0</v>
      </c>
      <c r="R144" s="177">
        <v>0</v>
      </c>
      <c r="S144" s="177">
        <v>0</v>
      </c>
    </row>
    <row r="145" spans="1:19" x14ac:dyDescent="0.2">
      <c r="A145" s="58" t="s">
        <v>807</v>
      </c>
      <c r="B145" s="58" t="s">
        <v>808</v>
      </c>
      <c r="C145" s="58" t="s">
        <v>802</v>
      </c>
      <c r="D145" s="19">
        <v>1620</v>
      </c>
      <c r="E145" s="202">
        <f t="shared" si="14"/>
        <v>577</v>
      </c>
      <c r="F145" s="130"/>
      <c r="G145" s="60" t="str">
        <f t="shared" si="17"/>
        <v/>
      </c>
      <c r="H145" s="201">
        <v>363</v>
      </c>
      <c r="I145" s="131"/>
      <c r="J145" s="132">
        <v>214</v>
      </c>
      <c r="K145" s="131"/>
      <c r="L145" s="201">
        <v>563</v>
      </c>
      <c r="M145" s="131"/>
      <c r="N145" s="201">
        <v>480</v>
      </c>
      <c r="O145" s="131">
        <f t="shared" si="15"/>
        <v>0.29629629629629628</v>
      </c>
      <c r="P145" s="232" t="s">
        <v>809</v>
      </c>
      <c r="Q145" s="177">
        <v>0</v>
      </c>
      <c r="R145" s="177">
        <v>1</v>
      </c>
      <c r="S145" s="177">
        <v>0</v>
      </c>
    </row>
    <row r="146" spans="1:19" x14ac:dyDescent="0.2">
      <c r="A146" s="58" t="s">
        <v>810</v>
      </c>
      <c r="B146" s="58" t="s">
        <v>811</v>
      </c>
      <c r="C146" s="58" t="s">
        <v>802</v>
      </c>
      <c r="D146" s="19">
        <v>1884</v>
      </c>
      <c r="E146" s="202">
        <f t="shared" si="14"/>
        <v>719</v>
      </c>
      <c r="F146" s="130"/>
      <c r="G146" s="60" t="str">
        <f t="shared" si="17"/>
        <v/>
      </c>
      <c r="H146" s="201">
        <v>497</v>
      </c>
      <c r="I146" s="131"/>
      <c r="J146" s="132">
        <v>222</v>
      </c>
      <c r="K146" s="131"/>
      <c r="L146" s="201">
        <v>480</v>
      </c>
      <c r="M146" s="131"/>
      <c r="N146" s="201">
        <v>685</v>
      </c>
      <c r="O146" s="131">
        <f t="shared" si="15"/>
        <v>0.363588110403397</v>
      </c>
      <c r="P146" s="232" t="s">
        <v>812</v>
      </c>
      <c r="Q146" s="177">
        <v>0</v>
      </c>
      <c r="R146" s="177">
        <v>1</v>
      </c>
      <c r="S146" s="177">
        <v>0</v>
      </c>
    </row>
    <row r="147" spans="1:19" s="133" customFormat="1" x14ac:dyDescent="0.2">
      <c r="A147" s="58" t="s">
        <v>813</v>
      </c>
      <c r="B147" s="58" t="s">
        <v>814</v>
      </c>
      <c r="C147" s="58" t="s">
        <v>802</v>
      </c>
      <c r="D147" s="19">
        <v>784</v>
      </c>
      <c r="E147" s="202">
        <f t="shared" si="14"/>
        <v>423</v>
      </c>
      <c r="F147" s="130"/>
      <c r="G147" s="60" t="str">
        <f t="shared" si="17"/>
        <v/>
      </c>
      <c r="H147" s="201">
        <v>258</v>
      </c>
      <c r="I147" s="131"/>
      <c r="J147" s="132">
        <v>165</v>
      </c>
      <c r="K147" s="131"/>
      <c r="L147" s="201">
        <v>334</v>
      </c>
      <c r="M147" s="131"/>
      <c r="N147" s="201">
        <v>27</v>
      </c>
      <c r="O147" s="131">
        <f t="shared" si="15"/>
        <v>3.4438775510204078E-2</v>
      </c>
      <c r="P147" s="232" t="s">
        <v>815</v>
      </c>
      <c r="Q147" s="177">
        <v>1</v>
      </c>
      <c r="R147" s="177">
        <v>0</v>
      </c>
      <c r="S147" s="177">
        <v>0</v>
      </c>
    </row>
    <row r="148" spans="1:19" s="133" customFormat="1" x14ac:dyDescent="0.2">
      <c r="A148" s="58" t="s">
        <v>816</v>
      </c>
      <c r="B148" s="58" t="s">
        <v>817</v>
      </c>
      <c r="C148" s="58" t="s">
        <v>802</v>
      </c>
      <c r="D148" s="19">
        <v>944</v>
      </c>
      <c r="E148" s="202">
        <f t="shared" si="14"/>
        <v>488</v>
      </c>
      <c r="F148" s="130"/>
      <c r="G148" s="60" t="str">
        <f t="shared" si="17"/>
        <v/>
      </c>
      <c r="H148" s="201">
        <v>312</v>
      </c>
      <c r="I148" s="131"/>
      <c r="J148" s="132">
        <v>176</v>
      </c>
      <c r="K148" s="131"/>
      <c r="L148" s="201">
        <v>404</v>
      </c>
      <c r="M148" s="131"/>
      <c r="N148" s="201">
        <v>52</v>
      </c>
      <c r="O148" s="131">
        <f t="shared" si="15"/>
        <v>5.5084745762711863E-2</v>
      </c>
      <c r="P148" s="232" t="s">
        <v>818</v>
      </c>
      <c r="Q148" s="177">
        <v>0</v>
      </c>
      <c r="R148" s="177">
        <v>1</v>
      </c>
      <c r="S148" s="177">
        <v>0</v>
      </c>
    </row>
    <row r="149" spans="1:19" s="133" customFormat="1" x14ac:dyDescent="0.2">
      <c r="A149" s="58" t="s">
        <v>819</v>
      </c>
      <c r="B149" s="58" t="s">
        <v>820</v>
      </c>
      <c r="C149" s="58" t="s">
        <v>802</v>
      </c>
      <c r="D149" s="19">
        <v>1911</v>
      </c>
      <c r="E149" s="202">
        <f t="shared" si="14"/>
        <v>807</v>
      </c>
      <c r="F149" s="130"/>
      <c r="G149" s="60" t="str">
        <f t="shared" si="17"/>
        <v/>
      </c>
      <c r="H149" s="201">
        <v>551</v>
      </c>
      <c r="I149" s="131"/>
      <c r="J149" s="132">
        <v>256</v>
      </c>
      <c r="K149" s="131"/>
      <c r="L149" s="201">
        <v>963</v>
      </c>
      <c r="M149" s="131"/>
      <c r="N149" s="201">
        <v>141</v>
      </c>
      <c r="O149" s="131">
        <f t="shared" si="15"/>
        <v>7.378335949764521E-2</v>
      </c>
      <c r="P149" s="232" t="s">
        <v>821</v>
      </c>
      <c r="Q149" s="177">
        <v>0</v>
      </c>
      <c r="R149" s="177">
        <v>1</v>
      </c>
      <c r="S149" s="177">
        <v>0</v>
      </c>
    </row>
    <row r="150" spans="1:19" s="133" customFormat="1" x14ac:dyDescent="0.2">
      <c r="A150" s="58" t="s">
        <v>822</v>
      </c>
      <c r="B150" s="58" t="s">
        <v>823</v>
      </c>
      <c r="C150" s="58" t="s">
        <v>824</v>
      </c>
      <c r="D150" s="19">
        <v>760</v>
      </c>
      <c r="E150" s="202">
        <f t="shared" si="14"/>
        <v>352</v>
      </c>
      <c r="F150" s="130">
        <f t="shared" si="16"/>
        <v>0.4631578947368421</v>
      </c>
      <c r="G150" s="60" t="str">
        <f t="shared" si="17"/>
        <v>42.8% - 49.9%</v>
      </c>
      <c r="H150" s="201">
        <v>274</v>
      </c>
      <c r="I150" s="131">
        <f t="shared" si="20"/>
        <v>0.36052631578947369</v>
      </c>
      <c r="J150" s="132">
        <v>78</v>
      </c>
      <c r="K150" s="131">
        <f t="shared" si="18"/>
        <v>0.10263157894736842</v>
      </c>
      <c r="L150" s="201">
        <v>393</v>
      </c>
      <c r="M150" s="131">
        <f t="shared" si="19"/>
        <v>0.51710526315789473</v>
      </c>
      <c r="N150" s="201">
        <v>15</v>
      </c>
      <c r="O150" s="131">
        <f t="shared" si="15"/>
        <v>1.9736842105263157E-2</v>
      </c>
      <c r="P150" s="232" t="s">
        <v>825</v>
      </c>
      <c r="Q150" s="177">
        <v>0</v>
      </c>
      <c r="R150" s="177">
        <v>0</v>
      </c>
      <c r="S150" s="177">
        <v>0</v>
      </c>
    </row>
    <row r="151" spans="1:19" s="133" customFormat="1" x14ac:dyDescent="0.2">
      <c r="A151" s="58" t="s">
        <v>826</v>
      </c>
      <c r="B151" s="58" t="s">
        <v>827</v>
      </c>
      <c r="C151" s="58" t="s">
        <v>824</v>
      </c>
      <c r="D151" s="19">
        <v>1189</v>
      </c>
      <c r="E151" s="202">
        <f t="shared" si="14"/>
        <v>663</v>
      </c>
      <c r="F151" s="130">
        <f t="shared" si="16"/>
        <v>0.55761143818334735</v>
      </c>
      <c r="G151" s="60" t="str">
        <f t="shared" si="17"/>
        <v>52.9% - 58.6%</v>
      </c>
      <c r="H151" s="201">
        <v>442</v>
      </c>
      <c r="I151" s="131">
        <f t="shared" si="20"/>
        <v>0.37174095878889823</v>
      </c>
      <c r="J151" s="132">
        <v>221</v>
      </c>
      <c r="K151" s="131">
        <f t="shared" si="18"/>
        <v>0.18587047939444912</v>
      </c>
      <c r="L151" s="201">
        <v>504</v>
      </c>
      <c r="M151" s="131">
        <f t="shared" si="19"/>
        <v>0.42388561816652648</v>
      </c>
      <c r="N151" s="201">
        <v>22</v>
      </c>
      <c r="O151" s="131">
        <f t="shared" si="15"/>
        <v>1.8502943650126155E-2</v>
      </c>
      <c r="P151" s="232" t="s">
        <v>828</v>
      </c>
      <c r="Q151" s="177">
        <v>0</v>
      </c>
      <c r="R151" s="177">
        <v>0</v>
      </c>
      <c r="S151" s="177">
        <v>0</v>
      </c>
    </row>
    <row r="152" spans="1:19" s="133" customFormat="1" x14ac:dyDescent="0.2">
      <c r="A152" s="58" t="s">
        <v>829</v>
      </c>
      <c r="B152" s="58" t="s">
        <v>830</v>
      </c>
      <c r="C152" s="58" t="s">
        <v>824</v>
      </c>
      <c r="D152" s="19">
        <v>603</v>
      </c>
      <c r="E152" s="202">
        <f t="shared" si="14"/>
        <v>191</v>
      </c>
      <c r="F152" s="130"/>
      <c r="G152" s="60" t="str">
        <f t="shared" si="17"/>
        <v/>
      </c>
      <c r="H152" s="201">
        <v>141</v>
      </c>
      <c r="I152" s="131"/>
      <c r="J152" s="132">
        <v>50</v>
      </c>
      <c r="K152" s="131"/>
      <c r="L152" s="201">
        <v>380</v>
      </c>
      <c r="M152" s="131"/>
      <c r="N152" s="201">
        <v>32</v>
      </c>
      <c r="O152" s="131">
        <f t="shared" si="15"/>
        <v>5.306799336650083E-2</v>
      </c>
      <c r="P152" s="232" t="s">
        <v>831</v>
      </c>
      <c r="Q152" s="177">
        <v>0</v>
      </c>
      <c r="R152" s="177">
        <v>1</v>
      </c>
      <c r="S152" s="177">
        <v>0</v>
      </c>
    </row>
    <row r="153" spans="1:19" s="133" customFormat="1" x14ac:dyDescent="0.2">
      <c r="A153" s="58" t="s">
        <v>832</v>
      </c>
      <c r="B153" s="58" t="s">
        <v>833</v>
      </c>
      <c r="C153" s="58" t="s">
        <v>824</v>
      </c>
      <c r="D153" s="19">
        <v>592</v>
      </c>
      <c r="E153" s="202">
        <f t="shared" si="14"/>
        <v>232</v>
      </c>
      <c r="F153" s="130">
        <f t="shared" si="16"/>
        <v>0.39189189189189189</v>
      </c>
      <c r="G153" s="60" t="str">
        <f t="shared" si="17"/>
        <v>35.3% - 43.2%</v>
      </c>
      <c r="H153" s="201">
        <v>174</v>
      </c>
      <c r="I153" s="131">
        <f t="shared" si="20"/>
        <v>0.29391891891891891</v>
      </c>
      <c r="J153" s="132">
        <v>58</v>
      </c>
      <c r="K153" s="131">
        <f t="shared" si="18"/>
        <v>9.7972972972972971E-2</v>
      </c>
      <c r="L153" s="201">
        <v>340</v>
      </c>
      <c r="M153" s="131">
        <f t="shared" si="19"/>
        <v>0.57432432432432434</v>
      </c>
      <c r="N153" s="201">
        <v>20</v>
      </c>
      <c r="O153" s="131">
        <f t="shared" si="15"/>
        <v>3.3783783783783786E-2</v>
      </c>
      <c r="P153" s="232" t="s">
        <v>834</v>
      </c>
      <c r="Q153" s="177">
        <v>0</v>
      </c>
      <c r="R153" s="177">
        <v>0</v>
      </c>
      <c r="S153" s="177">
        <v>0</v>
      </c>
    </row>
    <row r="154" spans="1:19" s="133" customFormat="1" x14ac:dyDescent="0.2">
      <c r="A154" s="58" t="s">
        <v>835</v>
      </c>
      <c r="B154" s="58" t="s">
        <v>836</v>
      </c>
      <c r="C154" s="58" t="s">
        <v>824</v>
      </c>
      <c r="D154" s="19">
        <v>402</v>
      </c>
      <c r="E154" s="202">
        <f t="shared" si="14"/>
        <v>155</v>
      </c>
      <c r="F154" s="130">
        <f t="shared" si="16"/>
        <v>0.38557213930348261</v>
      </c>
      <c r="G154" s="60" t="str">
        <f t="shared" si="17"/>
        <v>33.9% - 43.4%</v>
      </c>
      <c r="H154" s="201">
        <v>107</v>
      </c>
      <c r="I154" s="131">
        <f t="shared" si="20"/>
        <v>0.26616915422885573</v>
      </c>
      <c r="J154" s="132">
        <v>48</v>
      </c>
      <c r="K154" s="131">
        <f t="shared" si="18"/>
        <v>0.11940298507462686</v>
      </c>
      <c r="L154" s="201">
        <v>231</v>
      </c>
      <c r="M154" s="131">
        <f t="shared" si="19"/>
        <v>0.57462686567164178</v>
      </c>
      <c r="N154" s="201">
        <v>16</v>
      </c>
      <c r="O154" s="131">
        <f t="shared" si="15"/>
        <v>3.9800995024875621E-2</v>
      </c>
      <c r="P154" s="232" t="s">
        <v>837</v>
      </c>
      <c r="Q154" s="177">
        <v>0</v>
      </c>
      <c r="R154" s="177">
        <v>0</v>
      </c>
      <c r="S154" s="177">
        <v>0</v>
      </c>
    </row>
    <row r="155" spans="1:19" s="133" customFormat="1" x14ac:dyDescent="0.2">
      <c r="A155" s="58" t="s">
        <v>838</v>
      </c>
      <c r="B155" s="58" t="s">
        <v>839</v>
      </c>
      <c r="C155" s="58" t="s">
        <v>824</v>
      </c>
      <c r="D155" s="19">
        <v>304</v>
      </c>
      <c r="E155" s="202">
        <f t="shared" si="14"/>
        <v>130</v>
      </c>
      <c r="F155" s="130">
        <f t="shared" si="16"/>
        <v>0.42763157894736842</v>
      </c>
      <c r="G155" s="60" t="str">
        <f t="shared" si="17"/>
        <v>37.3% - 48.4%</v>
      </c>
      <c r="H155" s="201">
        <v>92</v>
      </c>
      <c r="I155" s="131">
        <f t="shared" si="20"/>
        <v>0.30263157894736842</v>
      </c>
      <c r="J155" s="132">
        <v>38</v>
      </c>
      <c r="K155" s="131">
        <f t="shared" si="18"/>
        <v>0.125</v>
      </c>
      <c r="L155" s="201">
        <v>167</v>
      </c>
      <c r="M155" s="131">
        <f t="shared" si="19"/>
        <v>0.54934210526315785</v>
      </c>
      <c r="N155" s="201">
        <v>7</v>
      </c>
      <c r="O155" s="131">
        <f t="shared" si="15"/>
        <v>2.3026315789473683E-2</v>
      </c>
      <c r="P155" s="232" t="s">
        <v>840</v>
      </c>
      <c r="Q155" s="177">
        <v>0</v>
      </c>
      <c r="R155" s="177">
        <v>0</v>
      </c>
      <c r="S155" s="177">
        <v>0</v>
      </c>
    </row>
    <row r="156" spans="1:19" s="133" customFormat="1" x14ac:dyDescent="0.2">
      <c r="A156" s="58" t="s">
        <v>841</v>
      </c>
      <c r="B156" s="58" t="s">
        <v>842</v>
      </c>
      <c r="C156" s="58" t="s">
        <v>824</v>
      </c>
      <c r="D156" s="19">
        <v>952</v>
      </c>
      <c r="E156" s="202">
        <f t="shared" si="14"/>
        <v>400</v>
      </c>
      <c r="F156" s="130">
        <f t="shared" si="16"/>
        <v>0.42016806722689071</v>
      </c>
      <c r="G156" s="60" t="str">
        <f t="shared" si="17"/>
        <v>38.9% - 45.2%</v>
      </c>
      <c r="H156" s="201">
        <v>302</v>
      </c>
      <c r="I156" s="131">
        <f t="shared" si="20"/>
        <v>0.3172268907563025</v>
      </c>
      <c r="J156" s="132">
        <v>98</v>
      </c>
      <c r="K156" s="131">
        <f t="shared" si="18"/>
        <v>0.10294117647058823</v>
      </c>
      <c r="L156" s="201">
        <v>523</v>
      </c>
      <c r="M156" s="131">
        <f t="shared" si="19"/>
        <v>0.54936974789915971</v>
      </c>
      <c r="N156" s="201">
        <v>29</v>
      </c>
      <c r="O156" s="131">
        <f t="shared" si="15"/>
        <v>3.0462184873949579E-2</v>
      </c>
      <c r="P156" s="232" t="s">
        <v>843</v>
      </c>
      <c r="Q156" s="177">
        <v>0</v>
      </c>
      <c r="R156" s="177">
        <v>0</v>
      </c>
      <c r="S156" s="177">
        <v>0</v>
      </c>
    </row>
    <row r="157" spans="1:19" s="133" customFormat="1" x14ac:dyDescent="0.2">
      <c r="A157" s="58" t="s">
        <v>844</v>
      </c>
      <c r="B157" s="58" t="s">
        <v>845</v>
      </c>
      <c r="C157" s="58" t="s">
        <v>846</v>
      </c>
      <c r="D157" s="19">
        <v>400</v>
      </c>
      <c r="E157" s="202">
        <f t="shared" si="14"/>
        <v>105</v>
      </c>
      <c r="F157" s="130"/>
      <c r="G157" s="60" t="str">
        <f t="shared" si="17"/>
        <v/>
      </c>
      <c r="H157" s="201">
        <v>77</v>
      </c>
      <c r="I157" s="131"/>
      <c r="J157" s="132">
        <v>28</v>
      </c>
      <c r="K157" s="131"/>
      <c r="L157" s="201">
        <v>238</v>
      </c>
      <c r="M157" s="131"/>
      <c r="N157" s="201">
        <v>57</v>
      </c>
      <c r="O157" s="131">
        <f t="shared" si="15"/>
        <v>0.14249999999999999</v>
      </c>
      <c r="P157" s="232" t="s">
        <v>847</v>
      </c>
      <c r="Q157" s="177">
        <v>0</v>
      </c>
      <c r="R157" s="177">
        <v>1</v>
      </c>
      <c r="S157" s="177">
        <v>0</v>
      </c>
    </row>
    <row r="158" spans="1:19" s="133" customFormat="1" x14ac:dyDescent="0.2">
      <c r="A158" s="58" t="s">
        <v>848</v>
      </c>
      <c r="B158" s="58" t="s">
        <v>849</v>
      </c>
      <c r="C158" s="58" t="s">
        <v>846</v>
      </c>
      <c r="D158" s="19">
        <v>334</v>
      </c>
      <c r="E158" s="202">
        <f t="shared" si="14"/>
        <v>117</v>
      </c>
      <c r="F158" s="130"/>
      <c r="G158" s="60" t="str">
        <f t="shared" si="17"/>
        <v/>
      </c>
      <c r="H158" s="201">
        <v>84</v>
      </c>
      <c r="I158" s="131"/>
      <c r="J158" s="132">
        <v>33</v>
      </c>
      <c r="K158" s="131"/>
      <c r="L158" s="201">
        <v>162</v>
      </c>
      <c r="M158" s="131"/>
      <c r="N158" s="201">
        <v>55</v>
      </c>
      <c r="O158" s="131">
        <f t="shared" si="15"/>
        <v>0.16467065868263472</v>
      </c>
      <c r="P158" s="232" t="s">
        <v>850</v>
      </c>
      <c r="Q158" s="177">
        <v>1</v>
      </c>
      <c r="R158" s="177">
        <v>1</v>
      </c>
      <c r="S158" s="177">
        <v>0</v>
      </c>
    </row>
    <row r="159" spans="1:19" s="133" customFormat="1" x14ac:dyDescent="0.2">
      <c r="A159" s="58" t="s">
        <v>851</v>
      </c>
      <c r="B159" s="58" t="s">
        <v>852</v>
      </c>
      <c r="C159" s="58" t="s">
        <v>846</v>
      </c>
      <c r="D159" s="19">
        <v>489</v>
      </c>
      <c r="E159" s="202">
        <f t="shared" si="14"/>
        <v>203</v>
      </c>
      <c r="F159" s="130">
        <f t="shared" si="16"/>
        <v>0.41513292433537829</v>
      </c>
      <c r="G159" s="60" t="str">
        <f t="shared" si="17"/>
        <v>37.2% - 45.9%</v>
      </c>
      <c r="H159" s="201">
        <v>146</v>
      </c>
      <c r="I159" s="131">
        <f t="shared" si="20"/>
        <v>0.29856850715746419</v>
      </c>
      <c r="J159" s="132">
        <v>57</v>
      </c>
      <c r="K159" s="131">
        <f t="shared" si="18"/>
        <v>0.1165644171779141</v>
      </c>
      <c r="L159" s="201">
        <v>285</v>
      </c>
      <c r="M159" s="131">
        <f t="shared" si="19"/>
        <v>0.58282208588957052</v>
      </c>
      <c r="N159" s="201">
        <v>1</v>
      </c>
      <c r="O159" s="131">
        <f t="shared" si="15"/>
        <v>2.0449897750511249E-3</v>
      </c>
      <c r="P159" s="232" t="s">
        <v>853</v>
      </c>
      <c r="Q159" s="177">
        <v>0</v>
      </c>
      <c r="R159" s="177">
        <v>0</v>
      </c>
      <c r="S159" s="177">
        <v>0</v>
      </c>
    </row>
    <row r="160" spans="1:19" s="133" customFormat="1" x14ac:dyDescent="0.2">
      <c r="A160" s="58" t="s">
        <v>854</v>
      </c>
      <c r="B160" s="58" t="s">
        <v>855</v>
      </c>
      <c r="C160" s="58" t="s">
        <v>846</v>
      </c>
      <c r="D160" s="19">
        <v>689</v>
      </c>
      <c r="E160" s="202">
        <f t="shared" si="14"/>
        <v>295</v>
      </c>
      <c r="F160" s="130">
        <f t="shared" si="16"/>
        <v>0.42815674891146588</v>
      </c>
      <c r="G160" s="60" t="str">
        <f t="shared" si="17"/>
        <v>39.2% - 46.5%</v>
      </c>
      <c r="H160" s="201">
        <v>216</v>
      </c>
      <c r="I160" s="131">
        <f t="shared" si="20"/>
        <v>0.31349782293178519</v>
      </c>
      <c r="J160" s="132">
        <v>79</v>
      </c>
      <c r="K160" s="131">
        <f t="shared" si="18"/>
        <v>0.11465892597968069</v>
      </c>
      <c r="L160" s="201">
        <v>373</v>
      </c>
      <c r="M160" s="131">
        <f t="shared" si="19"/>
        <v>0.54136429608127723</v>
      </c>
      <c r="N160" s="201">
        <v>21</v>
      </c>
      <c r="O160" s="131">
        <f t="shared" si="15"/>
        <v>3.0478955007256895E-2</v>
      </c>
      <c r="P160" s="232" t="s">
        <v>856</v>
      </c>
      <c r="Q160" s="177">
        <v>0</v>
      </c>
      <c r="R160" s="177">
        <v>0</v>
      </c>
      <c r="S160" s="177">
        <v>0</v>
      </c>
    </row>
    <row r="161" spans="1:19" s="133" customFormat="1" x14ac:dyDescent="0.2">
      <c r="A161" s="58" t="s">
        <v>857</v>
      </c>
      <c r="B161" s="58" t="s">
        <v>858</v>
      </c>
      <c r="C161" s="58" t="s">
        <v>846</v>
      </c>
      <c r="D161" s="19">
        <v>537</v>
      </c>
      <c r="E161" s="202">
        <f t="shared" si="14"/>
        <v>165</v>
      </c>
      <c r="F161" s="130"/>
      <c r="G161" s="60" t="str">
        <f t="shared" si="17"/>
        <v/>
      </c>
      <c r="H161" s="201">
        <v>117</v>
      </c>
      <c r="I161" s="131"/>
      <c r="J161" s="132">
        <v>48</v>
      </c>
      <c r="K161" s="131"/>
      <c r="L161" s="201">
        <v>260</v>
      </c>
      <c r="M161" s="131"/>
      <c r="N161" s="201">
        <v>112</v>
      </c>
      <c r="O161" s="131">
        <f t="shared" si="15"/>
        <v>0.20856610800744879</v>
      </c>
      <c r="P161" s="232" t="s">
        <v>859</v>
      </c>
      <c r="Q161" s="177">
        <v>0</v>
      </c>
      <c r="R161" s="177">
        <v>1</v>
      </c>
      <c r="S161" s="177">
        <v>0</v>
      </c>
    </row>
    <row r="162" spans="1:19" s="133" customFormat="1" x14ac:dyDescent="0.2">
      <c r="A162" s="58" t="s">
        <v>860</v>
      </c>
      <c r="B162" s="58" t="s">
        <v>861</v>
      </c>
      <c r="C162" s="58" t="s">
        <v>846</v>
      </c>
      <c r="D162" s="19">
        <v>325</v>
      </c>
      <c r="E162" s="202">
        <f t="shared" si="14"/>
        <v>128</v>
      </c>
      <c r="F162" s="130"/>
      <c r="G162" s="60" t="str">
        <f t="shared" si="17"/>
        <v/>
      </c>
      <c r="H162" s="201">
        <v>93</v>
      </c>
      <c r="I162" s="131"/>
      <c r="J162" s="132">
        <v>35</v>
      </c>
      <c r="K162" s="131"/>
      <c r="L162" s="201">
        <v>171</v>
      </c>
      <c r="M162" s="131"/>
      <c r="N162" s="201">
        <v>26</v>
      </c>
      <c r="O162" s="131">
        <f t="shared" si="15"/>
        <v>0.08</v>
      </c>
      <c r="P162" s="232" t="s">
        <v>862</v>
      </c>
      <c r="Q162" s="177">
        <v>0</v>
      </c>
      <c r="R162" s="177">
        <v>1</v>
      </c>
      <c r="S162" s="177">
        <v>0</v>
      </c>
    </row>
    <row r="163" spans="1:19" s="133" customFormat="1" x14ac:dyDescent="0.2">
      <c r="A163" s="58" t="s">
        <v>863</v>
      </c>
      <c r="B163" s="58" t="s">
        <v>864</v>
      </c>
      <c r="C163" s="58" t="s">
        <v>846</v>
      </c>
      <c r="D163" s="19">
        <v>829</v>
      </c>
      <c r="E163" s="202">
        <f t="shared" si="14"/>
        <v>276</v>
      </c>
      <c r="F163" s="130">
        <f t="shared" si="16"/>
        <v>0.33293124246079614</v>
      </c>
      <c r="G163" s="60" t="str">
        <f t="shared" si="17"/>
        <v>30.2% - 36.6%</v>
      </c>
      <c r="H163" s="201">
        <v>185</v>
      </c>
      <c r="I163" s="131">
        <f t="shared" si="20"/>
        <v>0.22316043425814233</v>
      </c>
      <c r="J163" s="132">
        <v>91</v>
      </c>
      <c r="K163" s="131">
        <f t="shared" si="18"/>
        <v>0.10977080820265379</v>
      </c>
      <c r="L163" s="201">
        <v>552</v>
      </c>
      <c r="M163" s="131">
        <f t="shared" si="19"/>
        <v>0.66586248492159228</v>
      </c>
      <c r="N163" s="201">
        <v>1</v>
      </c>
      <c r="O163" s="131">
        <f t="shared" si="15"/>
        <v>1.2062726176115801E-3</v>
      </c>
      <c r="P163" s="232" t="s">
        <v>865</v>
      </c>
      <c r="Q163" s="177">
        <v>0</v>
      </c>
      <c r="R163" s="177">
        <v>0</v>
      </c>
      <c r="S163" s="177">
        <v>0</v>
      </c>
    </row>
    <row r="164" spans="1:19" s="133" customFormat="1" x14ac:dyDescent="0.2">
      <c r="A164" s="58" t="s">
        <v>866</v>
      </c>
      <c r="B164" s="58" t="s">
        <v>867</v>
      </c>
      <c r="C164" s="58" t="s">
        <v>846</v>
      </c>
      <c r="D164" s="19">
        <v>511</v>
      </c>
      <c r="E164" s="202">
        <f t="shared" ref="E164:E227" si="21">H164+J164</f>
        <v>178</v>
      </c>
      <c r="F164" s="130">
        <f t="shared" si="16"/>
        <v>0.34833659491193736</v>
      </c>
      <c r="G164" s="60" t="str">
        <f t="shared" si="17"/>
        <v>30.8% - 39.1%</v>
      </c>
      <c r="H164" s="201">
        <v>136</v>
      </c>
      <c r="I164" s="131">
        <f t="shared" si="20"/>
        <v>0.26614481409001955</v>
      </c>
      <c r="J164" s="132">
        <v>42</v>
      </c>
      <c r="K164" s="131">
        <f t="shared" si="18"/>
        <v>8.2191780821917804E-2</v>
      </c>
      <c r="L164" s="201">
        <v>322</v>
      </c>
      <c r="M164" s="131">
        <f t="shared" si="19"/>
        <v>0.63013698630136983</v>
      </c>
      <c r="N164" s="201">
        <v>11</v>
      </c>
      <c r="O164" s="131">
        <f t="shared" ref="O164:O227" si="22">N164/D164</f>
        <v>2.1526418786692758E-2</v>
      </c>
      <c r="P164" s="232" t="s">
        <v>868</v>
      </c>
      <c r="Q164" s="177">
        <v>0</v>
      </c>
      <c r="R164" s="177">
        <v>0</v>
      </c>
      <c r="S164" s="177">
        <v>0</v>
      </c>
    </row>
    <row r="165" spans="1:19" s="133" customFormat="1" x14ac:dyDescent="0.2">
      <c r="A165" s="58" t="s">
        <v>869</v>
      </c>
      <c r="B165" s="58" t="s">
        <v>870</v>
      </c>
      <c r="C165" s="58" t="s">
        <v>871</v>
      </c>
      <c r="D165" s="19">
        <v>464</v>
      </c>
      <c r="E165" s="202">
        <f t="shared" si="21"/>
        <v>289</v>
      </c>
      <c r="F165" s="130">
        <f t="shared" ref="F165:F228" si="23">I165+K165</f>
        <v>0.62284482758620685</v>
      </c>
      <c r="G165" s="60" t="str">
        <f t="shared" si="17"/>
        <v>57.8% - 66.6%</v>
      </c>
      <c r="H165" s="201">
        <v>216</v>
      </c>
      <c r="I165" s="131">
        <f t="shared" si="20"/>
        <v>0.46551724137931033</v>
      </c>
      <c r="J165" s="132">
        <v>73</v>
      </c>
      <c r="K165" s="131">
        <f t="shared" si="18"/>
        <v>0.15732758620689655</v>
      </c>
      <c r="L165" s="201">
        <v>171</v>
      </c>
      <c r="M165" s="131">
        <f t="shared" si="19"/>
        <v>0.36853448275862066</v>
      </c>
      <c r="N165" s="201">
        <v>4</v>
      </c>
      <c r="O165" s="131">
        <f t="shared" si="22"/>
        <v>8.6206896551724137E-3</v>
      </c>
      <c r="P165" s="232" t="s">
        <v>872</v>
      </c>
      <c r="Q165" s="177">
        <v>0</v>
      </c>
      <c r="R165" s="177">
        <v>0</v>
      </c>
      <c r="S165" s="177">
        <v>0</v>
      </c>
    </row>
    <row r="166" spans="1:19" s="133" customFormat="1" x14ac:dyDescent="0.2">
      <c r="A166" s="58" t="s">
        <v>873</v>
      </c>
      <c r="B166" s="58" t="s">
        <v>874</v>
      </c>
      <c r="C166" s="58" t="s">
        <v>871</v>
      </c>
      <c r="D166" s="19">
        <v>1353</v>
      </c>
      <c r="E166" s="202">
        <f t="shared" si="21"/>
        <v>708</v>
      </c>
      <c r="F166" s="130"/>
      <c r="G166" s="60" t="str">
        <f t="shared" si="17"/>
        <v/>
      </c>
      <c r="H166" s="201">
        <v>544</v>
      </c>
      <c r="I166" s="131"/>
      <c r="J166" s="132">
        <v>164</v>
      </c>
      <c r="K166" s="131"/>
      <c r="L166" s="201">
        <v>636</v>
      </c>
      <c r="M166" s="131"/>
      <c r="N166" s="201">
        <v>9</v>
      </c>
      <c r="O166" s="131">
        <f t="shared" si="22"/>
        <v>6.6518847006651885E-3</v>
      </c>
      <c r="P166" s="232" t="s">
        <v>875</v>
      </c>
      <c r="Q166" s="177">
        <v>1</v>
      </c>
      <c r="R166" s="177">
        <v>0</v>
      </c>
      <c r="S166" s="177">
        <v>0</v>
      </c>
    </row>
    <row r="167" spans="1:19" s="133" customFormat="1" x14ac:dyDescent="0.2">
      <c r="A167" s="58" t="s">
        <v>876</v>
      </c>
      <c r="B167" s="58" t="s">
        <v>877</v>
      </c>
      <c r="C167" s="58" t="s">
        <v>871</v>
      </c>
      <c r="D167" s="19">
        <v>764</v>
      </c>
      <c r="E167" s="202">
        <f t="shared" si="21"/>
        <v>330</v>
      </c>
      <c r="F167" s="130"/>
      <c r="G167" s="60" t="str">
        <f t="shared" si="17"/>
        <v/>
      </c>
      <c r="H167" s="201">
        <v>225</v>
      </c>
      <c r="I167" s="131"/>
      <c r="J167" s="132">
        <v>105</v>
      </c>
      <c r="K167" s="131"/>
      <c r="L167" s="201">
        <v>366</v>
      </c>
      <c r="M167" s="131"/>
      <c r="N167" s="201">
        <v>68</v>
      </c>
      <c r="O167" s="131">
        <f t="shared" si="22"/>
        <v>8.9005235602094238E-2</v>
      </c>
      <c r="P167" s="232" t="s">
        <v>878</v>
      </c>
      <c r="Q167" s="177">
        <v>0</v>
      </c>
      <c r="R167" s="177">
        <v>1</v>
      </c>
      <c r="S167" s="177">
        <v>0</v>
      </c>
    </row>
    <row r="168" spans="1:19" s="133" customFormat="1" x14ac:dyDescent="0.2">
      <c r="A168" s="58" t="s">
        <v>879</v>
      </c>
      <c r="B168" s="58" t="s">
        <v>880</v>
      </c>
      <c r="C168" s="58" t="s">
        <v>871</v>
      </c>
      <c r="D168" s="19">
        <v>1208</v>
      </c>
      <c r="E168" s="202">
        <f t="shared" si="21"/>
        <v>597</v>
      </c>
      <c r="F168" s="130"/>
      <c r="G168" s="60" t="str">
        <f t="shared" ref="G168:G246" si="24">IF(ISNUMBER(F168),TEXT(((2*E168)+(1.96^2)-(1.96*((1.96^2)+(4*E168*(100%-F168)))^0.5))/(2*(D168+(1.96^2))),"0.0%")&amp;" - "&amp;TEXT(((2*E168)+(1.96^2)+(1.96*((1.96^2)+(4*E168*(100%-F168)))^0.5))/(2*(D168+(1.96^2))),"0.0%"),"")</f>
        <v/>
      </c>
      <c r="H168" s="201">
        <v>461</v>
      </c>
      <c r="I168" s="131"/>
      <c r="J168" s="132">
        <v>136</v>
      </c>
      <c r="K168" s="131"/>
      <c r="L168" s="201">
        <v>532</v>
      </c>
      <c r="M168" s="131"/>
      <c r="N168" s="201">
        <v>79</v>
      </c>
      <c r="O168" s="131">
        <f t="shared" si="22"/>
        <v>6.5397350993377484E-2</v>
      </c>
      <c r="P168" s="232" t="s">
        <v>881</v>
      </c>
      <c r="Q168" s="177">
        <v>0</v>
      </c>
      <c r="R168" s="177">
        <v>1</v>
      </c>
      <c r="S168" s="177">
        <v>0</v>
      </c>
    </row>
    <row r="169" spans="1:19" s="133" customFormat="1" x14ac:dyDescent="0.2">
      <c r="A169" s="58" t="s">
        <v>882</v>
      </c>
      <c r="B169" s="58" t="s">
        <v>883</v>
      </c>
      <c r="C169" s="58" t="s">
        <v>884</v>
      </c>
      <c r="D169" s="19">
        <v>1518</v>
      </c>
      <c r="E169" s="202">
        <f t="shared" si="21"/>
        <v>888</v>
      </c>
      <c r="F169" s="130">
        <f t="shared" si="23"/>
        <v>0.58498023715415015</v>
      </c>
      <c r="G169" s="60" t="str">
        <f t="shared" si="24"/>
        <v>56.0% - 61.0%</v>
      </c>
      <c r="H169" s="201">
        <v>618</v>
      </c>
      <c r="I169" s="131">
        <f t="shared" si="20"/>
        <v>0.40711462450592883</v>
      </c>
      <c r="J169" s="132">
        <v>270</v>
      </c>
      <c r="K169" s="131">
        <f t="shared" si="18"/>
        <v>0.17786561264822134</v>
      </c>
      <c r="L169" s="201">
        <v>607</v>
      </c>
      <c r="M169" s="131">
        <f t="shared" si="19"/>
        <v>0.39986824769433466</v>
      </c>
      <c r="N169" s="201">
        <v>23</v>
      </c>
      <c r="O169" s="131">
        <f t="shared" si="22"/>
        <v>1.5151515151515152E-2</v>
      </c>
      <c r="P169" s="232" t="s">
        <v>885</v>
      </c>
      <c r="Q169" s="177">
        <v>0</v>
      </c>
      <c r="R169" s="177">
        <v>0</v>
      </c>
      <c r="S169" s="177">
        <v>0</v>
      </c>
    </row>
    <row r="170" spans="1:19" s="133" customFormat="1" x14ac:dyDescent="0.2">
      <c r="A170" s="58" t="s">
        <v>886</v>
      </c>
      <c r="B170" s="58" t="s">
        <v>887</v>
      </c>
      <c r="C170" s="58" t="s">
        <v>884</v>
      </c>
      <c r="D170" s="19">
        <v>554</v>
      </c>
      <c r="E170" s="202">
        <f t="shared" si="21"/>
        <v>256</v>
      </c>
      <c r="F170" s="130">
        <f t="shared" si="23"/>
        <v>0.46209386281588449</v>
      </c>
      <c r="G170" s="60" t="str">
        <f t="shared" si="24"/>
        <v>42.1% - 50.4%</v>
      </c>
      <c r="H170" s="201">
        <v>191</v>
      </c>
      <c r="I170" s="131">
        <f t="shared" si="20"/>
        <v>0.34476534296028882</v>
      </c>
      <c r="J170" s="132">
        <v>65</v>
      </c>
      <c r="K170" s="131">
        <f t="shared" si="18"/>
        <v>0.11732851985559567</v>
      </c>
      <c r="L170" s="201">
        <v>292</v>
      </c>
      <c r="M170" s="131">
        <f t="shared" si="19"/>
        <v>0.52707581227436828</v>
      </c>
      <c r="N170" s="201">
        <v>6</v>
      </c>
      <c r="O170" s="131">
        <f t="shared" si="22"/>
        <v>1.0830324909747292E-2</v>
      </c>
      <c r="P170" s="232" t="s">
        <v>888</v>
      </c>
      <c r="Q170" s="177">
        <v>0</v>
      </c>
      <c r="R170" s="177">
        <v>0</v>
      </c>
      <c r="S170" s="177">
        <v>0</v>
      </c>
    </row>
    <row r="171" spans="1:19" s="133" customFormat="1" x14ac:dyDescent="0.2">
      <c r="A171" s="58" t="s">
        <v>889</v>
      </c>
      <c r="B171" s="58" t="s">
        <v>890</v>
      </c>
      <c r="C171" s="58" t="s">
        <v>884</v>
      </c>
      <c r="D171" s="19">
        <v>1319</v>
      </c>
      <c r="E171" s="202">
        <f t="shared" si="21"/>
        <v>646</v>
      </c>
      <c r="F171" s="130">
        <f t="shared" si="23"/>
        <v>0.48976497346474601</v>
      </c>
      <c r="G171" s="60" t="str">
        <f t="shared" si="24"/>
        <v>46.3% - 51.7%</v>
      </c>
      <c r="H171" s="201">
        <v>539</v>
      </c>
      <c r="I171" s="131">
        <f t="shared" si="20"/>
        <v>0.40864291129643671</v>
      </c>
      <c r="J171" s="132">
        <v>107</v>
      </c>
      <c r="K171" s="131">
        <f t="shared" si="18"/>
        <v>8.112206216830932E-2</v>
      </c>
      <c r="L171" s="201">
        <v>666</v>
      </c>
      <c r="M171" s="131">
        <f t="shared" si="19"/>
        <v>0.50492797573919634</v>
      </c>
      <c r="N171" s="201">
        <v>7</v>
      </c>
      <c r="O171" s="131">
        <f t="shared" si="22"/>
        <v>5.3070507960576198E-3</v>
      </c>
      <c r="P171" s="232" t="s">
        <v>891</v>
      </c>
      <c r="Q171" s="177">
        <v>0</v>
      </c>
      <c r="R171" s="177">
        <v>0</v>
      </c>
      <c r="S171" s="177">
        <v>0</v>
      </c>
    </row>
    <row r="172" spans="1:19" s="133" customFormat="1" x14ac:dyDescent="0.2">
      <c r="A172" s="58" t="s">
        <v>892</v>
      </c>
      <c r="B172" s="58" t="s">
        <v>893</v>
      </c>
      <c r="C172" s="58" t="s">
        <v>884</v>
      </c>
      <c r="D172" s="19">
        <v>692</v>
      </c>
      <c r="E172" s="202">
        <f t="shared" si="21"/>
        <v>320</v>
      </c>
      <c r="F172" s="130"/>
      <c r="G172" s="60" t="str">
        <f t="shared" si="24"/>
        <v/>
      </c>
      <c r="H172" s="201">
        <v>223</v>
      </c>
      <c r="I172" s="131"/>
      <c r="J172" s="132">
        <v>97</v>
      </c>
      <c r="K172" s="131"/>
      <c r="L172" s="201">
        <v>370</v>
      </c>
      <c r="M172" s="131"/>
      <c r="N172" s="201">
        <v>2</v>
      </c>
      <c r="O172" s="131">
        <f t="shared" si="22"/>
        <v>2.8901734104046241E-3</v>
      </c>
      <c r="P172" s="232" t="s">
        <v>894</v>
      </c>
      <c r="Q172" s="177">
        <v>1</v>
      </c>
      <c r="R172" s="177">
        <v>0</v>
      </c>
      <c r="S172" s="177">
        <v>0</v>
      </c>
    </row>
    <row r="173" spans="1:19" s="133" customFormat="1" x14ac:dyDescent="0.2">
      <c r="A173" s="58" t="s">
        <v>895</v>
      </c>
      <c r="B173" s="58" t="s">
        <v>896</v>
      </c>
      <c r="C173" s="58" t="s">
        <v>897</v>
      </c>
      <c r="D173" s="19">
        <v>1333</v>
      </c>
      <c r="E173" s="202">
        <f t="shared" si="21"/>
        <v>555</v>
      </c>
      <c r="F173" s="130"/>
      <c r="G173" s="60" t="str">
        <f t="shared" si="24"/>
        <v/>
      </c>
      <c r="H173" s="201">
        <v>424</v>
      </c>
      <c r="I173" s="131"/>
      <c r="J173" s="132">
        <v>131</v>
      </c>
      <c r="K173" s="131"/>
      <c r="L173" s="201">
        <v>563</v>
      </c>
      <c r="M173" s="131"/>
      <c r="N173" s="201">
        <v>215</v>
      </c>
      <c r="O173" s="131">
        <f t="shared" si="22"/>
        <v>0.16129032258064516</v>
      </c>
      <c r="P173" s="232" t="s">
        <v>898</v>
      </c>
      <c r="Q173" s="177">
        <v>0</v>
      </c>
      <c r="R173" s="177">
        <v>1</v>
      </c>
      <c r="S173" s="177">
        <v>0</v>
      </c>
    </row>
    <row r="174" spans="1:19" s="133" customFormat="1" x14ac:dyDescent="0.2">
      <c r="A174" s="58" t="s">
        <v>899</v>
      </c>
      <c r="B174" s="58" t="s">
        <v>900</v>
      </c>
      <c r="C174" s="58" t="s">
        <v>897</v>
      </c>
      <c r="D174" s="19">
        <v>1271</v>
      </c>
      <c r="E174" s="202">
        <f t="shared" si="21"/>
        <v>541</v>
      </c>
      <c r="F174" s="130"/>
      <c r="G174" s="60" t="str">
        <f t="shared" si="24"/>
        <v/>
      </c>
      <c r="H174" s="201">
        <v>411</v>
      </c>
      <c r="I174" s="131"/>
      <c r="J174" s="132">
        <v>130</v>
      </c>
      <c r="K174" s="131"/>
      <c r="L174" s="201">
        <v>699</v>
      </c>
      <c r="M174" s="131"/>
      <c r="N174" s="201">
        <v>31</v>
      </c>
      <c r="O174" s="131">
        <f t="shared" si="22"/>
        <v>2.4390243902439025E-2</v>
      </c>
      <c r="P174" s="232" t="s">
        <v>901</v>
      </c>
      <c r="Q174" s="177">
        <v>1</v>
      </c>
      <c r="R174" s="177">
        <v>0</v>
      </c>
      <c r="S174" s="177">
        <v>0</v>
      </c>
    </row>
    <row r="175" spans="1:19" s="133" customFormat="1" x14ac:dyDescent="0.2">
      <c r="A175" s="58" t="s">
        <v>902</v>
      </c>
      <c r="B175" s="58" t="s">
        <v>903</v>
      </c>
      <c r="C175" s="58" t="s">
        <v>897</v>
      </c>
      <c r="D175" s="19">
        <v>689</v>
      </c>
      <c r="E175" s="202">
        <f t="shared" si="21"/>
        <v>287</v>
      </c>
      <c r="F175" s="130"/>
      <c r="G175" s="60" t="str">
        <f t="shared" si="24"/>
        <v/>
      </c>
      <c r="H175" s="201">
        <v>206</v>
      </c>
      <c r="I175" s="131"/>
      <c r="J175" s="132">
        <v>81</v>
      </c>
      <c r="K175" s="131"/>
      <c r="L175" s="201">
        <v>332</v>
      </c>
      <c r="M175" s="131"/>
      <c r="N175" s="201">
        <v>70</v>
      </c>
      <c r="O175" s="131">
        <f t="shared" si="22"/>
        <v>0.10159651669085631</v>
      </c>
      <c r="P175" s="232" t="s">
        <v>904</v>
      </c>
      <c r="Q175" s="177">
        <v>0</v>
      </c>
      <c r="R175" s="177">
        <v>1</v>
      </c>
      <c r="S175" s="177">
        <v>0</v>
      </c>
    </row>
    <row r="176" spans="1:19" s="133" customFormat="1" x14ac:dyDescent="0.2">
      <c r="A176" s="58" t="s">
        <v>905</v>
      </c>
      <c r="B176" s="58" t="s">
        <v>906</v>
      </c>
      <c r="C176" s="58" t="s">
        <v>907</v>
      </c>
      <c r="D176" s="19">
        <v>337</v>
      </c>
      <c r="E176" s="202">
        <f t="shared" si="21"/>
        <v>126</v>
      </c>
      <c r="F176" s="130"/>
      <c r="G176" s="60" t="str">
        <f t="shared" si="24"/>
        <v/>
      </c>
      <c r="H176" s="201">
        <v>100</v>
      </c>
      <c r="I176" s="131"/>
      <c r="J176" s="132">
        <v>26</v>
      </c>
      <c r="K176" s="131"/>
      <c r="L176" s="201">
        <v>169</v>
      </c>
      <c r="M176" s="131"/>
      <c r="N176" s="201">
        <v>42</v>
      </c>
      <c r="O176" s="131">
        <f t="shared" si="22"/>
        <v>0.12462908011869436</v>
      </c>
      <c r="P176" s="232" t="s">
        <v>908</v>
      </c>
      <c r="Q176" s="177">
        <v>1</v>
      </c>
      <c r="R176" s="177">
        <v>1</v>
      </c>
      <c r="S176" s="177">
        <v>0</v>
      </c>
    </row>
    <row r="177" spans="1:19" s="133" customFormat="1" x14ac:dyDescent="0.2">
      <c r="A177" s="58" t="s">
        <v>909</v>
      </c>
      <c r="B177" s="58" t="s">
        <v>910</v>
      </c>
      <c r="C177" s="58" t="s">
        <v>907</v>
      </c>
      <c r="D177" s="19">
        <v>464</v>
      </c>
      <c r="E177" s="202">
        <f t="shared" si="21"/>
        <v>201</v>
      </c>
      <c r="F177" s="130"/>
      <c r="G177" s="60" t="str">
        <f t="shared" si="24"/>
        <v/>
      </c>
      <c r="H177" s="201">
        <v>148</v>
      </c>
      <c r="I177" s="131"/>
      <c r="J177" s="132">
        <v>53</v>
      </c>
      <c r="K177" s="131"/>
      <c r="L177" s="201">
        <v>216</v>
      </c>
      <c r="M177" s="131"/>
      <c r="N177" s="201">
        <v>47</v>
      </c>
      <c r="O177" s="131">
        <f t="shared" si="22"/>
        <v>0.10129310344827586</v>
      </c>
      <c r="P177" s="232" t="s">
        <v>911</v>
      </c>
      <c r="Q177" s="177">
        <v>0</v>
      </c>
      <c r="R177" s="177">
        <v>1</v>
      </c>
      <c r="S177" s="177">
        <v>0</v>
      </c>
    </row>
    <row r="178" spans="1:19" s="133" customFormat="1" x14ac:dyDescent="0.2">
      <c r="A178" s="58" t="s">
        <v>912</v>
      </c>
      <c r="B178" s="58" t="s">
        <v>913</v>
      </c>
      <c r="C178" s="58" t="s">
        <v>907</v>
      </c>
      <c r="D178" s="19">
        <v>699</v>
      </c>
      <c r="E178" s="202">
        <f t="shared" si="21"/>
        <v>247</v>
      </c>
      <c r="F178" s="130"/>
      <c r="G178" s="60" t="str">
        <f t="shared" si="24"/>
        <v/>
      </c>
      <c r="H178" s="201">
        <v>161</v>
      </c>
      <c r="I178" s="131"/>
      <c r="J178" s="132">
        <v>86</v>
      </c>
      <c r="K178" s="131"/>
      <c r="L178" s="201">
        <v>351</v>
      </c>
      <c r="M178" s="131"/>
      <c r="N178" s="201">
        <v>101</v>
      </c>
      <c r="O178" s="131">
        <f t="shared" si="22"/>
        <v>0.14449213161659513</v>
      </c>
      <c r="P178" s="232" t="s">
        <v>914</v>
      </c>
      <c r="Q178" s="177">
        <v>1</v>
      </c>
      <c r="R178" s="177">
        <v>1</v>
      </c>
      <c r="S178" s="177">
        <v>0</v>
      </c>
    </row>
    <row r="179" spans="1:19" s="133" customFormat="1" x14ac:dyDescent="0.2">
      <c r="A179" s="58" t="s">
        <v>915</v>
      </c>
      <c r="B179" s="58" t="s">
        <v>916</v>
      </c>
      <c r="C179" s="58" t="s">
        <v>907</v>
      </c>
      <c r="D179" s="19">
        <v>779</v>
      </c>
      <c r="E179" s="202">
        <f t="shared" si="21"/>
        <v>229</v>
      </c>
      <c r="F179" s="130"/>
      <c r="G179" s="60" t="str">
        <f t="shared" si="24"/>
        <v/>
      </c>
      <c r="H179" s="201">
        <v>151</v>
      </c>
      <c r="I179" s="131"/>
      <c r="J179" s="132">
        <v>78</v>
      </c>
      <c r="K179" s="131"/>
      <c r="L179" s="201">
        <v>317</v>
      </c>
      <c r="M179" s="131"/>
      <c r="N179" s="201">
        <v>233</v>
      </c>
      <c r="O179" s="131">
        <f t="shared" si="22"/>
        <v>0.29910141206675223</v>
      </c>
      <c r="P179" s="232" t="s">
        <v>917</v>
      </c>
      <c r="Q179" s="177">
        <v>1</v>
      </c>
      <c r="R179" s="177">
        <v>1</v>
      </c>
      <c r="S179" s="177">
        <v>0</v>
      </c>
    </row>
    <row r="180" spans="1:19" s="133" customFormat="1" x14ac:dyDescent="0.2">
      <c r="A180" s="58" t="s">
        <v>918</v>
      </c>
      <c r="B180" s="58" t="s">
        <v>919</v>
      </c>
      <c r="C180" s="58" t="s">
        <v>907</v>
      </c>
      <c r="D180" s="19">
        <v>466</v>
      </c>
      <c r="E180" s="202">
        <f t="shared" si="21"/>
        <v>158</v>
      </c>
      <c r="F180" s="130"/>
      <c r="G180" s="60" t="str">
        <f t="shared" si="24"/>
        <v/>
      </c>
      <c r="H180" s="201">
        <v>104</v>
      </c>
      <c r="I180" s="131"/>
      <c r="J180" s="132">
        <v>54</v>
      </c>
      <c r="K180" s="131"/>
      <c r="L180" s="201">
        <v>238</v>
      </c>
      <c r="M180" s="131"/>
      <c r="N180" s="201">
        <v>70</v>
      </c>
      <c r="O180" s="131">
        <f t="shared" si="22"/>
        <v>0.15021459227467812</v>
      </c>
      <c r="P180" s="232" t="s">
        <v>920</v>
      </c>
      <c r="Q180" s="177">
        <v>1</v>
      </c>
      <c r="R180" s="177">
        <v>1</v>
      </c>
      <c r="S180" s="177">
        <v>0</v>
      </c>
    </row>
    <row r="181" spans="1:19" s="133" customFormat="1" x14ac:dyDescent="0.2">
      <c r="A181" s="58" t="s">
        <v>921</v>
      </c>
      <c r="B181" s="58" t="s">
        <v>922</v>
      </c>
      <c r="C181" s="58" t="s">
        <v>907</v>
      </c>
      <c r="D181" s="19">
        <v>340</v>
      </c>
      <c r="E181" s="202">
        <f t="shared" si="21"/>
        <v>94</v>
      </c>
      <c r="F181" s="130"/>
      <c r="G181" s="60" t="str">
        <f t="shared" si="24"/>
        <v/>
      </c>
      <c r="H181" s="201">
        <v>65</v>
      </c>
      <c r="I181" s="131"/>
      <c r="J181" s="132">
        <v>29</v>
      </c>
      <c r="K181" s="131"/>
      <c r="L181" s="201">
        <v>172</v>
      </c>
      <c r="M181" s="131"/>
      <c r="N181" s="201">
        <v>74</v>
      </c>
      <c r="O181" s="131">
        <f t="shared" si="22"/>
        <v>0.21764705882352942</v>
      </c>
      <c r="P181" s="232" t="s">
        <v>923</v>
      </c>
      <c r="Q181" s="177">
        <v>0</v>
      </c>
      <c r="R181" s="177">
        <v>1</v>
      </c>
      <c r="S181" s="177">
        <v>0</v>
      </c>
    </row>
    <row r="182" spans="1:19" s="133" customFormat="1" x14ac:dyDescent="0.2">
      <c r="A182" s="58" t="s">
        <v>924</v>
      </c>
      <c r="B182" s="58" t="s">
        <v>925</v>
      </c>
      <c r="C182" s="58" t="s">
        <v>907</v>
      </c>
      <c r="D182" s="19">
        <v>397</v>
      </c>
      <c r="E182" s="202">
        <f t="shared" si="21"/>
        <v>120</v>
      </c>
      <c r="F182" s="130"/>
      <c r="G182" s="60" t="str">
        <f t="shared" si="24"/>
        <v/>
      </c>
      <c r="H182" s="201">
        <v>82</v>
      </c>
      <c r="I182" s="131"/>
      <c r="J182" s="132">
        <v>38</v>
      </c>
      <c r="K182" s="131"/>
      <c r="L182" s="201">
        <v>234</v>
      </c>
      <c r="M182" s="131"/>
      <c r="N182" s="201">
        <v>43</v>
      </c>
      <c r="O182" s="131">
        <f t="shared" si="22"/>
        <v>0.10831234256926953</v>
      </c>
      <c r="P182" s="232" t="s">
        <v>926</v>
      </c>
      <c r="Q182" s="177">
        <v>0</v>
      </c>
      <c r="R182" s="177">
        <v>1</v>
      </c>
      <c r="S182" s="177">
        <v>0</v>
      </c>
    </row>
    <row r="183" spans="1:19" s="133" customFormat="1" x14ac:dyDescent="0.2">
      <c r="A183" s="58" t="s">
        <v>927</v>
      </c>
      <c r="B183" s="58" t="s">
        <v>928</v>
      </c>
      <c r="C183" s="58" t="s">
        <v>907</v>
      </c>
      <c r="D183" s="19">
        <v>1302</v>
      </c>
      <c r="E183" s="202">
        <f t="shared" si="21"/>
        <v>559</v>
      </c>
      <c r="F183" s="130"/>
      <c r="G183" s="60" t="str">
        <f t="shared" si="24"/>
        <v/>
      </c>
      <c r="H183" s="201">
        <v>418</v>
      </c>
      <c r="I183" s="131"/>
      <c r="J183" s="132">
        <v>141</v>
      </c>
      <c r="K183" s="131"/>
      <c r="L183" s="201">
        <v>529</v>
      </c>
      <c r="M183" s="131"/>
      <c r="N183" s="201">
        <v>214</v>
      </c>
      <c r="O183" s="131">
        <f t="shared" si="22"/>
        <v>0.16436251920122888</v>
      </c>
      <c r="P183" s="232" t="s">
        <v>929</v>
      </c>
      <c r="Q183" s="177">
        <v>0</v>
      </c>
      <c r="R183" s="177">
        <v>1</v>
      </c>
      <c r="S183" s="177">
        <v>0</v>
      </c>
    </row>
    <row r="184" spans="1:19" s="133" customFormat="1" x14ac:dyDescent="0.2">
      <c r="A184" s="58" t="s">
        <v>930</v>
      </c>
      <c r="B184" s="58" t="s">
        <v>931</v>
      </c>
      <c r="C184" s="58" t="s">
        <v>932</v>
      </c>
      <c r="D184" s="19">
        <v>710</v>
      </c>
      <c r="E184" s="202">
        <f t="shared" si="21"/>
        <v>501</v>
      </c>
      <c r="F184" s="130">
        <f t="shared" si="23"/>
        <v>0.70563380281690136</v>
      </c>
      <c r="G184" s="60" t="str">
        <f t="shared" si="24"/>
        <v>67.1% - 73.8%</v>
      </c>
      <c r="H184" s="201">
        <v>419</v>
      </c>
      <c r="I184" s="131">
        <f t="shared" si="20"/>
        <v>0.59014084507042253</v>
      </c>
      <c r="J184" s="132">
        <v>82</v>
      </c>
      <c r="K184" s="131">
        <f t="shared" si="18"/>
        <v>0.11549295774647887</v>
      </c>
      <c r="L184" s="201">
        <v>181</v>
      </c>
      <c r="M184" s="131">
        <f t="shared" si="19"/>
        <v>0.25492957746478873</v>
      </c>
      <c r="N184" s="201">
        <v>28</v>
      </c>
      <c r="O184" s="131">
        <f t="shared" si="22"/>
        <v>3.9436619718309862E-2</v>
      </c>
      <c r="P184" s="232" t="s">
        <v>933</v>
      </c>
      <c r="Q184" s="177">
        <v>0</v>
      </c>
      <c r="R184" s="177">
        <v>0</v>
      </c>
      <c r="S184" s="177">
        <v>0</v>
      </c>
    </row>
    <row r="185" spans="1:19" s="133" customFormat="1" x14ac:dyDescent="0.2">
      <c r="A185" s="58" t="s">
        <v>934</v>
      </c>
      <c r="B185" s="58" t="s">
        <v>935</v>
      </c>
      <c r="C185" s="58" t="s">
        <v>932</v>
      </c>
      <c r="D185" s="19">
        <v>1139</v>
      </c>
      <c r="E185" s="202">
        <f t="shared" si="21"/>
        <v>567</v>
      </c>
      <c r="F185" s="130">
        <f t="shared" si="23"/>
        <v>0.49780509218612817</v>
      </c>
      <c r="G185" s="60" t="str">
        <f t="shared" si="24"/>
        <v>46.9% - 52.7%</v>
      </c>
      <c r="H185" s="201">
        <v>438</v>
      </c>
      <c r="I185" s="131">
        <f t="shared" si="20"/>
        <v>0.38454784899034239</v>
      </c>
      <c r="J185" s="132">
        <v>129</v>
      </c>
      <c r="K185" s="131">
        <f t="shared" si="18"/>
        <v>0.11325724319578578</v>
      </c>
      <c r="L185" s="201">
        <v>521</v>
      </c>
      <c r="M185" s="131">
        <f t="shared" si="19"/>
        <v>0.45741878841088673</v>
      </c>
      <c r="N185" s="201">
        <v>51</v>
      </c>
      <c r="O185" s="131">
        <f t="shared" si="22"/>
        <v>4.4776119402985072E-2</v>
      </c>
      <c r="P185" s="232" t="s">
        <v>936</v>
      </c>
      <c r="Q185" s="177">
        <v>0</v>
      </c>
      <c r="R185" s="177">
        <v>0</v>
      </c>
      <c r="S185" s="177">
        <v>0</v>
      </c>
    </row>
    <row r="186" spans="1:19" s="133" customFormat="1" x14ac:dyDescent="0.2">
      <c r="A186" s="58" t="s">
        <v>937</v>
      </c>
      <c r="B186" s="58" t="s">
        <v>938</v>
      </c>
      <c r="C186" s="58" t="s">
        <v>932</v>
      </c>
      <c r="D186" s="19">
        <v>385</v>
      </c>
      <c r="E186" s="202">
        <f t="shared" si="21"/>
        <v>215</v>
      </c>
      <c r="F186" s="130"/>
      <c r="G186" s="60" t="str">
        <f t="shared" si="24"/>
        <v/>
      </c>
      <c r="H186" s="201">
        <v>151</v>
      </c>
      <c r="I186" s="131"/>
      <c r="J186" s="132">
        <v>64</v>
      </c>
      <c r="K186" s="131"/>
      <c r="L186" s="201">
        <v>148</v>
      </c>
      <c r="M186" s="131"/>
      <c r="N186" s="201">
        <v>22</v>
      </c>
      <c r="O186" s="131">
        <f t="shared" si="22"/>
        <v>5.7142857142857141E-2</v>
      </c>
      <c r="P186" s="232" t="s">
        <v>939</v>
      </c>
      <c r="Q186" s="177">
        <v>0</v>
      </c>
      <c r="R186" s="177">
        <v>1</v>
      </c>
      <c r="S186" s="177">
        <v>0</v>
      </c>
    </row>
    <row r="187" spans="1:19" s="133" customFormat="1" x14ac:dyDescent="0.2">
      <c r="A187" s="58" t="s">
        <v>940</v>
      </c>
      <c r="B187" s="58" t="s">
        <v>941</v>
      </c>
      <c r="C187" s="58" t="s">
        <v>932</v>
      </c>
      <c r="D187" s="19">
        <v>516</v>
      </c>
      <c r="E187" s="202">
        <f t="shared" si="21"/>
        <v>296</v>
      </c>
      <c r="F187" s="130">
        <f t="shared" si="23"/>
        <v>0.5736434108527132</v>
      </c>
      <c r="G187" s="60" t="str">
        <f t="shared" si="24"/>
        <v>53.1% - 61.6%</v>
      </c>
      <c r="H187" s="201">
        <v>226</v>
      </c>
      <c r="I187" s="131">
        <f t="shared" si="20"/>
        <v>0.43798449612403101</v>
      </c>
      <c r="J187" s="132">
        <v>70</v>
      </c>
      <c r="K187" s="131">
        <f t="shared" si="18"/>
        <v>0.13565891472868216</v>
      </c>
      <c r="L187" s="201">
        <v>206</v>
      </c>
      <c r="M187" s="131">
        <f t="shared" si="19"/>
        <v>0.39922480620155038</v>
      </c>
      <c r="N187" s="201">
        <v>14</v>
      </c>
      <c r="O187" s="131">
        <f t="shared" si="22"/>
        <v>2.7131782945736434E-2</v>
      </c>
      <c r="P187" s="232" t="s">
        <v>942</v>
      </c>
      <c r="Q187" s="177">
        <v>0</v>
      </c>
      <c r="R187" s="177">
        <v>0</v>
      </c>
      <c r="S187" s="177">
        <v>0</v>
      </c>
    </row>
    <row r="188" spans="1:19" s="133" customFormat="1" x14ac:dyDescent="0.2">
      <c r="A188" s="58" t="s">
        <v>943</v>
      </c>
      <c r="B188" s="58" t="s">
        <v>944</v>
      </c>
      <c r="C188" s="58" t="s">
        <v>932</v>
      </c>
      <c r="D188" s="19">
        <v>1245</v>
      </c>
      <c r="E188" s="202">
        <f t="shared" si="21"/>
        <v>772</v>
      </c>
      <c r="F188" s="130"/>
      <c r="G188" s="60" t="str">
        <f t="shared" si="24"/>
        <v/>
      </c>
      <c r="H188" s="201">
        <v>677</v>
      </c>
      <c r="I188" s="131"/>
      <c r="J188" s="132">
        <v>95</v>
      </c>
      <c r="K188" s="131"/>
      <c r="L188" s="201">
        <v>339</v>
      </c>
      <c r="M188" s="131"/>
      <c r="N188" s="201">
        <v>134</v>
      </c>
      <c r="O188" s="131">
        <f t="shared" si="22"/>
        <v>0.10763052208835341</v>
      </c>
      <c r="P188" s="232" t="s">
        <v>945</v>
      </c>
      <c r="Q188" s="177">
        <v>1</v>
      </c>
      <c r="R188" s="177">
        <v>1</v>
      </c>
      <c r="S188" s="177">
        <v>0</v>
      </c>
    </row>
    <row r="189" spans="1:19" s="133" customFormat="1" x14ac:dyDescent="0.2">
      <c r="A189" s="58" t="s">
        <v>946</v>
      </c>
      <c r="B189" s="58" t="s">
        <v>947</v>
      </c>
      <c r="C189" s="58" t="s">
        <v>932</v>
      </c>
      <c r="D189" s="19">
        <v>528</v>
      </c>
      <c r="E189" s="202">
        <f t="shared" si="21"/>
        <v>335</v>
      </c>
      <c r="F189" s="130">
        <f t="shared" si="23"/>
        <v>0.63446969696969702</v>
      </c>
      <c r="G189" s="60" t="str">
        <f t="shared" si="24"/>
        <v>59.3% - 67.4%</v>
      </c>
      <c r="H189" s="201">
        <v>232</v>
      </c>
      <c r="I189" s="131">
        <f t="shared" si="20"/>
        <v>0.43939393939393939</v>
      </c>
      <c r="J189" s="132">
        <v>103</v>
      </c>
      <c r="K189" s="131">
        <f t="shared" si="18"/>
        <v>0.19507575757575757</v>
      </c>
      <c r="L189" s="201">
        <v>173</v>
      </c>
      <c r="M189" s="131">
        <f t="shared" si="19"/>
        <v>0.32765151515151514</v>
      </c>
      <c r="N189" s="201">
        <v>20</v>
      </c>
      <c r="O189" s="131">
        <f t="shared" si="22"/>
        <v>3.787878787878788E-2</v>
      </c>
      <c r="P189" s="232" t="s">
        <v>948</v>
      </c>
      <c r="Q189" s="177">
        <v>0</v>
      </c>
      <c r="R189" s="177">
        <v>0</v>
      </c>
      <c r="S189" s="177">
        <v>0</v>
      </c>
    </row>
    <row r="190" spans="1:19" s="133" customFormat="1" x14ac:dyDescent="0.2">
      <c r="A190" s="58" t="s">
        <v>949</v>
      </c>
      <c r="B190" s="58" t="s">
        <v>950</v>
      </c>
      <c r="C190" s="58" t="s">
        <v>932</v>
      </c>
      <c r="D190" s="19">
        <v>1209</v>
      </c>
      <c r="E190" s="202">
        <f t="shared" si="21"/>
        <v>755</v>
      </c>
      <c r="F190" s="130"/>
      <c r="G190" s="60" t="str">
        <f t="shared" si="24"/>
        <v/>
      </c>
      <c r="H190" s="201">
        <v>629</v>
      </c>
      <c r="I190" s="131"/>
      <c r="J190" s="132">
        <v>126</v>
      </c>
      <c r="K190" s="131"/>
      <c r="L190" s="201">
        <v>428</v>
      </c>
      <c r="M190" s="131"/>
      <c r="N190" s="201">
        <v>26</v>
      </c>
      <c r="O190" s="131">
        <f t="shared" si="22"/>
        <v>2.1505376344086023E-2</v>
      </c>
      <c r="P190" s="232" t="s">
        <v>951</v>
      </c>
      <c r="Q190" s="177">
        <v>1</v>
      </c>
      <c r="R190" s="177">
        <v>0</v>
      </c>
      <c r="S190" s="177">
        <v>0</v>
      </c>
    </row>
    <row r="191" spans="1:19" s="133" customFormat="1" x14ac:dyDescent="0.2">
      <c r="A191" s="58" t="s">
        <v>952</v>
      </c>
      <c r="B191" s="58" t="s">
        <v>953</v>
      </c>
      <c r="C191" s="58" t="s">
        <v>932</v>
      </c>
      <c r="D191" s="19">
        <v>949</v>
      </c>
      <c r="E191" s="202">
        <f t="shared" si="21"/>
        <v>562</v>
      </c>
      <c r="F191" s="130"/>
      <c r="G191" s="60" t="str">
        <f t="shared" si="24"/>
        <v/>
      </c>
      <c r="H191" s="201">
        <v>463</v>
      </c>
      <c r="I191" s="131"/>
      <c r="J191" s="132">
        <v>99</v>
      </c>
      <c r="K191" s="131"/>
      <c r="L191" s="201">
        <v>231</v>
      </c>
      <c r="M191" s="131"/>
      <c r="N191" s="201">
        <v>156</v>
      </c>
      <c r="O191" s="131">
        <f t="shared" si="22"/>
        <v>0.16438356164383561</v>
      </c>
      <c r="P191" s="232" t="s">
        <v>954</v>
      </c>
      <c r="Q191" s="177">
        <v>1</v>
      </c>
      <c r="R191" s="177">
        <v>1</v>
      </c>
      <c r="S191" s="177">
        <v>0</v>
      </c>
    </row>
    <row r="192" spans="1:19" s="133" customFormat="1" x14ac:dyDescent="0.2">
      <c r="A192" s="58" t="s">
        <v>955</v>
      </c>
      <c r="B192" s="58" t="s">
        <v>956</v>
      </c>
      <c r="C192" s="58" t="s">
        <v>932</v>
      </c>
      <c r="D192" s="19">
        <v>575</v>
      </c>
      <c r="E192" s="202">
        <f t="shared" si="21"/>
        <v>340</v>
      </c>
      <c r="F192" s="130">
        <f t="shared" si="23"/>
        <v>0.59130434782608698</v>
      </c>
      <c r="G192" s="60" t="str">
        <f t="shared" si="24"/>
        <v>55.1% - 63.1%</v>
      </c>
      <c r="H192" s="201">
        <v>270</v>
      </c>
      <c r="I192" s="131">
        <f t="shared" si="20"/>
        <v>0.46956521739130436</v>
      </c>
      <c r="J192" s="132">
        <v>70</v>
      </c>
      <c r="K192" s="131">
        <f t="shared" si="18"/>
        <v>0.12173913043478261</v>
      </c>
      <c r="L192" s="201">
        <v>210</v>
      </c>
      <c r="M192" s="131">
        <f t="shared" si="19"/>
        <v>0.36521739130434783</v>
      </c>
      <c r="N192" s="201">
        <v>25</v>
      </c>
      <c r="O192" s="131">
        <f t="shared" si="22"/>
        <v>4.3478260869565216E-2</v>
      </c>
      <c r="P192" s="232" t="s">
        <v>957</v>
      </c>
      <c r="Q192" s="177">
        <v>0</v>
      </c>
      <c r="R192" s="177">
        <v>0</v>
      </c>
      <c r="S192" s="177">
        <v>0</v>
      </c>
    </row>
    <row r="193" spans="1:19" s="133" customFormat="1" x14ac:dyDescent="0.2">
      <c r="A193" s="58" t="s">
        <v>958</v>
      </c>
      <c r="B193" s="58" t="s">
        <v>959</v>
      </c>
      <c r="C193" s="58" t="s">
        <v>932</v>
      </c>
      <c r="D193" s="19">
        <v>1085</v>
      </c>
      <c r="E193" s="202">
        <f t="shared" si="21"/>
        <v>613</v>
      </c>
      <c r="F193" s="130">
        <f t="shared" si="23"/>
        <v>0.56497695852534557</v>
      </c>
      <c r="G193" s="60" t="str">
        <f t="shared" si="24"/>
        <v>53.5% - 59.4%</v>
      </c>
      <c r="H193" s="201">
        <v>423</v>
      </c>
      <c r="I193" s="131">
        <f t="shared" si="20"/>
        <v>0.38986175115207372</v>
      </c>
      <c r="J193" s="132">
        <v>190</v>
      </c>
      <c r="K193" s="131">
        <f t="shared" si="18"/>
        <v>0.17511520737327188</v>
      </c>
      <c r="L193" s="201">
        <v>423</v>
      </c>
      <c r="M193" s="131">
        <f t="shared" si="19"/>
        <v>0.38986175115207372</v>
      </c>
      <c r="N193" s="201">
        <v>49</v>
      </c>
      <c r="O193" s="131">
        <f t="shared" si="22"/>
        <v>4.5161290322580643E-2</v>
      </c>
      <c r="P193" s="232" t="s">
        <v>960</v>
      </c>
      <c r="Q193" s="177">
        <v>0</v>
      </c>
      <c r="R193" s="177">
        <v>0</v>
      </c>
      <c r="S193" s="177">
        <v>0</v>
      </c>
    </row>
    <row r="194" spans="1:19" s="133" customFormat="1" x14ac:dyDescent="0.2">
      <c r="A194" s="58" t="s">
        <v>961</v>
      </c>
      <c r="B194" s="58" t="s">
        <v>962</v>
      </c>
      <c r="C194" s="58" t="s">
        <v>932</v>
      </c>
      <c r="D194" s="19">
        <v>660</v>
      </c>
      <c r="E194" s="202">
        <f t="shared" si="21"/>
        <v>423</v>
      </c>
      <c r="F194" s="130"/>
      <c r="G194" s="60" t="str">
        <f t="shared" si="24"/>
        <v/>
      </c>
      <c r="H194" s="201">
        <v>307</v>
      </c>
      <c r="I194" s="131"/>
      <c r="J194" s="132">
        <v>116</v>
      </c>
      <c r="K194" s="131"/>
      <c r="L194" s="201">
        <v>216</v>
      </c>
      <c r="M194" s="131"/>
      <c r="N194" s="201">
        <v>21</v>
      </c>
      <c r="O194" s="131">
        <f t="shared" si="22"/>
        <v>3.1818181818181815E-2</v>
      </c>
      <c r="P194" s="232" t="s">
        <v>963</v>
      </c>
      <c r="Q194" s="177">
        <v>1</v>
      </c>
      <c r="R194" s="177">
        <v>0</v>
      </c>
      <c r="S194" s="177">
        <v>0</v>
      </c>
    </row>
    <row r="195" spans="1:19" s="133" customFormat="1" x14ac:dyDescent="0.2">
      <c r="A195" s="58" t="s">
        <v>964</v>
      </c>
      <c r="B195" s="58" t="s">
        <v>965</v>
      </c>
      <c r="C195" s="58" t="s">
        <v>932</v>
      </c>
      <c r="D195" s="19">
        <v>254</v>
      </c>
      <c r="E195" s="202">
        <f t="shared" si="21"/>
        <v>129</v>
      </c>
      <c r="F195" s="130"/>
      <c r="G195" s="60" t="str">
        <f t="shared" si="24"/>
        <v/>
      </c>
      <c r="H195" s="201">
        <v>87</v>
      </c>
      <c r="I195" s="131"/>
      <c r="J195" s="132">
        <v>42</v>
      </c>
      <c r="K195" s="131"/>
      <c r="L195" s="201">
        <v>104</v>
      </c>
      <c r="M195" s="131"/>
      <c r="N195" s="201">
        <v>21</v>
      </c>
      <c r="O195" s="131">
        <f t="shared" si="22"/>
        <v>8.2677165354330714E-2</v>
      </c>
      <c r="P195" s="232" t="s">
        <v>966</v>
      </c>
      <c r="Q195" s="177">
        <v>0</v>
      </c>
      <c r="R195" s="177">
        <v>1</v>
      </c>
      <c r="S195" s="177">
        <v>0</v>
      </c>
    </row>
    <row r="196" spans="1:19" s="133" customFormat="1" x14ac:dyDescent="0.2">
      <c r="A196" s="58" t="s">
        <v>967</v>
      </c>
      <c r="B196" s="58" t="s">
        <v>968</v>
      </c>
      <c r="C196" s="58" t="s">
        <v>969</v>
      </c>
      <c r="D196" s="19">
        <v>584</v>
      </c>
      <c r="E196" s="202">
        <f t="shared" si="21"/>
        <v>109</v>
      </c>
      <c r="F196" s="130"/>
      <c r="G196" s="60" t="str">
        <f t="shared" si="24"/>
        <v/>
      </c>
      <c r="H196" s="201">
        <v>77</v>
      </c>
      <c r="I196" s="131"/>
      <c r="J196" s="132">
        <v>32</v>
      </c>
      <c r="K196" s="131"/>
      <c r="L196" s="201">
        <v>73</v>
      </c>
      <c r="M196" s="131"/>
      <c r="N196" s="201">
        <v>402</v>
      </c>
      <c r="O196" s="131">
        <f t="shared" si="22"/>
        <v>0.68835616438356162</v>
      </c>
      <c r="P196" s="232" t="s">
        <v>971</v>
      </c>
      <c r="Q196" s="177">
        <v>0</v>
      </c>
      <c r="R196" s="177">
        <v>1</v>
      </c>
      <c r="S196" s="177">
        <v>0</v>
      </c>
    </row>
    <row r="197" spans="1:19" s="133" customFormat="1" x14ac:dyDescent="0.2">
      <c r="A197" s="58" t="s">
        <v>972</v>
      </c>
      <c r="B197" s="58" t="s">
        <v>973</v>
      </c>
      <c r="C197" s="58" t="s">
        <v>969</v>
      </c>
      <c r="D197" s="19">
        <v>415</v>
      </c>
      <c r="E197" s="202">
        <f t="shared" si="21"/>
        <v>206</v>
      </c>
      <c r="F197" s="130"/>
      <c r="G197" s="60" t="str">
        <f t="shared" si="24"/>
        <v/>
      </c>
      <c r="H197" s="201">
        <v>129</v>
      </c>
      <c r="I197" s="131"/>
      <c r="J197" s="132">
        <v>77</v>
      </c>
      <c r="K197" s="131"/>
      <c r="L197" s="201">
        <v>176</v>
      </c>
      <c r="M197" s="131"/>
      <c r="N197" s="201">
        <v>33</v>
      </c>
      <c r="O197" s="131">
        <f t="shared" si="22"/>
        <v>7.9518072289156624E-2</v>
      </c>
      <c r="P197" s="232" t="s">
        <v>974</v>
      </c>
      <c r="Q197" s="177">
        <v>0</v>
      </c>
      <c r="R197" s="177">
        <v>1</v>
      </c>
      <c r="S197" s="177">
        <v>0</v>
      </c>
    </row>
    <row r="198" spans="1:19" s="133" customFormat="1" x14ac:dyDescent="0.2">
      <c r="A198" s="58" t="s">
        <v>975</v>
      </c>
      <c r="B198" s="58" t="s">
        <v>976</v>
      </c>
      <c r="C198" s="58" t="s">
        <v>969</v>
      </c>
      <c r="D198" s="19">
        <v>936</v>
      </c>
      <c r="E198" s="202">
        <f t="shared" si="21"/>
        <v>307</v>
      </c>
      <c r="F198" s="130"/>
      <c r="G198" s="60" t="str">
        <f t="shared" si="24"/>
        <v/>
      </c>
      <c r="H198" s="201">
        <v>211</v>
      </c>
      <c r="I198" s="131"/>
      <c r="J198" s="132">
        <v>96</v>
      </c>
      <c r="K198" s="131"/>
      <c r="L198" s="201">
        <v>282</v>
      </c>
      <c r="M198" s="131"/>
      <c r="N198" s="201">
        <v>347</v>
      </c>
      <c r="O198" s="131">
        <f t="shared" si="22"/>
        <v>0.37072649572649574</v>
      </c>
      <c r="P198" s="232" t="s">
        <v>977</v>
      </c>
      <c r="Q198" s="177">
        <v>0</v>
      </c>
      <c r="R198" s="177">
        <v>1</v>
      </c>
      <c r="S198" s="177">
        <v>0</v>
      </c>
    </row>
    <row r="199" spans="1:19" s="133" customFormat="1" x14ac:dyDescent="0.2">
      <c r="A199" s="58" t="s">
        <v>978</v>
      </c>
      <c r="B199" s="58" t="s">
        <v>979</v>
      </c>
      <c r="C199" s="58" t="s">
        <v>969</v>
      </c>
      <c r="D199" s="19">
        <v>341</v>
      </c>
      <c r="E199" s="202">
        <f t="shared" si="21"/>
        <v>161</v>
      </c>
      <c r="F199" s="130"/>
      <c r="G199" s="60" t="str">
        <f t="shared" si="24"/>
        <v/>
      </c>
      <c r="H199" s="201">
        <v>120</v>
      </c>
      <c r="I199" s="131"/>
      <c r="J199" s="132">
        <v>41</v>
      </c>
      <c r="K199" s="131"/>
      <c r="L199" s="201">
        <v>124</v>
      </c>
      <c r="M199" s="131"/>
      <c r="N199" s="201">
        <v>56</v>
      </c>
      <c r="O199" s="131">
        <f t="shared" si="22"/>
        <v>0.16422287390029325</v>
      </c>
      <c r="P199" s="232" t="s">
        <v>980</v>
      </c>
      <c r="Q199" s="177">
        <v>0</v>
      </c>
      <c r="R199" s="177">
        <v>1</v>
      </c>
      <c r="S199" s="177">
        <v>0</v>
      </c>
    </row>
    <row r="200" spans="1:19" s="133" customFormat="1" x14ac:dyDescent="0.2">
      <c r="A200" s="58" t="s">
        <v>981</v>
      </c>
      <c r="B200" s="58" t="s">
        <v>982</v>
      </c>
      <c r="C200" s="58" t="s">
        <v>969</v>
      </c>
      <c r="D200" s="19">
        <v>330</v>
      </c>
      <c r="E200" s="202">
        <f t="shared" si="21"/>
        <v>198</v>
      </c>
      <c r="F200" s="130"/>
      <c r="G200" s="60" t="str">
        <f t="shared" si="24"/>
        <v/>
      </c>
      <c r="H200" s="201">
        <v>128</v>
      </c>
      <c r="I200" s="131"/>
      <c r="J200" s="132">
        <v>70</v>
      </c>
      <c r="K200" s="131"/>
      <c r="L200" s="201">
        <v>96</v>
      </c>
      <c r="M200" s="131"/>
      <c r="N200" s="201">
        <v>36</v>
      </c>
      <c r="O200" s="131">
        <f t="shared" si="22"/>
        <v>0.10909090909090909</v>
      </c>
      <c r="P200" s="232" t="s">
        <v>983</v>
      </c>
      <c r="Q200" s="177">
        <v>0</v>
      </c>
      <c r="R200" s="177">
        <v>1</v>
      </c>
      <c r="S200" s="177">
        <v>0</v>
      </c>
    </row>
    <row r="201" spans="1:19" s="133" customFormat="1" x14ac:dyDescent="0.2">
      <c r="A201" s="58" t="s">
        <v>984</v>
      </c>
      <c r="B201" s="58" t="s">
        <v>985</v>
      </c>
      <c r="C201" s="58" t="s">
        <v>969</v>
      </c>
      <c r="D201" s="19">
        <v>1885</v>
      </c>
      <c r="E201" s="202">
        <f t="shared" si="21"/>
        <v>1102</v>
      </c>
      <c r="F201" s="130">
        <f t="shared" si="23"/>
        <v>0.58461538461538465</v>
      </c>
      <c r="G201" s="60" t="str">
        <f t="shared" si="24"/>
        <v>56.2% - 60.7%</v>
      </c>
      <c r="H201" s="201">
        <v>816</v>
      </c>
      <c r="I201" s="131">
        <f t="shared" si="20"/>
        <v>0.43289124668435014</v>
      </c>
      <c r="J201" s="132">
        <v>286</v>
      </c>
      <c r="K201" s="131">
        <f t="shared" si="18"/>
        <v>0.15172413793103448</v>
      </c>
      <c r="L201" s="201">
        <v>770</v>
      </c>
      <c r="M201" s="131">
        <f t="shared" si="19"/>
        <v>0.40848806366047746</v>
      </c>
      <c r="N201" s="201">
        <v>13</v>
      </c>
      <c r="O201" s="131">
        <f t="shared" si="22"/>
        <v>6.8965517241379309E-3</v>
      </c>
      <c r="P201" s="232" t="s">
        <v>986</v>
      </c>
      <c r="Q201" s="177">
        <v>0</v>
      </c>
      <c r="R201" s="177">
        <v>0</v>
      </c>
      <c r="S201" s="177">
        <v>0</v>
      </c>
    </row>
    <row r="202" spans="1:19" s="133" customFormat="1" x14ac:dyDescent="0.2">
      <c r="A202" s="58" t="s">
        <v>987</v>
      </c>
      <c r="B202" s="58" t="s">
        <v>988</v>
      </c>
      <c r="C202" s="58" t="s">
        <v>969</v>
      </c>
      <c r="D202" s="19">
        <v>601</v>
      </c>
      <c r="E202" s="202">
        <f t="shared" si="21"/>
        <v>331</v>
      </c>
      <c r="F202" s="130"/>
      <c r="G202" s="60" t="str">
        <f t="shared" si="24"/>
        <v/>
      </c>
      <c r="H202" s="201">
        <v>173</v>
      </c>
      <c r="I202" s="131"/>
      <c r="J202" s="132">
        <v>158</v>
      </c>
      <c r="K202" s="131"/>
      <c r="L202" s="201">
        <v>213</v>
      </c>
      <c r="M202" s="131"/>
      <c r="N202" s="201">
        <v>57</v>
      </c>
      <c r="O202" s="131">
        <f t="shared" si="22"/>
        <v>9.4841930116472545E-2</v>
      </c>
      <c r="P202" s="232" t="s">
        <v>989</v>
      </c>
      <c r="Q202" s="177">
        <v>0</v>
      </c>
      <c r="R202" s="177">
        <v>1</v>
      </c>
      <c r="S202" s="177">
        <v>0</v>
      </c>
    </row>
    <row r="203" spans="1:19" s="133" customFormat="1" x14ac:dyDescent="0.2">
      <c r="A203" s="58" t="s">
        <v>990</v>
      </c>
      <c r="B203" s="58" t="s">
        <v>991</v>
      </c>
      <c r="C203" s="58" t="s">
        <v>969</v>
      </c>
      <c r="D203" s="19">
        <v>416</v>
      </c>
      <c r="E203" s="202">
        <f t="shared" si="21"/>
        <v>198</v>
      </c>
      <c r="F203" s="130"/>
      <c r="G203" s="60" t="str">
        <f t="shared" si="24"/>
        <v/>
      </c>
      <c r="H203" s="201">
        <v>119</v>
      </c>
      <c r="I203" s="131"/>
      <c r="J203" s="132">
        <v>79</v>
      </c>
      <c r="K203" s="131"/>
      <c r="L203" s="201">
        <v>134</v>
      </c>
      <c r="M203" s="131"/>
      <c r="N203" s="201">
        <v>84</v>
      </c>
      <c r="O203" s="131">
        <f t="shared" si="22"/>
        <v>0.20192307692307693</v>
      </c>
      <c r="P203" s="232" t="s">
        <v>992</v>
      </c>
      <c r="Q203" s="177">
        <v>0</v>
      </c>
      <c r="R203" s="177">
        <v>1</v>
      </c>
      <c r="S203" s="177">
        <v>0</v>
      </c>
    </row>
    <row r="204" spans="1:19" s="133" customFormat="1" x14ac:dyDescent="0.2">
      <c r="A204" s="58" t="s">
        <v>993</v>
      </c>
      <c r="B204" s="58" t="s">
        <v>994</v>
      </c>
      <c r="C204" s="58" t="s">
        <v>969</v>
      </c>
      <c r="D204" s="19">
        <v>421</v>
      </c>
      <c r="E204" s="202">
        <f t="shared" si="21"/>
        <v>229</v>
      </c>
      <c r="F204" s="130"/>
      <c r="G204" s="60" t="str">
        <f t="shared" si="24"/>
        <v/>
      </c>
      <c r="H204" s="201">
        <v>149</v>
      </c>
      <c r="I204" s="131"/>
      <c r="J204" s="132">
        <v>80</v>
      </c>
      <c r="K204" s="131"/>
      <c r="L204" s="201">
        <v>141</v>
      </c>
      <c r="M204" s="131"/>
      <c r="N204" s="201">
        <v>51</v>
      </c>
      <c r="O204" s="131">
        <f t="shared" si="22"/>
        <v>0.12114014251781473</v>
      </c>
      <c r="P204" s="232" t="s">
        <v>995</v>
      </c>
      <c r="Q204" s="177">
        <v>0</v>
      </c>
      <c r="R204" s="177">
        <v>1</v>
      </c>
      <c r="S204" s="177">
        <v>0</v>
      </c>
    </row>
    <row r="205" spans="1:19" s="133" customFormat="1" x14ac:dyDescent="0.2">
      <c r="A205" s="58" t="s">
        <v>996</v>
      </c>
      <c r="B205" s="58" t="s">
        <v>997</v>
      </c>
      <c r="C205" s="58" t="s">
        <v>969</v>
      </c>
      <c r="D205" s="19">
        <v>430</v>
      </c>
      <c r="E205" s="202">
        <f t="shared" si="21"/>
        <v>230</v>
      </c>
      <c r="F205" s="130"/>
      <c r="G205" s="60" t="str">
        <f t="shared" si="24"/>
        <v/>
      </c>
      <c r="H205" s="201">
        <v>165</v>
      </c>
      <c r="I205" s="131"/>
      <c r="J205" s="132">
        <v>65</v>
      </c>
      <c r="K205" s="131"/>
      <c r="L205" s="201">
        <v>141</v>
      </c>
      <c r="M205" s="131"/>
      <c r="N205" s="201">
        <v>59</v>
      </c>
      <c r="O205" s="131">
        <f t="shared" si="22"/>
        <v>0.1372093023255814</v>
      </c>
      <c r="P205" s="232" t="s">
        <v>998</v>
      </c>
      <c r="Q205" s="177">
        <v>0</v>
      </c>
      <c r="R205" s="177">
        <v>1</v>
      </c>
      <c r="S205" s="177">
        <v>0</v>
      </c>
    </row>
    <row r="206" spans="1:19" s="133" customFormat="1" x14ac:dyDescent="0.2">
      <c r="A206" s="58" t="s">
        <v>999</v>
      </c>
      <c r="B206" s="58" t="s">
        <v>1000</v>
      </c>
      <c r="C206" s="58" t="s">
        <v>1001</v>
      </c>
      <c r="D206" s="19">
        <v>1799</v>
      </c>
      <c r="E206" s="202">
        <f t="shared" si="21"/>
        <v>933</v>
      </c>
      <c r="F206" s="130">
        <f t="shared" si="23"/>
        <v>0.51862145636464696</v>
      </c>
      <c r="G206" s="60" t="str">
        <f t="shared" si="24"/>
        <v>49.6% - 54.2%</v>
      </c>
      <c r="H206" s="201">
        <v>738</v>
      </c>
      <c r="I206" s="131">
        <f t="shared" ref="I206:I245" si="25">H206/D206</f>
        <v>0.4102279043913285</v>
      </c>
      <c r="J206" s="132">
        <v>195</v>
      </c>
      <c r="K206" s="131">
        <f t="shared" ref="K206:K245" si="26">J206/D206</f>
        <v>0.10839355197331851</v>
      </c>
      <c r="L206" s="201">
        <v>821</v>
      </c>
      <c r="M206" s="131">
        <f t="shared" ref="M206:M245" si="27">L206/D206</f>
        <v>0.45636464702612561</v>
      </c>
      <c r="N206" s="201">
        <v>45</v>
      </c>
      <c r="O206" s="131">
        <f t="shared" si="22"/>
        <v>2.501389660922735E-2</v>
      </c>
      <c r="P206" s="232" t="s">
        <v>1003</v>
      </c>
      <c r="Q206" s="177">
        <v>0</v>
      </c>
      <c r="R206" s="177">
        <v>0</v>
      </c>
      <c r="S206" s="177">
        <v>0</v>
      </c>
    </row>
    <row r="207" spans="1:19" s="133" customFormat="1" x14ac:dyDescent="0.2">
      <c r="A207" s="58" t="s">
        <v>1004</v>
      </c>
      <c r="B207" s="58" t="s">
        <v>1005</v>
      </c>
      <c r="C207" s="58" t="s">
        <v>1001</v>
      </c>
      <c r="D207" s="19">
        <v>592</v>
      </c>
      <c r="E207" s="202">
        <f t="shared" si="21"/>
        <v>261</v>
      </c>
      <c r="F207" s="130">
        <f t="shared" si="23"/>
        <v>0.4408783783783784</v>
      </c>
      <c r="G207" s="60" t="str">
        <f t="shared" si="24"/>
        <v>40.1% - 48.1%</v>
      </c>
      <c r="H207" s="201">
        <v>186</v>
      </c>
      <c r="I207" s="131">
        <f t="shared" si="25"/>
        <v>0.3141891891891892</v>
      </c>
      <c r="J207" s="132">
        <v>75</v>
      </c>
      <c r="K207" s="131">
        <f t="shared" si="26"/>
        <v>0.1266891891891892</v>
      </c>
      <c r="L207" s="201">
        <v>329</v>
      </c>
      <c r="M207" s="131">
        <f t="shared" si="27"/>
        <v>0.5557432432432432</v>
      </c>
      <c r="N207" s="201">
        <v>2</v>
      </c>
      <c r="O207" s="131">
        <f t="shared" si="22"/>
        <v>3.3783783783783786E-3</v>
      </c>
      <c r="P207" s="232" t="s">
        <v>1006</v>
      </c>
      <c r="Q207" s="177">
        <v>0</v>
      </c>
      <c r="R207" s="177">
        <v>0</v>
      </c>
      <c r="S207" s="177">
        <v>0</v>
      </c>
    </row>
    <row r="208" spans="1:19" s="133" customFormat="1" x14ac:dyDescent="0.2">
      <c r="A208" s="58" t="s">
        <v>1007</v>
      </c>
      <c r="B208" s="58" t="s">
        <v>1008</v>
      </c>
      <c r="C208" s="58" t="s">
        <v>1001</v>
      </c>
      <c r="D208" s="19">
        <v>306</v>
      </c>
      <c r="E208" s="202">
        <f t="shared" si="21"/>
        <v>149</v>
      </c>
      <c r="F208" s="130">
        <f t="shared" si="23"/>
        <v>0.48692810457516339</v>
      </c>
      <c r="G208" s="60" t="str">
        <f t="shared" si="24"/>
        <v>43.1% - 54.3%</v>
      </c>
      <c r="H208" s="201">
        <v>105</v>
      </c>
      <c r="I208" s="131">
        <f t="shared" si="25"/>
        <v>0.34313725490196079</v>
      </c>
      <c r="J208" s="132">
        <v>44</v>
      </c>
      <c r="K208" s="131">
        <f t="shared" si="26"/>
        <v>0.1437908496732026</v>
      </c>
      <c r="L208" s="201">
        <v>157</v>
      </c>
      <c r="M208" s="131">
        <f t="shared" si="27"/>
        <v>0.51307189542483655</v>
      </c>
      <c r="N208" s="201">
        <v>0</v>
      </c>
      <c r="O208" s="131">
        <f t="shared" si="22"/>
        <v>0</v>
      </c>
      <c r="P208" s="232" t="s">
        <v>1009</v>
      </c>
      <c r="Q208" s="177">
        <v>0</v>
      </c>
      <c r="R208" s="177">
        <v>0</v>
      </c>
      <c r="S208" s="177">
        <v>0</v>
      </c>
    </row>
    <row r="209" spans="1:19" s="133" customFormat="1" x14ac:dyDescent="0.2">
      <c r="A209" s="58" t="s">
        <v>1010</v>
      </c>
      <c r="B209" s="58" t="s">
        <v>1011</v>
      </c>
      <c r="C209" s="58" t="s">
        <v>1001</v>
      </c>
      <c r="D209" s="19">
        <v>553</v>
      </c>
      <c r="E209" s="202">
        <f t="shared" si="21"/>
        <v>270</v>
      </c>
      <c r="F209" s="130"/>
      <c r="G209" s="60" t="str">
        <f t="shared" si="24"/>
        <v/>
      </c>
      <c r="H209" s="201">
        <v>182</v>
      </c>
      <c r="I209" s="131"/>
      <c r="J209" s="132">
        <v>88</v>
      </c>
      <c r="K209" s="131"/>
      <c r="L209" s="201">
        <v>278</v>
      </c>
      <c r="M209" s="131"/>
      <c r="N209" s="201">
        <v>5</v>
      </c>
      <c r="O209" s="131">
        <f t="shared" si="22"/>
        <v>9.0415913200723331E-3</v>
      </c>
      <c r="P209" s="232" t="s">
        <v>1012</v>
      </c>
      <c r="Q209" s="177">
        <v>1</v>
      </c>
      <c r="R209" s="177">
        <v>0</v>
      </c>
      <c r="S209" s="177">
        <v>0</v>
      </c>
    </row>
    <row r="210" spans="1:19" s="133" customFormat="1" x14ac:dyDescent="0.2">
      <c r="A210" s="58" t="s">
        <v>1013</v>
      </c>
      <c r="B210" s="58" t="s">
        <v>1014</v>
      </c>
      <c r="C210" s="58" t="s">
        <v>1001</v>
      </c>
      <c r="D210" s="19">
        <v>772</v>
      </c>
      <c r="E210" s="202">
        <f t="shared" si="21"/>
        <v>397</v>
      </c>
      <c r="F210" s="130">
        <f t="shared" si="23"/>
        <v>0.51424870466321249</v>
      </c>
      <c r="G210" s="60" t="str">
        <f t="shared" si="24"/>
        <v>47.9% - 54.9%</v>
      </c>
      <c r="H210" s="201">
        <v>293</v>
      </c>
      <c r="I210" s="131">
        <f t="shared" si="25"/>
        <v>0.3795336787564767</v>
      </c>
      <c r="J210" s="132">
        <v>104</v>
      </c>
      <c r="K210" s="131">
        <f t="shared" si="26"/>
        <v>0.13471502590673576</v>
      </c>
      <c r="L210" s="201">
        <v>369</v>
      </c>
      <c r="M210" s="131">
        <f t="shared" si="27"/>
        <v>0.47797927461139894</v>
      </c>
      <c r="N210" s="201">
        <v>6</v>
      </c>
      <c r="O210" s="131">
        <f t="shared" si="22"/>
        <v>7.7720207253886009E-3</v>
      </c>
      <c r="P210" s="232" t="s">
        <v>1015</v>
      </c>
      <c r="Q210" s="177">
        <v>0</v>
      </c>
      <c r="R210" s="177">
        <v>0</v>
      </c>
      <c r="S210" s="177">
        <v>0</v>
      </c>
    </row>
    <row r="211" spans="1:19" s="133" customFormat="1" x14ac:dyDescent="0.2">
      <c r="A211" s="58" t="s">
        <v>1016</v>
      </c>
      <c r="B211" s="58" t="s">
        <v>1017</v>
      </c>
      <c r="C211" s="58" t="s">
        <v>1001</v>
      </c>
      <c r="D211" s="19">
        <v>517</v>
      </c>
      <c r="E211" s="202">
        <f t="shared" si="21"/>
        <v>204</v>
      </c>
      <c r="F211" s="130"/>
      <c r="G211" s="60" t="str">
        <f t="shared" si="24"/>
        <v/>
      </c>
      <c r="H211" s="201">
        <v>144</v>
      </c>
      <c r="I211" s="131"/>
      <c r="J211" s="132">
        <v>60</v>
      </c>
      <c r="K211" s="131"/>
      <c r="L211" s="201">
        <v>281</v>
      </c>
      <c r="M211" s="131"/>
      <c r="N211" s="201">
        <v>32</v>
      </c>
      <c r="O211" s="131">
        <f t="shared" si="22"/>
        <v>6.1895551257253385E-2</v>
      </c>
      <c r="P211" s="232" t="s">
        <v>1018</v>
      </c>
      <c r="Q211" s="177">
        <v>1</v>
      </c>
      <c r="R211" s="177">
        <v>1</v>
      </c>
      <c r="S211" s="177">
        <v>0</v>
      </c>
    </row>
    <row r="212" spans="1:19" s="133" customFormat="1" x14ac:dyDescent="0.2">
      <c r="A212" s="58" t="s">
        <v>1019</v>
      </c>
      <c r="B212" s="58" t="s">
        <v>1020</v>
      </c>
      <c r="C212" s="58" t="s">
        <v>1001</v>
      </c>
      <c r="D212" s="19">
        <v>580</v>
      </c>
      <c r="E212" s="202">
        <f t="shared" si="21"/>
        <v>253</v>
      </c>
      <c r="F212" s="130">
        <f t="shared" si="23"/>
        <v>0.43620689655172418</v>
      </c>
      <c r="G212" s="60" t="str">
        <f t="shared" si="24"/>
        <v>39.6% - 47.7%</v>
      </c>
      <c r="H212" s="201">
        <v>185</v>
      </c>
      <c r="I212" s="131">
        <f t="shared" si="25"/>
        <v>0.31896551724137934</v>
      </c>
      <c r="J212" s="132">
        <v>68</v>
      </c>
      <c r="K212" s="131">
        <f t="shared" si="26"/>
        <v>0.11724137931034483</v>
      </c>
      <c r="L212" s="201">
        <v>325</v>
      </c>
      <c r="M212" s="131">
        <f t="shared" si="27"/>
        <v>0.56034482758620685</v>
      </c>
      <c r="N212" s="201">
        <v>2</v>
      </c>
      <c r="O212" s="131">
        <f t="shared" si="22"/>
        <v>3.4482758620689655E-3</v>
      </c>
      <c r="P212" s="232" t="s">
        <v>1021</v>
      </c>
      <c r="Q212" s="177">
        <v>0</v>
      </c>
      <c r="R212" s="177">
        <v>0</v>
      </c>
      <c r="S212" s="177">
        <v>0</v>
      </c>
    </row>
    <row r="213" spans="1:19" s="133" customFormat="1" x14ac:dyDescent="0.2">
      <c r="A213" s="58" t="s">
        <v>1022</v>
      </c>
      <c r="B213" s="58" t="s">
        <v>1023</v>
      </c>
      <c r="C213" s="58" t="s">
        <v>1001</v>
      </c>
      <c r="D213" s="19">
        <v>756</v>
      </c>
      <c r="E213" s="202">
        <f t="shared" si="21"/>
        <v>325</v>
      </c>
      <c r="F213" s="130"/>
      <c r="G213" s="60" t="str">
        <f t="shared" si="24"/>
        <v/>
      </c>
      <c r="H213" s="201">
        <v>229</v>
      </c>
      <c r="I213" s="131"/>
      <c r="J213" s="132">
        <v>96</v>
      </c>
      <c r="K213" s="131"/>
      <c r="L213" s="201">
        <v>373</v>
      </c>
      <c r="M213" s="131"/>
      <c r="N213" s="201">
        <v>58</v>
      </c>
      <c r="O213" s="131">
        <f t="shared" si="22"/>
        <v>7.6719576719576715E-2</v>
      </c>
      <c r="P213" s="232" t="s">
        <v>1024</v>
      </c>
      <c r="Q213" s="177">
        <v>1</v>
      </c>
      <c r="R213" s="177">
        <v>1</v>
      </c>
      <c r="S213" s="177">
        <v>0</v>
      </c>
    </row>
    <row r="214" spans="1:19" s="133" customFormat="1" x14ac:dyDescent="0.2">
      <c r="A214" s="58" t="s">
        <v>1025</v>
      </c>
      <c r="B214" s="58" t="s">
        <v>1026</v>
      </c>
      <c r="C214" s="58" t="s">
        <v>1001</v>
      </c>
      <c r="D214" s="19">
        <v>1581</v>
      </c>
      <c r="E214" s="202">
        <f t="shared" si="21"/>
        <v>813</v>
      </c>
      <c r="F214" s="130">
        <f t="shared" si="23"/>
        <v>0.51423149905123344</v>
      </c>
      <c r="G214" s="60" t="str">
        <f t="shared" si="24"/>
        <v>49.0% - 53.9%</v>
      </c>
      <c r="H214" s="201">
        <v>600</v>
      </c>
      <c r="I214" s="131">
        <f t="shared" si="25"/>
        <v>0.37950664136622392</v>
      </c>
      <c r="J214" s="132">
        <v>213</v>
      </c>
      <c r="K214" s="131">
        <f t="shared" si="26"/>
        <v>0.1347248576850095</v>
      </c>
      <c r="L214" s="201">
        <v>760</v>
      </c>
      <c r="M214" s="131">
        <f t="shared" si="27"/>
        <v>0.48070841239721696</v>
      </c>
      <c r="N214" s="201">
        <v>8</v>
      </c>
      <c r="O214" s="131">
        <f t="shared" si="22"/>
        <v>5.0600885515496522E-3</v>
      </c>
      <c r="P214" s="232" t="s">
        <v>1027</v>
      </c>
      <c r="Q214" s="177">
        <v>0</v>
      </c>
      <c r="R214" s="177">
        <v>0</v>
      </c>
      <c r="S214" s="177">
        <v>0</v>
      </c>
    </row>
    <row r="215" spans="1:19" s="133" customFormat="1" x14ac:dyDescent="0.2">
      <c r="A215" s="58" t="s">
        <v>1028</v>
      </c>
      <c r="B215" s="58" t="s">
        <v>1029</v>
      </c>
      <c r="C215" s="58" t="s">
        <v>1030</v>
      </c>
      <c r="D215" s="19">
        <v>1058</v>
      </c>
      <c r="E215" s="202">
        <f t="shared" si="21"/>
        <v>463</v>
      </c>
      <c r="F215" s="130"/>
      <c r="G215" s="60" t="str">
        <f t="shared" si="24"/>
        <v/>
      </c>
      <c r="H215" s="201">
        <v>187</v>
      </c>
      <c r="I215" s="131"/>
      <c r="J215" s="132">
        <v>276</v>
      </c>
      <c r="K215" s="131"/>
      <c r="L215" s="201">
        <v>390</v>
      </c>
      <c r="M215" s="131"/>
      <c r="N215" s="201">
        <v>205</v>
      </c>
      <c r="O215" s="131">
        <f t="shared" si="22"/>
        <v>0.1937618147448015</v>
      </c>
      <c r="P215" s="232" t="s">
        <v>1032</v>
      </c>
      <c r="Q215" s="177">
        <v>0</v>
      </c>
      <c r="R215" s="177">
        <v>1</v>
      </c>
      <c r="S215" s="177">
        <v>0</v>
      </c>
    </row>
    <row r="216" spans="1:19" s="133" customFormat="1" x14ac:dyDescent="0.2">
      <c r="A216" s="58" t="s">
        <v>1033</v>
      </c>
      <c r="B216" s="58" t="s">
        <v>1034</v>
      </c>
      <c r="C216" s="58" t="s">
        <v>1030</v>
      </c>
      <c r="D216" s="19">
        <v>1</v>
      </c>
      <c r="E216" s="202">
        <f t="shared" si="21"/>
        <v>1</v>
      </c>
      <c r="F216" s="130"/>
      <c r="G216" s="60" t="str">
        <f t="shared" si="24"/>
        <v/>
      </c>
      <c r="H216" s="201">
        <v>1</v>
      </c>
      <c r="I216" s="131"/>
      <c r="J216" s="132">
        <v>0</v>
      </c>
      <c r="K216" s="131"/>
      <c r="L216" s="201">
        <v>0</v>
      </c>
      <c r="M216" s="131"/>
      <c r="N216" s="201">
        <v>0</v>
      </c>
      <c r="O216" s="131">
        <f t="shared" si="22"/>
        <v>0</v>
      </c>
      <c r="P216" s="232" t="s">
        <v>1035</v>
      </c>
      <c r="Q216" s="177">
        <v>1</v>
      </c>
      <c r="R216" s="177">
        <v>0</v>
      </c>
      <c r="S216" s="177">
        <v>1</v>
      </c>
    </row>
    <row r="217" spans="1:19" s="133" customFormat="1" x14ac:dyDescent="0.2">
      <c r="A217" s="58" t="s">
        <v>1036</v>
      </c>
      <c r="B217" s="58" t="s">
        <v>1037</v>
      </c>
      <c r="C217" s="58" t="s">
        <v>1030</v>
      </c>
      <c r="D217" s="19">
        <v>884</v>
      </c>
      <c r="E217" s="202">
        <f t="shared" si="21"/>
        <v>141</v>
      </c>
      <c r="F217" s="130"/>
      <c r="G217" s="60" t="str">
        <f t="shared" si="24"/>
        <v/>
      </c>
      <c r="H217" s="201">
        <v>79</v>
      </c>
      <c r="I217" s="131"/>
      <c r="J217" s="132">
        <v>62</v>
      </c>
      <c r="K217" s="131"/>
      <c r="L217" s="201">
        <v>137</v>
      </c>
      <c r="M217" s="131"/>
      <c r="N217" s="201">
        <v>606</v>
      </c>
      <c r="O217" s="131">
        <f t="shared" si="22"/>
        <v>0.68552036199095023</v>
      </c>
      <c r="P217" s="232" t="s">
        <v>1038</v>
      </c>
      <c r="Q217" s="177">
        <v>0</v>
      </c>
      <c r="R217" s="177">
        <v>1</v>
      </c>
      <c r="S217" s="177">
        <v>0</v>
      </c>
    </row>
    <row r="218" spans="1:19" s="133" customFormat="1" x14ac:dyDescent="0.2">
      <c r="A218" s="58" t="s">
        <v>1039</v>
      </c>
      <c r="B218" s="58" t="s">
        <v>1040</v>
      </c>
      <c r="C218" s="58" t="s">
        <v>1030</v>
      </c>
      <c r="D218" s="19">
        <v>1141</v>
      </c>
      <c r="E218" s="202">
        <f t="shared" si="21"/>
        <v>852</v>
      </c>
      <c r="F218" s="130"/>
      <c r="G218" s="60" t="str">
        <f t="shared" si="24"/>
        <v/>
      </c>
      <c r="H218" s="201">
        <v>476</v>
      </c>
      <c r="I218" s="131"/>
      <c r="J218" s="132">
        <v>376</v>
      </c>
      <c r="K218" s="131"/>
      <c r="L218" s="201">
        <v>235</v>
      </c>
      <c r="M218" s="131"/>
      <c r="N218" s="201">
        <v>54</v>
      </c>
      <c r="O218" s="131">
        <f t="shared" si="22"/>
        <v>4.7326906222611743E-2</v>
      </c>
      <c r="P218" s="232" t="s">
        <v>1041</v>
      </c>
      <c r="Q218" s="177">
        <v>1</v>
      </c>
      <c r="R218" s="177">
        <v>0</v>
      </c>
      <c r="S218" s="177">
        <v>0</v>
      </c>
    </row>
    <row r="219" spans="1:19" s="133" customFormat="1" x14ac:dyDescent="0.2">
      <c r="A219" s="58" t="s">
        <v>1042</v>
      </c>
      <c r="B219" s="58" t="s">
        <v>1043</v>
      </c>
      <c r="C219" s="58" t="s">
        <v>1030</v>
      </c>
      <c r="D219" s="19">
        <v>884</v>
      </c>
      <c r="E219" s="202">
        <f t="shared" si="21"/>
        <v>531</v>
      </c>
      <c r="F219" s="130"/>
      <c r="G219" s="60" t="str">
        <f t="shared" si="24"/>
        <v/>
      </c>
      <c r="H219" s="201">
        <v>363</v>
      </c>
      <c r="I219" s="131"/>
      <c r="J219" s="132">
        <v>168</v>
      </c>
      <c r="K219" s="131"/>
      <c r="L219" s="201">
        <v>352</v>
      </c>
      <c r="M219" s="131"/>
      <c r="N219" s="201">
        <v>1</v>
      </c>
      <c r="O219" s="131">
        <f t="shared" si="22"/>
        <v>1.1312217194570137E-3</v>
      </c>
      <c r="P219" s="232" t="s">
        <v>1044</v>
      </c>
      <c r="Q219" s="177">
        <v>1</v>
      </c>
      <c r="R219" s="177">
        <v>0</v>
      </c>
      <c r="S219" s="177">
        <v>0</v>
      </c>
    </row>
    <row r="220" spans="1:19" s="133" customFormat="1" x14ac:dyDescent="0.2">
      <c r="A220" s="58" t="s">
        <v>1045</v>
      </c>
      <c r="B220" s="58" t="s">
        <v>1046</v>
      </c>
      <c r="C220" s="58" t="s">
        <v>1030</v>
      </c>
      <c r="D220" s="19">
        <v>598</v>
      </c>
      <c r="E220" s="202">
        <f t="shared" si="21"/>
        <v>482</v>
      </c>
      <c r="F220" s="130"/>
      <c r="G220" s="60" t="str">
        <f t="shared" si="24"/>
        <v/>
      </c>
      <c r="H220" s="201">
        <v>334</v>
      </c>
      <c r="I220" s="131"/>
      <c r="J220" s="132">
        <v>148</v>
      </c>
      <c r="K220" s="131"/>
      <c r="L220" s="201">
        <v>116</v>
      </c>
      <c r="M220" s="131"/>
      <c r="N220" s="201">
        <v>0</v>
      </c>
      <c r="O220" s="131">
        <f t="shared" si="22"/>
        <v>0</v>
      </c>
      <c r="P220" s="232" t="s">
        <v>1047</v>
      </c>
      <c r="Q220" s="177">
        <v>1</v>
      </c>
      <c r="R220" s="177">
        <v>0</v>
      </c>
      <c r="S220" s="177">
        <v>0</v>
      </c>
    </row>
    <row r="221" spans="1:19" s="133" customFormat="1" x14ac:dyDescent="0.2">
      <c r="A221" s="58" t="s">
        <v>1048</v>
      </c>
      <c r="B221" s="58" t="s">
        <v>1049</v>
      </c>
      <c r="C221" s="58" t="s">
        <v>1030</v>
      </c>
      <c r="D221" s="19">
        <v>421</v>
      </c>
      <c r="E221" s="202">
        <f t="shared" si="21"/>
        <v>343</v>
      </c>
      <c r="F221" s="130"/>
      <c r="G221" s="60" t="str">
        <f t="shared" si="24"/>
        <v/>
      </c>
      <c r="H221" s="201">
        <v>213</v>
      </c>
      <c r="I221" s="131"/>
      <c r="J221" s="132">
        <v>130</v>
      </c>
      <c r="K221" s="131"/>
      <c r="L221" s="201">
        <v>78</v>
      </c>
      <c r="M221" s="131"/>
      <c r="N221" s="201">
        <v>0</v>
      </c>
      <c r="O221" s="131">
        <f t="shared" si="22"/>
        <v>0</v>
      </c>
      <c r="P221" s="232" t="s">
        <v>1050</v>
      </c>
      <c r="Q221" s="177">
        <v>1</v>
      </c>
      <c r="R221" s="177">
        <v>0</v>
      </c>
      <c r="S221" s="177">
        <v>0</v>
      </c>
    </row>
    <row r="222" spans="1:19" s="133" customFormat="1" x14ac:dyDescent="0.2">
      <c r="A222" s="58" t="s">
        <v>1051</v>
      </c>
      <c r="B222" s="58" t="s">
        <v>1052</v>
      </c>
      <c r="C222" s="58" t="s">
        <v>1030</v>
      </c>
      <c r="D222" s="19">
        <v>1130</v>
      </c>
      <c r="E222" s="202">
        <f t="shared" si="21"/>
        <v>930</v>
      </c>
      <c r="F222" s="130">
        <f t="shared" si="23"/>
        <v>0.82300884955752207</v>
      </c>
      <c r="G222" s="60" t="str">
        <f t="shared" si="24"/>
        <v>80.0% - 84.4%</v>
      </c>
      <c r="H222" s="201">
        <v>571</v>
      </c>
      <c r="I222" s="131">
        <f t="shared" si="25"/>
        <v>0.50530973451327432</v>
      </c>
      <c r="J222" s="132">
        <v>359</v>
      </c>
      <c r="K222" s="131">
        <f t="shared" si="26"/>
        <v>0.3176991150442478</v>
      </c>
      <c r="L222" s="201">
        <v>184</v>
      </c>
      <c r="M222" s="131">
        <f t="shared" si="27"/>
        <v>0.16283185840707964</v>
      </c>
      <c r="N222" s="201">
        <v>16</v>
      </c>
      <c r="O222" s="131">
        <f t="shared" si="22"/>
        <v>1.415929203539823E-2</v>
      </c>
      <c r="P222" s="232" t="s">
        <v>1053</v>
      </c>
      <c r="Q222" s="177">
        <v>0</v>
      </c>
      <c r="R222" s="177">
        <v>0</v>
      </c>
      <c r="S222" s="177">
        <v>0</v>
      </c>
    </row>
    <row r="223" spans="1:19" x14ac:dyDescent="0.2">
      <c r="A223" s="58" t="s">
        <v>1054</v>
      </c>
      <c r="B223" s="58" t="s">
        <v>1055</v>
      </c>
      <c r="C223" s="58" t="s">
        <v>1030</v>
      </c>
      <c r="D223" s="19">
        <v>1284</v>
      </c>
      <c r="E223" s="202">
        <f t="shared" si="21"/>
        <v>889</v>
      </c>
      <c r="F223" s="130">
        <f t="shared" si="23"/>
        <v>0.69236760124610597</v>
      </c>
      <c r="G223" s="60" t="str">
        <f t="shared" si="24"/>
        <v>66.7% - 71.7%</v>
      </c>
      <c r="H223" s="201">
        <v>478</v>
      </c>
      <c r="I223" s="131">
        <f t="shared" si="25"/>
        <v>0.37227414330218067</v>
      </c>
      <c r="J223" s="132">
        <v>411</v>
      </c>
      <c r="K223" s="131">
        <f t="shared" si="26"/>
        <v>0.32009345794392524</v>
      </c>
      <c r="L223" s="201">
        <v>395</v>
      </c>
      <c r="M223" s="131">
        <f t="shared" si="27"/>
        <v>0.30763239875389409</v>
      </c>
      <c r="N223" s="201">
        <v>0</v>
      </c>
      <c r="O223" s="131">
        <f t="shared" si="22"/>
        <v>0</v>
      </c>
      <c r="P223" s="232" t="s">
        <v>1056</v>
      </c>
      <c r="Q223" s="177">
        <v>0</v>
      </c>
      <c r="R223" s="177">
        <v>0</v>
      </c>
      <c r="S223" s="177">
        <v>0</v>
      </c>
    </row>
    <row r="224" spans="1:19" x14ac:dyDescent="0.2">
      <c r="A224" s="58" t="s">
        <v>1057</v>
      </c>
      <c r="B224" s="58" t="s">
        <v>1058</v>
      </c>
      <c r="C224" s="58" t="s">
        <v>1030</v>
      </c>
      <c r="D224" s="19">
        <v>1</v>
      </c>
      <c r="E224" s="202">
        <f t="shared" si="21"/>
        <v>0</v>
      </c>
      <c r="F224" s="130"/>
      <c r="G224" s="60" t="str">
        <f t="shared" si="24"/>
        <v/>
      </c>
      <c r="H224" s="201">
        <v>0</v>
      </c>
      <c r="I224" s="131"/>
      <c r="J224" s="132">
        <v>0</v>
      </c>
      <c r="K224" s="131"/>
      <c r="L224" s="201">
        <v>1</v>
      </c>
      <c r="M224" s="131"/>
      <c r="N224" s="201">
        <v>0</v>
      </c>
      <c r="O224" s="131">
        <f t="shared" si="22"/>
        <v>0</v>
      </c>
      <c r="P224" s="232" t="s">
        <v>1059</v>
      </c>
      <c r="Q224" s="177">
        <v>1</v>
      </c>
      <c r="R224" s="177">
        <v>0</v>
      </c>
      <c r="S224" s="177">
        <v>0</v>
      </c>
    </row>
    <row r="225" spans="1:19" x14ac:dyDescent="0.2">
      <c r="A225" s="58" t="s">
        <v>1060</v>
      </c>
      <c r="B225" s="58" t="s">
        <v>1061</v>
      </c>
      <c r="C225" s="58" t="s">
        <v>1030</v>
      </c>
      <c r="D225" s="19">
        <v>927</v>
      </c>
      <c r="E225" s="202">
        <f t="shared" si="21"/>
        <v>573</v>
      </c>
      <c r="F225" s="130"/>
      <c r="G225" s="60" t="str">
        <f t="shared" si="24"/>
        <v/>
      </c>
      <c r="H225" s="201">
        <v>283</v>
      </c>
      <c r="I225" s="131"/>
      <c r="J225" s="132">
        <v>290</v>
      </c>
      <c r="K225" s="131"/>
      <c r="L225" s="201">
        <v>317</v>
      </c>
      <c r="M225" s="131"/>
      <c r="N225" s="201">
        <v>37</v>
      </c>
      <c r="O225" s="131">
        <f t="shared" si="22"/>
        <v>3.9913700107874865E-2</v>
      </c>
      <c r="P225" s="232" t="s">
        <v>1062</v>
      </c>
      <c r="Q225" s="177">
        <v>1</v>
      </c>
      <c r="R225" s="177">
        <v>0</v>
      </c>
      <c r="S225" s="177">
        <v>0</v>
      </c>
    </row>
    <row r="226" spans="1:19" x14ac:dyDescent="0.2">
      <c r="A226" s="58" t="s">
        <v>1063</v>
      </c>
      <c r="B226" s="58" t="s">
        <v>1064</v>
      </c>
      <c r="C226" s="58" t="s">
        <v>1030</v>
      </c>
      <c r="D226" s="19">
        <v>1524</v>
      </c>
      <c r="E226" s="202">
        <f t="shared" si="21"/>
        <v>421</v>
      </c>
      <c r="F226" s="130"/>
      <c r="G226" s="60" t="str">
        <f t="shared" si="24"/>
        <v/>
      </c>
      <c r="H226" s="201">
        <v>253</v>
      </c>
      <c r="I226" s="131"/>
      <c r="J226" s="132">
        <v>168</v>
      </c>
      <c r="K226" s="131"/>
      <c r="L226" s="201">
        <v>201</v>
      </c>
      <c r="M226" s="131"/>
      <c r="N226" s="201">
        <v>902</v>
      </c>
      <c r="O226" s="131">
        <f t="shared" si="22"/>
        <v>0.59186351706036744</v>
      </c>
      <c r="P226" s="232" t="s">
        <v>1065</v>
      </c>
      <c r="Q226" s="177">
        <v>1</v>
      </c>
      <c r="R226" s="177">
        <v>1</v>
      </c>
      <c r="S226" s="177">
        <v>0</v>
      </c>
    </row>
    <row r="227" spans="1:19" x14ac:dyDescent="0.2">
      <c r="A227" s="58" t="s">
        <v>1066</v>
      </c>
      <c r="B227" s="58" t="s">
        <v>1067</v>
      </c>
      <c r="C227" s="58" t="s">
        <v>1030</v>
      </c>
      <c r="D227" s="19">
        <v>532</v>
      </c>
      <c r="E227" s="202">
        <f t="shared" si="21"/>
        <v>394</v>
      </c>
      <c r="F227" s="130"/>
      <c r="G227" s="60" t="str">
        <f t="shared" si="24"/>
        <v/>
      </c>
      <c r="H227" s="201">
        <v>248</v>
      </c>
      <c r="I227" s="131"/>
      <c r="J227" s="132">
        <v>146</v>
      </c>
      <c r="K227" s="131"/>
      <c r="L227" s="201">
        <v>138</v>
      </c>
      <c r="M227" s="131"/>
      <c r="N227" s="201">
        <v>0</v>
      </c>
      <c r="O227" s="131">
        <f t="shared" si="22"/>
        <v>0</v>
      </c>
      <c r="P227" s="232" t="s">
        <v>1068</v>
      </c>
      <c r="Q227" s="177">
        <v>1</v>
      </c>
      <c r="R227" s="177">
        <v>0</v>
      </c>
      <c r="S227" s="177">
        <v>0</v>
      </c>
    </row>
    <row r="228" spans="1:19" x14ac:dyDescent="0.2">
      <c r="A228" s="58" t="s">
        <v>1069</v>
      </c>
      <c r="B228" s="58" t="s">
        <v>1070</v>
      </c>
      <c r="C228" s="58" t="s">
        <v>1030</v>
      </c>
      <c r="D228" s="19">
        <v>943</v>
      </c>
      <c r="E228" s="202">
        <f t="shared" ref="E228:E246" si="28">H228+J228</f>
        <v>710</v>
      </c>
      <c r="F228" s="130">
        <f t="shared" si="23"/>
        <v>0.75291622481442211</v>
      </c>
      <c r="G228" s="60" t="str">
        <f t="shared" si="24"/>
        <v>72.4% - 77.9%</v>
      </c>
      <c r="H228" s="201">
        <v>429</v>
      </c>
      <c r="I228" s="131">
        <f t="shared" si="25"/>
        <v>0.45493107104984093</v>
      </c>
      <c r="J228" s="132">
        <v>281</v>
      </c>
      <c r="K228" s="131">
        <f t="shared" si="26"/>
        <v>0.29798515376458112</v>
      </c>
      <c r="L228" s="201">
        <v>217</v>
      </c>
      <c r="M228" s="131">
        <f t="shared" si="27"/>
        <v>0.23011664899257689</v>
      </c>
      <c r="N228" s="201">
        <v>16</v>
      </c>
      <c r="O228" s="131">
        <f t="shared" ref="O228:O246" si="29">N228/D228</f>
        <v>1.6967126193001062E-2</v>
      </c>
      <c r="P228" s="232" t="s">
        <v>1071</v>
      </c>
      <c r="Q228" s="177">
        <v>0</v>
      </c>
      <c r="R228" s="177">
        <v>0</v>
      </c>
      <c r="S228" s="177">
        <v>0</v>
      </c>
    </row>
    <row r="229" spans="1:19" x14ac:dyDescent="0.2">
      <c r="A229" s="58" t="s">
        <v>1072</v>
      </c>
      <c r="B229" s="58" t="s">
        <v>1073</v>
      </c>
      <c r="C229" s="58" t="s">
        <v>1030</v>
      </c>
      <c r="D229" s="19">
        <v>754</v>
      </c>
      <c r="E229" s="202">
        <f t="shared" si="28"/>
        <v>549</v>
      </c>
      <c r="F229" s="130">
        <f t="shared" ref="F229:F245" si="30">I229+K229</f>
        <v>0.72811671087533147</v>
      </c>
      <c r="G229" s="60" t="str">
        <f t="shared" si="24"/>
        <v>69.5% - 75.9%</v>
      </c>
      <c r="H229" s="201">
        <v>360</v>
      </c>
      <c r="I229" s="131">
        <f t="shared" si="25"/>
        <v>0.47745358090185674</v>
      </c>
      <c r="J229" s="132">
        <v>189</v>
      </c>
      <c r="K229" s="131">
        <f t="shared" si="26"/>
        <v>0.25066312997347479</v>
      </c>
      <c r="L229" s="201">
        <v>168</v>
      </c>
      <c r="M229" s="131">
        <f t="shared" si="27"/>
        <v>0.22281167108753316</v>
      </c>
      <c r="N229" s="201">
        <v>37</v>
      </c>
      <c r="O229" s="131">
        <f t="shared" si="29"/>
        <v>4.9071618037135278E-2</v>
      </c>
      <c r="P229" s="232" t="s">
        <v>1074</v>
      </c>
      <c r="Q229" s="177">
        <v>0</v>
      </c>
      <c r="R229" s="177">
        <v>0</v>
      </c>
      <c r="S229" s="177">
        <v>0</v>
      </c>
    </row>
    <row r="230" spans="1:19" x14ac:dyDescent="0.2">
      <c r="A230" s="58" t="s">
        <v>1075</v>
      </c>
      <c r="B230" s="58" t="s">
        <v>1076</v>
      </c>
      <c r="C230" s="58" t="s">
        <v>1030</v>
      </c>
      <c r="D230" s="19">
        <v>1052</v>
      </c>
      <c r="E230" s="202">
        <f t="shared" si="28"/>
        <v>338</v>
      </c>
      <c r="F230" s="130"/>
      <c r="G230" s="60" t="str">
        <f t="shared" si="24"/>
        <v/>
      </c>
      <c r="H230" s="201">
        <v>185</v>
      </c>
      <c r="I230" s="131"/>
      <c r="J230" s="132">
        <v>153</v>
      </c>
      <c r="K230" s="131"/>
      <c r="L230" s="201">
        <v>451</v>
      </c>
      <c r="M230" s="131"/>
      <c r="N230" s="201">
        <v>263</v>
      </c>
      <c r="O230" s="131">
        <f t="shared" si="29"/>
        <v>0.25</v>
      </c>
      <c r="P230" s="232" t="s">
        <v>1077</v>
      </c>
      <c r="Q230" s="177">
        <v>1</v>
      </c>
      <c r="R230" s="177">
        <v>1</v>
      </c>
      <c r="S230" s="177">
        <v>0</v>
      </c>
    </row>
    <row r="231" spans="1:19" x14ac:dyDescent="0.2">
      <c r="A231" s="58" t="s">
        <v>1078</v>
      </c>
      <c r="B231" s="58" t="s">
        <v>1079</v>
      </c>
      <c r="C231" s="58" t="s">
        <v>1030</v>
      </c>
      <c r="D231" s="19">
        <v>901</v>
      </c>
      <c r="E231" s="202">
        <f t="shared" si="28"/>
        <v>568</v>
      </c>
      <c r="F231" s="130"/>
      <c r="G231" s="60" t="str">
        <f t="shared" si="24"/>
        <v/>
      </c>
      <c r="H231" s="201">
        <v>331</v>
      </c>
      <c r="I231" s="131"/>
      <c r="J231" s="132">
        <v>237</v>
      </c>
      <c r="K231" s="131"/>
      <c r="L231" s="201">
        <v>332</v>
      </c>
      <c r="M231" s="131"/>
      <c r="N231" s="201">
        <v>1</v>
      </c>
      <c r="O231" s="131">
        <f t="shared" si="29"/>
        <v>1.1098779134295228E-3</v>
      </c>
      <c r="P231" s="232" t="s">
        <v>1080</v>
      </c>
      <c r="Q231" s="177">
        <v>1</v>
      </c>
      <c r="R231" s="177">
        <v>0</v>
      </c>
      <c r="S231" s="177">
        <v>0</v>
      </c>
    </row>
    <row r="232" spans="1:19" x14ac:dyDescent="0.2">
      <c r="A232" s="58" t="s">
        <v>1081</v>
      </c>
      <c r="B232" s="58" t="s">
        <v>1082</v>
      </c>
      <c r="C232" s="58" t="s">
        <v>1030</v>
      </c>
      <c r="D232" s="19">
        <v>1067</v>
      </c>
      <c r="E232" s="202">
        <f t="shared" si="28"/>
        <v>372</v>
      </c>
      <c r="F232" s="130"/>
      <c r="G232" s="60" t="str">
        <f t="shared" si="24"/>
        <v/>
      </c>
      <c r="H232" s="201">
        <v>229</v>
      </c>
      <c r="I232" s="131"/>
      <c r="J232" s="132">
        <v>143</v>
      </c>
      <c r="K232" s="131"/>
      <c r="L232" s="201">
        <v>154</v>
      </c>
      <c r="M232" s="131"/>
      <c r="N232" s="201">
        <v>541</v>
      </c>
      <c r="O232" s="131">
        <f t="shared" si="29"/>
        <v>0.50702905342080595</v>
      </c>
      <c r="P232" s="232" t="s">
        <v>1083</v>
      </c>
      <c r="Q232" s="177">
        <v>0</v>
      </c>
      <c r="R232" s="177">
        <v>1</v>
      </c>
      <c r="S232" s="177">
        <v>0</v>
      </c>
    </row>
    <row r="233" spans="1:19" x14ac:dyDescent="0.2">
      <c r="A233" s="58" t="s">
        <v>1084</v>
      </c>
      <c r="B233" s="58" t="s">
        <v>1085</v>
      </c>
      <c r="C233" s="58" t="s">
        <v>1030</v>
      </c>
      <c r="D233" s="19">
        <v>617</v>
      </c>
      <c r="E233" s="202">
        <f t="shared" si="28"/>
        <v>431</v>
      </c>
      <c r="F233" s="130"/>
      <c r="G233" s="60" t="str">
        <f t="shared" si="24"/>
        <v/>
      </c>
      <c r="H233" s="201">
        <v>312</v>
      </c>
      <c r="I233" s="131"/>
      <c r="J233" s="132">
        <v>119</v>
      </c>
      <c r="K233" s="131"/>
      <c r="L233" s="201">
        <v>84</v>
      </c>
      <c r="M233" s="131"/>
      <c r="N233" s="201">
        <v>102</v>
      </c>
      <c r="O233" s="131">
        <f t="shared" si="29"/>
        <v>0.16531604538087522</v>
      </c>
      <c r="P233" s="232" t="s">
        <v>1086</v>
      </c>
      <c r="Q233" s="177">
        <v>1</v>
      </c>
      <c r="R233" s="177">
        <v>1</v>
      </c>
      <c r="S233" s="177">
        <v>0</v>
      </c>
    </row>
    <row r="234" spans="1:19" x14ac:dyDescent="0.2">
      <c r="A234" s="58" t="s">
        <v>1087</v>
      </c>
      <c r="B234" s="58" t="s">
        <v>1088</v>
      </c>
      <c r="C234" s="58" t="s">
        <v>1030</v>
      </c>
      <c r="D234" s="19">
        <v>581</v>
      </c>
      <c r="E234" s="202">
        <f t="shared" si="28"/>
        <v>442</v>
      </c>
      <c r="F234" s="130">
        <f t="shared" si="30"/>
        <v>0.76075731497418242</v>
      </c>
      <c r="G234" s="60" t="str">
        <f t="shared" si="24"/>
        <v>72.4% - 79.4%</v>
      </c>
      <c r="H234" s="201">
        <v>318</v>
      </c>
      <c r="I234" s="131">
        <f t="shared" si="25"/>
        <v>0.54733218588640276</v>
      </c>
      <c r="J234" s="132">
        <v>124</v>
      </c>
      <c r="K234" s="131">
        <f t="shared" si="26"/>
        <v>0.21342512908777969</v>
      </c>
      <c r="L234" s="201">
        <v>118</v>
      </c>
      <c r="M234" s="131">
        <f t="shared" si="27"/>
        <v>0.20309810671256454</v>
      </c>
      <c r="N234" s="201">
        <v>21</v>
      </c>
      <c r="O234" s="131">
        <f t="shared" si="29"/>
        <v>3.614457831325301E-2</v>
      </c>
      <c r="P234" s="232" t="s">
        <v>1089</v>
      </c>
      <c r="Q234" s="177">
        <v>0</v>
      </c>
      <c r="R234" s="177">
        <v>0</v>
      </c>
      <c r="S234" s="177">
        <v>0</v>
      </c>
    </row>
    <row r="235" spans="1:19" x14ac:dyDescent="0.2">
      <c r="A235" s="58" t="s">
        <v>1090</v>
      </c>
      <c r="B235" s="58" t="s">
        <v>1091</v>
      </c>
      <c r="C235" s="58" t="s">
        <v>1030</v>
      </c>
      <c r="D235" s="19">
        <v>1119</v>
      </c>
      <c r="E235" s="202">
        <f t="shared" si="28"/>
        <v>923</v>
      </c>
      <c r="F235" s="130">
        <f t="shared" si="30"/>
        <v>0.82484361036639853</v>
      </c>
      <c r="G235" s="60" t="str">
        <f t="shared" si="24"/>
        <v>80.1% - 84.6%</v>
      </c>
      <c r="H235" s="201">
        <v>610</v>
      </c>
      <c r="I235" s="131">
        <f t="shared" si="25"/>
        <v>0.54512957998212686</v>
      </c>
      <c r="J235" s="132">
        <v>313</v>
      </c>
      <c r="K235" s="131">
        <f t="shared" si="26"/>
        <v>0.27971403038427167</v>
      </c>
      <c r="L235" s="201">
        <v>175</v>
      </c>
      <c r="M235" s="131">
        <f t="shared" si="27"/>
        <v>0.15638963360142985</v>
      </c>
      <c r="N235" s="201">
        <v>21</v>
      </c>
      <c r="O235" s="131">
        <f t="shared" si="29"/>
        <v>1.876675603217158E-2</v>
      </c>
      <c r="P235" s="232" t="s">
        <v>1092</v>
      </c>
      <c r="Q235" s="177">
        <v>0</v>
      </c>
      <c r="R235" s="177">
        <v>0</v>
      </c>
      <c r="S235" s="177">
        <v>0</v>
      </c>
    </row>
    <row r="236" spans="1:19" x14ac:dyDescent="0.2">
      <c r="A236" s="58" t="s">
        <v>1093</v>
      </c>
      <c r="B236" s="58" t="s">
        <v>1094</v>
      </c>
      <c r="C236" s="58" t="s">
        <v>1030</v>
      </c>
      <c r="D236" s="19">
        <v>1085</v>
      </c>
      <c r="E236" s="202">
        <f t="shared" si="28"/>
        <v>793</v>
      </c>
      <c r="F236" s="130"/>
      <c r="G236" s="60" t="str">
        <f t="shared" si="24"/>
        <v/>
      </c>
      <c r="H236" s="201">
        <v>462</v>
      </c>
      <c r="I236" s="131"/>
      <c r="J236" s="132">
        <v>331</v>
      </c>
      <c r="K236" s="131"/>
      <c r="L236" s="201">
        <v>237</v>
      </c>
      <c r="M236" s="131"/>
      <c r="N236" s="201">
        <v>55</v>
      </c>
      <c r="O236" s="131">
        <f t="shared" si="29"/>
        <v>5.0691244239631339E-2</v>
      </c>
      <c r="P236" s="232" t="s">
        <v>1095</v>
      </c>
      <c r="Q236" s="177">
        <v>1</v>
      </c>
      <c r="R236" s="177">
        <v>1</v>
      </c>
      <c r="S236" s="177">
        <v>0</v>
      </c>
    </row>
    <row r="237" spans="1:19" x14ac:dyDescent="0.2">
      <c r="A237" s="58" t="s">
        <v>1096</v>
      </c>
      <c r="B237" s="58" t="s">
        <v>1097</v>
      </c>
      <c r="C237" s="58" t="s">
        <v>1030</v>
      </c>
      <c r="D237" s="19">
        <v>748</v>
      </c>
      <c r="E237" s="202">
        <f t="shared" si="28"/>
        <v>515</v>
      </c>
      <c r="F237" s="130"/>
      <c r="G237" s="60" t="str">
        <f t="shared" si="24"/>
        <v/>
      </c>
      <c r="H237" s="201">
        <v>341</v>
      </c>
      <c r="I237" s="131"/>
      <c r="J237" s="132">
        <v>174</v>
      </c>
      <c r="K237" s="131"/>
      <c r="L237" s="201">
        <v>182</v>
      </c>
      <c r="M237" s="131"/>
      <c r="N237" s="201">
        <v>51</v>
      </c>
      <c r="O237" s="131">
        <f t="shared" si="29"/>
        <v>6.8181818181818177E-2</v>
      </c>
      <c r="P237" s="232" t="s">
        <v>1098</v>
      </c>
      <c r="Q237" s="177">
        <v>1</v>
      </c>
      <c r="R237" s="177">
        <v>1</v>
      </c>
      <c r="S237" s="177">
        <v>0</v>
      </c>
    </row>
    <row r="238" spans="1:19" x14ac:dyDescent="0.2">
      <c r="A238" s="58" t="s">
        <v>1099</v>
      </c>
      <c r="B238" s="58" t="s">
        <v>1100</v>
      </c>
      <c r="C238" s="58" t="s">
        <v>1030</v>
      </c>
      <c r="D238" s="19">
        <v>731</v>
      </c>
      <c r="E238" s="202">
        <f t="shared" si="28"/>
        <v>528</v>
      </c>
      <c r="F238" s="130"/>
      <c r="G238" s="60" t="str">
        <f t="shared" si="24"/>
        <v/>
      </c>
      <c r="H238" s="201">
        <v>211</v>
      </c>
      <c r="I238" s="131"/>
      <c r="J238" s="132">
        <v>317</v>
      </c>
      <c r="K238" s="131"/>
      <c r="L238" s="201">
        <v>203</v>
      </c>
      <c r="M238" s="131"/>
      <c r="N238" s="201">
        <v>0</v>
      </c>
      <c r="O238" s="131">
        <f t="shared" si="29"/>
        <v>0</v>
      </c>
      <c r="P238" s="232" t="s">
        <v>1101</v>
      </c>
      <c r="Q238" s="177">
        <v>1</v>
      </c>
      <c r="R238" s="177">
        <v>0</v>
      </c>
      <c r="S238" s="177">
        <v>0</v>
      </c>
    </row>
    <row r="239" spans="1:19" x14ac:dyDescent="0.2">
      <c r="A239" s="58" t="s">
        <v>1102</v>
      </c>
      <c r="B239" s="58" t="s">
        <v>1103</v>
      </c>
      <c r="C239" s="58" t="s">
        <v>1030</v>
      </c>
      <c r="D239" s="19">
        <v>1225</v>
      </c>
      <c r="E239" s="202">
        <f t="shared" si="28"/>
        <v>715</v>
      </c>
      <c r="F239" s="130"/>
      <c r="G239" s="60" t="str">
        <f t="shared" si="24"/>
        <v/>
      </c>
      <c r="H239" s="201">
        <v>376</v>
      </c>
      <c r="I239" s="131"/>
      <c r="J239" s="132">
        <v>339</v>
      </c>
      <c r="K239" s="131"/>
      <c r="L239" s="201">
        <v>371</v>
      </c>
      <c r="M239" s="131"/>
      <c r="N239" s="201">
        <v>139</v>
      </c>
      <c r="O239" s="131">
        <f t="shared" si="29"/>
        <v>0.11346938775510204</v>
      </c>
      <c r="P239" s="232" t="s">
        <v>1104</v>
      </c>
      <c r="Q239" s="177">
        <v>0</v>
      </c>
      <c r="R239" s="177">
        <v>1</v>
      </c>
      <c r="S239" s="177">
        <v>0</v>
      </c>
    </row>
    <row r="240" spans="1:19" x14ac:dyDescent="0.2">
      <c r="A240" s="58" t="s">
        <v>1105</v>
      </c>
      <c r="B240" s="58" t="s">
        <v>1106</v>
      </c>
      <c r="C240" s="58" t="s">
        <v>1030</v>
      </c>
      <c r="D240" s="19">
        <v>701</v>
      </c>
      <c r="E240" s="202">
        <f t="shared" si="28"/>
        <v>70</v>
      </c>
      <c r="F240" s="130"/>
      <c r="G240" s="60" t="str">
        <f t="shared" si="24"/>
        <v/>
      </c>
      <c r="H240" s="201">
        <v>49</v>
      </c>
      <c r="I240" s="131"/>
      <c r="J240" s="132">
        <v>21</v>
      </c>
      <c r="K240" s="131"/>
      <c r="L240" s="201">
        <v>28</v>
      </c>
      <c r="M240" s="131"/>
      <c r="N240" s="201">
        <v>603</v>
      </c>
      <c r="O240" s="131">
        <f t="shared" si="29"/>
        <v>0.86019971469329526</v>
      </c>
      <c r="P240" s="232" t="s">
        <v>1107</v>
      </c>
      <c r="Q240" s="177">
        <v>0</v>
      </c>
      <c r="R240" s="177">
        <v>1</v>
      </c>
      <c r="S240" s="177">
        <v>0</v>
      </c>
    </row>
    <row r="241" spans="1:19" x14ac:dyDescent="0.2">
      <c r="A241" s="58" t="s">
        <v>1108</v>
      </c>
      <c r="B241" s="58" t="s">
        <v>1109</v>
      </c>
      <c r="C241" s="58" t="s">
        <v>1030</v>
      </c>
      <c r="D241" s="19">
        <v>980</v>
      </c>
      <c r="E241" s="202">
        <f t="shared" si="28"/>
        <v>802</v>
      </c>
      <c r="F241" s="130"/>
      <c r="G241" s="60" t="str">
        <f t="shared" si="24"/>
        <v/>
      </c>
      <c r="H241" s="201">
        <v>474</v>
      </c>
      <c r="I241" s="131"/>
      <c r="J241" s="132">
        <v>328</v>
      </c>
      <c r="K241" s="131"/>
      <c r="L241" s="201">
        <v>151</v>
      </c>
      <c r="M241" s="131"/>
      <c r="N241" s="201">
        <v>27</v>
      </c>
      <c r="O241" s="131">
        <f t="shared" si="29"/>
        <v>2.7551020408163266E-2</v>
      </c>
      <c r="P241" s="232" t="s">
        <v>1110</v>
      </c>
      <c r="Q241" s="177">
        <v>1</v>
      </c>
      <c r="R241" s="177">
        <v>0</v>
      </c>
      <c r="S241" s="177">
        <v>0</v>
      </c>
    </row>
    <row r="242" spans="1:19" x14ac:dyDescent="0.2">
      <c r="A242" s="58" t="s">
        <v>1111</v>
      </c>
      <c r="B242" s="58" t="s">
        <v>1112</v>
      </c>
      <c r="C242" s="58" t="s">
        <v>1030</v>
      </c>
      <c r="D242" s="19">
        <v>603</v>
      </c>
      <c r="E242" s="202">
        <f t="shared" si="28"/>
        <v>331</v>
      </c>
      <c r="F242" s="130"/>
      <c r="G242" s="60" t="str">
        <f t="shared" si="24"/>
        <v/>
      </c>
      <c r="H242" s="201">
        <v>227</v>
      </c>
      <c r="I242" s="131"/>
      <c r="J242" s="132">
        <v>104</v>
      </c>
      <c r="K242" s="131"/>
      <c r="L242" s="201">
        <v>241</v>
      </c>
      <c r="M242" s="131"/>
      <c r="N242" s="201">
        <v>31</v>
      </c>
      <c r="O242" s="131">
        <f t="shared" si="29"/>
        <v>5.140961857379768E-2</v>
      </c>
      <c r="P242" s="232" t="s">
        <v>1113</v>
      </c>
      <c r="Q242" s="177">
        <v>0</v>
      </c>
      <c r="R242" s="177">
        <v>1</v>
      </c>
      <c r="S242" s="177">
        <v>0</v>
      </c>
    </row>
    <row r="243" spans="1:19" x14ac:dyDescent="0.2">
      <c r="A243" s="58" t="s">
        <v>1114</v>
      </c>
      <c r="B243" s="58" t="s">
        <v>1115</v>
      </c>
      <c r="C243" s="58" t="s">
        <v>1030</v>
      </c>
      <c r="D243" s="19">
        <v>1077</v>
      </c>
      <c r="E243" s="202">
        <f t="shared" si="28"/>
        <v>847</v>
      </c>
      <c r="F243" s="130"/>
      <c r="G243" s="60" t="str">
        <f t="shared" si="24"/>
        <v/>
      </c>
      <c r="H243" s="201">
        <v>0</v>
      </c>
      <c r="I243" s="131"/>
      <c r="J243" s="132">
        <v>847</v>
      </c>
      <c r="K243" s="131"/>
      <c r="L243" s="201">
        <v>1</v>
      </c>
      <c r="M243" s="131"/>
      <c r="N243" s="201">
        <v>229</v>
      </c>
      <c r="O243" s="131">
        <f t="shared" si="29"/>
        <v>0.21262766945218198</v>
      </c>
      <c r="P243" s="232" t="s">
        <v>1116</v>
      </c>
      <c r="Q243" s="177">
        <v>0</v>
      </c>
      <c r="R243" s="177">
        <v>1</v>
      </c>
      <c r="S243" s="177">
        <v>0</v>
      </c>
    </row>
    <row r="244" spans="1:19" x14ac:dyDescent="0.2">
      <c r="A244" s="58" t="s">
        <v>1117</v>
      </c>
      <c r="B244" s="58" t="s">
        <v>1118</v>
      </c>
      <c r="C244" s="58" t="s">
        <v>1030</v>
      </c>
      <c r="D244" s="19">
        <v>1178</v>
      </c>
      <c r="E244" s="202">
        <f t="shared" si="28"/>
        <v>343</v>
      </c>
      <c r="F244" s="130"/>
      <c r="G244" s="60" t="str">
        <f t="shared" si="24"/>
        <v/>
      </c>
      <c r="H244" s="201">
        <v>193</v>
      </c>
      <c r="I244" s="131"/>
      <c r="J244" s="132">
        <v>150</v>
      </c>
      <c r="K244" s="131"/>
      <c r="L244" s="201">
        <v>157</v>
      </c>
      <c r="M244" s="131"/>
      <c r="N244" s="201">
        <v>678</v>
      </c>
      <c r="O244" s="131">
        <f t="shared" si="29"/>
        <v>0.57555178268251272</v>
      </c>
      <c r="P244" s="232" t="s">
        <v>1119</v>
      </c>
      <c r="Q244" s="177">
        <v>0</v>
      </c>
      <c r="R244" s="177">
        <v>1</v>
      </c>
      <c r="S244" s="177">
        <v>0</v>
      </c>
    </row>
    <row r="245" spans="1:19" x14ac:dyDescent="0.2">
      <c r="A245" s="58" t="s">
        <v>1120</v>
      </c>
      <c r="B245" s="58" t="s">
        <v>1121</v>
      </c>
      <c r="C245" s="58" t="s">
        <v>1030</v>
      </c>
      <c r="D245" s="19">
        <v>1234</v>
      </c>
      <c r="E245" s="202">
        <f t="shared" si="28"/>
        <v>953</v>
      </c>
      <c r="F245" s="130">
        <f t="shared" si="30"/>
        <v>0.77228525121555913</v>
      </c>
      <c r="G245" s="60" t="str">
        <f t="shared" si="24"/>
        <v>74.8% - 79.5%</v>
      </c>
      <c r="H245" s="201">
        <v>632</v>
      </c>
      <c r="I245" s="131">
        <f t="shared" si="25"/>
        <v>0.5121555915721232</v>
      </c>
      <c r="J245" s="132">
        <v>321</v>
      </c>
      <c r="K245" s="131">
        <f t="shared" si="26"/>
        <v>0.26012965964343598</v>
      </c>
      <c r="L245" s="201">
        <v>262</v>
      </c>
      <c r="M245" s="131">
        <f t="shared" si="27"/>
        <v>0.21231766612641814</v>
      </c>
      <c r="N245" s="201">
        <v>19</v>
      </c>
      <c r="O245" s="131">
        <f t="shared" si="29"/>
        <v>1.539708265802269E-2</v>
      </c>
      <c r="P245" s="232" t="s">
        <v>1122</v>
      </c>
      <c r="Q245" s="177">
        <v>0</v>
      </c>
      <c r="R245" s="177">
        <v>0</v>
      </c>
      <c r="S245" s="177">
        <v>0</v>
      </c>
    </row>
    <row r="246" spans="1:19" x14ac:dyDescent="0.2">
      <c r="A246" s="65" t="s">
        <v>1123</v>
      </c>
      <c r="B246" s="65" t="s">
        <v>1124</v>
      </c>
      <c r="C246" s="65" t="s">
        <v>1030</v>
      </c>
      <c r="D246" s="38">
        <v>623</v>
      </c>
      <c r="E246" s="205">
        <f t="shared" si="28"/>
        <v>510</v>
      </c>
      <c r="F246" s="206"/>
      <c r="G246" s="207" t="str">
        <f t="shared" si="24"/>
        <v/>
      </c>
      <c r="H246" s="204">
        <v>333</v>
      </c>
      <c r="I246" s="208"/>
      <c r="J246" s="209">
        <v>177</v>
      </c>
      <c r="K246" s="208"/>
      <c r="L246" s="204">
        <v>112</v>
      </c>
      <c r="M246" s="208"/>
      <c r="N246" s="204">
        <v>1</v>
      </c>
      <c r="O246" s="208">
        <f t="shared" si="29"/>
        <v>1.6051364365971107E-3</v>
      </c>
      <c r="P246" s="233" t="s">
        <v>1125</v>
      </c>
      <c r="Q246" s="177">
        <v>1</v>
      </c>
      <c r="R246" s="177">
        <v>0</v>
      </c>
      <c r="S246" s="177">
        <v>0</v>
      </c>
    </row>
    <row r="247" spans="1:19" x14ac:dyDescent="0.2">
      <c r="A247" s="58"/>
      <c r="B247" s="58"/>
      <c r="C247" s="58"/>
      <c r="D247" s="210"/>
      <c r="E247" s="210"/>
      <c r="F247" s="210"/>
      <c r="G247" s="210"/>
      <c r="H247" s="210"/>
      <c r="I247" s="210"/>
      <c r="J247" s="210"/>
      <c r="K247" s="210"/>
      <c r="L247" s="210"/>
      <c r="M247" s="210"/>
      <c r="N247" s="210"/>
      <c r="O247" s="210"/>
      <c r="P247" s="58"/>
      <c r="Q247" s="177"/>
    </row>
    <row r="248" spans="1:19" x14ac:dyDescent="0.2">
      <c r="A248" s="127" t="s">
        <v>42</v>
      </c>
      <c r="B248" s="124"/>
      <c r="C248" s="114"/>
      <c r="D248" s="58"/>
      <c r="E248" s="58"/>
      <c r="F248" s="58"/>
      <c r="G248" s="58"/>
      <c r="H248" s="58"/>
      <c r="I248" s="58"/>
      <c r="J248" s="58"/>
      <c r="K248" s="58"/>
      <c r="L248" s="58"/>
      <c r="M248" s="58"/>
      <c r="N248" s="58"/>
      <c r="O248" s="58"/>
      <c r="P248" s="211"/>
      <c r="Q248" s="177"/>
    </row>
    <row r="249" spans="1:19" x14ac:dyDescent="0.2">
      <c r="A249" s="129"/>
      <c r="B249" s="134" t="s">
        <v>1323</v>
      </c>
      <c r="C249" s="114"/>
      <c r="D249" s="114"/>
      <c r="E249" s="114"/>
      <c r="F249" s="114"/>
      <c r="G249" s="114"/>
      <c r="H249" s="114"/>
      <c r="I249" s="114"/>
      <c r="J249" s="58"/>
      <c r="K249" s="58"/>
      <c r="L249" s="212"/>
      <c r="M249" s="58"/>
      <c r="N249" s="58"/>
      <c r="O249" s="58"/>
      <c r="P249" s="58"/>
      <c r="Q249" s="177"/>
    </row>
    <row r="250" spans="1:19" x14ac:dyDescent="0.2">
      <c r="A250" s="133"/>
      <c r="B250" s="134" t="s">
        <v>1324</v>
      </c>
      <c r="C250" s="114"/>
      <c r="D250" s="114"/>
      <c r="E250" s="114"/>
      <c r="F250" s="114"/>
      <c r="G250" s="114"/>
      <c r="H250" s="114"/>
      <c r="I250" s="114"/>
      <c r="J250" s="58"/>
      <c r="K250" s="58"/>
      <c r="L250" s="212"/>
      <c r="M250" s="58"/>
      <c r="N250" s="58"/>
      <c r="O250" s="58"/>
      <c r="P250" s="58"/>
      <c r="Q250" s="177"/>
    </row>
    <row r="251" spans="1:19" x14ac:dyDescent="0.2">
      <c r="A251" s="152"/>
      <c r="B251" s="134" t="s">
        <v>1325</v>
      </c>
      <c r="C251" s="114"/>
      <c r="D251" s="114"/>
      <c r="E251" s="114"/>
      <c r="F251" s="114"/>
      <c r="G251" s="114"/>
      <c r="H251" s="114"/>
      <c r="I251" s="114"/>
      <c r="J251" s="114"/>
      <c r="K251" s="114"/>
      <c r="L251" s="212"/>
      <c r="M251" s="58"/>
      <c r="N251" s="58"/>
      <c r="O251" s="58"/>
      <c r="P251" s="58"/>
      <c r="Q251" s="360"/>
    </row>
    <row r="252" spans="1:19" x14ac:dyDescent="0.2">
      <c r="B252" s="126" t="s">
        <v>1405</v>
      </c>
      <c r="C252"/>
      <c r="D252"/>
      <c r="E252"/>
      <c r="F252"/>
      <c r="G252"/>
      <c r="H252"/>
      <c r="I252"/>
      <c r="J252"/>
      <c r="K252"/>
      <c r="L252"/>
      <c r="M252"/>
      <c r="N252"/>
      <c r="O252"/>
      <c r="P252"/>
      <c r="Q252" s="177"/>
    </row>
    <row r="253" spans="1:19" x14ac:dyDescent="0.2">
      <c r="A253" s="177">
        <v>1</v>
      </c>
      <c r="B253"/>
      <c r="C253"/>
      <c r="D253"/>
      <c r="E253"/>
      <c r="F253"/>
      <c r="G253"/>
      <c r="H253"/>
      <c r="I253"/>
      <c r="J253"/>
      <c r="K253"/>
      <c r="L253"/>
      <c r="M253"/>
      <c r="N253"/>
      <c r="O253"/>
      <c r="P253"/>
      <c r="Q253" s="177"/>
    </row>
  </sheetData>
  <mergeCells count="5">
    <mergeCell ref="E6:F6"/>
    <mergeCell ref="H6:I6"/>
    <mergeCell ref="J6:K6"/>
    <mergeCell ref="L6:M6"/>
    <mergeCell ref="N6:O6"/>
  </mergeCells>
  <conditionalFormatting sqref="D36:D246">
    <cfRule type="expression" dxfId="80" priority="8" stopIfTrue="1">
      <formula>Q36=1</formula>
    </cfRule>
  </conditionalFormatting>
  <conditionalFormatting sqref="H36:H246">
    <cfRule type="expression" dxfId="79" priority="9" stopIfTrue="1">
      <formula>#REF!=1</formula>
    </cfRule>
  </conditionalFormatting>
  <conditionalFormatting sqref="O36:O246">
    <cfRule type="cellIs" dxfId="78" priority="10" stopIfTrue="1" operator="greaterThan">
      <formula>0.05</formula>
    </cfRule>
    <cfRule type="cellIs" dxfId="77" priority="11" stopIfTrue="1" operator="lessThan">
      <formula>0</formula>
    </cfRule>
  </conditionalFormatting>
  <conditionalFormatting sqref="D8:D34">
    <cfRule type="expression" dxfId="76" priority="7" stopIfTrue="1">
      <formula>Q8=1</formula>
    </cfRule>
  </conditionalFormatting>
  <conditionalFormatting sqref="H35">
    <cfRule type="expression" dxfId="75" priority="6" stopIfTrue="1">
      <formula>#REF!=1</formula>
    </cfRule>
  </conditionalFormatting>
  <conditionalFormatting sqref="H8:H34">
    <cfRule type="expression" dxfId="74" priority="5" stopIfTrue="1">
      <formula>#REF!=1</formula>
    </cfRule>
  </conditionalFormatting>
  <conditionalFormatting sqref="L8:L246">
    <cfRule type="expression" dxfId="73" priority="4" stopIfTrue="1">
      <formula>#REF!=1</formula>
    </cfRule>
  </conditionalFormatting>
  <conditionalFormatting sqref="O8:O35">
    <cfRule type="cellIs" dxfId="72" priority="2" stopIfTrue="1" operator="greaterThan">
      <formula>0.05</formula>
    </cfRule>
    <cfRule type="cellIs" dxfId="71" priority="3" stopIfTrue="1" operator="lessThan">
      <formula>0</formula>
    </cfRule>
  </conditionalFormatting>
  <conditionalFormatting sqref="A249">
    <cfRule type="expression" dxfId="70" priority="1" stopIfTrue="1">
      <formula>A253=1</formula>
    </cfRule>
  </conditionalFormatting>
  <printOptions horizontalCentered="1"/>
  <pageMargins left="0.39370078740157483" right="0.39370078740157483" top="0.39370078740157483" bottom="0.59055118110236227" header="0.51181102362204722" footer="0.51181102362204722"/>
  <pageSetup paperSize="9" scale="44" fitToHeight="3" orientation="landscape" r:id="rId1"/>
  <headerFooter alignWithMargins="0">
    <oddFooter>&amp;L&amp;6&amp;F &amp;A&amp;R&amp;6Standards and Quality Analytical Team (SAT)</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indexed="47"/>
    <pageSetUpPr fitToPage="1"/>
  </sheetPr>
  <dimension ref="A1:S253"/>
  <sheetViews>
    <sheetView showGridLines="0" zoomScaleNormal="100" workbookViewId="0">
      <pane xSplit="3" ySplit="7" topLeftCell="D8" activePane="bottomRight" state="frozen"/>
      <selection pane="topRight" activeCell="D1" sqref="D1"/>
      <selection pane="bottomLeft" activeCell="A8" sqref="A8"/>
      <selection pane="bottomRight"/>
    </sheetView>
  </sheetViews>
  <sheetFormatPr defaultRowHeight="12.75" x14ac:dyDescent="0.2"/>
  <cols>
    <col min="1" max="1" width="5.28515625" style="126" bestFit="1" customWidth="1"/>
    <col min="2" max="2" width="57.7109375" style="126" customWidth="1"/>
    <col min="3" max="3" width="5.28515625" style="126" bestFit="1" customWidth="1"/>
    <col min="4" max="4" width="17.140625" style="126" customWidth="1"/>
    <col min="5" max="6" width="12.7109375" style="126" customWidth="1"/>
    <col min="7" max="7" width="13.42578125" style="126" bestFit="1" customWidth="1"/>
    <col min="8" max="13" width="12.7109375" style="126" customWidth="1"/>
    <col min="14" max="15" width="15.7109375" style="126" customWidth="1"/>
    <col min="16" max="16" width="10.7109375" style="126" customWidth="1"/>
    <col min="17" max="19" width="9.140625" style="327"/>
    <col min="20" max="16384" width="9.140625" style="126"/>
  </cols>
  <sheetData>
    <row r="1" spans="1:19" ht="18" x14ac:dyDescent="0.25">
      <c r="A1" s="174" t="s">
        <v>1397</v>
      </c>
      <c r="B1" s="124"/>
      <c r="C1" s="124"/>
      <c r="D1" s="124"/>
      <c r="E1" s="124"/>
      <c r="F1" s="124"/>
      <c r="G1" s="124"/>
      <c r="H1" s="124"/>
      <c r="I1" s="124"/>
      <c r="J1" s="124"/>
      <c r="K1" s="124"/>
      <c r="L1" s="124"/>
      <c r="M1" s="124"/>
      <c r="N1" s="124"/>
      <c r="O1" s="124"/>
      <c r="P1" s="124"/>
      <c r="Q1" s="356"/>
    </row>
    <row r="2" spans="1:19" x14ac:dyDescent="0.2">
      <c r="A2" s="124"/>
      <c r="B2" s="124"/>
      <c r="C2" s="124"/>
      <c r="D2" s="124"/>
      <c r="E2" s="124"/>
      <c r="F2" s="124"/>
      <c r="G2" s="124"/>
      <c r="H2" s="124"/>
      <c r="I2" s="124"/>
      <c r="J2" s="124"/>
      <c r="K2" s="124"/>
      <c r="L2" s="124"/>
      <c r="M2" s="124"/>
      <c r="N2" s="124"/>
      <c r="O2" s="124"/>
      <c r="P2" s="124"/>
      <c r="Q2" s="356"/>
    </row>
    <row r="3" spans="1:19" x14ac:dyDescent="0.2">
      <c r="A3" s="79" t="s">
        <v>1386</v>
      </c>
      <c r="B3" s="124"/>
      <c r="C3" s="124"/>
      <c r="D3" s="124"/>
      <c r="E3" s="124"/>
      <c r="F3" s="124"/>
      <c r="G3" s="124"/>
      <c r="H3" s="124"/>
      <c r="I3" s="124"/>
      <c r="J3" s="124"/>
      <c r="K3" s="124"/>
      <c r="L3" s="124"/>
      <c r="M3" s="124"/>
      <c r="N3" s="124"/>
      <c r="O3" s="124"/>
      <c r="P3" s="124"/>
      <c r="Q3" s="356"/>
    </row>
    <row r="4" spans="1:19" x14ac:dyDescent="0.2">
      <c r="A4" s="80" t="s">
        <v>63</v>
      </c>
      <c r="B4" s="124"/>
      <c r="C4" s="124"/>
      <c r="D4" s="124"/>
      <c r="E4" s="124"/>
      <c r="F4" s="124"/>
      <c r="G4" s="124"/>
      <c r="H4" s="127"/>
      <c r="I4" s="124"/>
      <c r="J4" s="124"/>
      <c r="K4" s="124"/>
      <c r="L4" s="124"/>
      <c r="M4" s="124"/>
      <c r="N4" s="124"/>
      <c r="O4" s="124"/>
      <c r="P4" s="124"/>
      <c r="Q4" s="356"/>
    </row>
    <row r="5" spans="1:19" x14ac:dyDescent="0.2">
      <c r="A5" s="320"/>
      <c r="B5" s="320"/>
      <c r="C5" s="320"/>
      <c r="D5" s="124"/>
      <c r="E5" s="124"/>
      <c r="F5" s="124"/>
      <c r="G5" s="124"/>
      <c r="H5" s="124"/>
      <c r="I5" s="124"/>
      <c r="J5" s="124"/>
      <c r="K5" s="124"/>
      <c r="L5" s="124"/>
      <c r="M5" s="124"/>
      <c r="N5" s="124"/>
      <c r="O5" s="124"/>
      <c r="P5" s="124"/>
      <c r="Q5" s="356"/>
    </row>
    <row r="6" spans="1:19" s="128" customFormat="1" ht="25.5" customHeight="1" x14ac:dyDescent="0.2">
      <c r="A6" s="77"/>
      <c r="B6" s="77"/>
      <c r="C6" s="77"/>
      <c r="D6" s="216" t="s">
        <v>1316</v>
      </c>
      <c r="E6" s="394" t="s">
        <v>1317</v>
      </c>
      <c r="F6" s="394"/>
      <c r="G6" s="217"/>
      <c r="H6" s="394" t="s">
        <v>1318</v>
      </c>
      <c r="I6" s="394"/>
      <c r="J6" s="394" t="s">
        <v>1319</v>
      </c>
      <c r="K6" s="394"/>
      <c r="L6" s="394" t="s">
        <v>1320</v>
      </c>
      <c r="M6" s="394"/>
      <c r="N6" s="394" t="s">
        <v>1321</v>
      </c>
      <c r="O6" s="394"/>
      <c r="P6" s="218"/>
      <c r="Q6" s="357"/>
      <c r="R6" s="358"/>
      <c r="S6" s="358"/>
    </row>
    <row r="7" spans="1:19" s="128" customFormat="1" ht="38.25" x14ac:dyDescent="0.2">
      <c r="A7" s="106" t="s">
        <v>71</v>
      </c>
      <c r="B7" s="106" t="s">
        <v>72</v>
      </c>
      <c r="C7" s="361" t="s">
        <v>71</v>
      </c>
      <c r="D7" s="219" t="s">
        <v>33</v>
      </c>
      <c r="E7" s="220" t="s">
        <v>33</v>
      </c>
      <c r="F7" s="220" t="s">
        <v>36</v>
      </c>
      <c r="G7" s="221" t="s">
        <v>58</v>
      </c>
      <c r="H7" s="220" t="s">
        <v>33</v>
      </c>
      <c r="I7" s="220" t="s">
        <v>36</v>
      </c>
      <c r="J7" s="220" t="s">
        <v>33</v>
      </c>
      <c r="K7" s="220" t="s">
        <v>36</v>
      </c>
      <c r="L7" s="220" t="s">
        <v>33</v>
      </c>
      <c r="M7" s="220" t="s">
        <v>36</v>
      </c>
      <c r="N7" s="220" t="s">
        <v>33</v>
      </c>
      <c r="O7" s="220" t="s">
        <v>36</v>
      </c>
      <c r="P7" s="222" t="s">
        <v>457</v>
      </c>
      <c r="Q7" s="359" t="s">
        <v>1415</v>
      </c>
      <c r="R7" s="359" t="s">
        <v>1416</v>
      </c>
      <c r="S7" s="359" t="s">
        <v>1417</v>
      </c>
    </row>
    <row r="8" spans="1:19" x14ac:dyDescent="0.2">
      <c r="A8" s="77" t="s">
        <v>1388</v>
      </c>
      <c r="B8" s="77" t="s">
        <v>1389</v>
      </c>
      <c r="C8" s="77"/>
      <c r="D8" s="223">
        <v>158807</v>
      </c>
      <c r="E8" s="224">
        <f>H8+J8</f>
        <v>72621</v>
      </c>
      <c r="F8" s="225"/>
      <c r="G8" s="226" t="str">
        <f t="shared" ref="G8:G34" si="0">IF(ISNUMBER(F8),TEXT(((2*E8)+(1.96^2)-(1.96*((1.96^2)+(4*E8*(100%-F8)))^0.5))/(2*(D8+(1.96^2))),"0.0%")&amp;" - "&amp;TEXT(((2*E8)+(1.96^2)+(1.96*((1.96^2)+(4*E8*(100%-F8)))^0.5))/(2*(D8+(1.96^2))),"0.0%"),"")</f>
        <v/>
      </c>
      <c r="H8" s="227">
        <v>49671</v>
      </c>
      <c r="I8" s="228"/>
      <c r="J8" s="229">
        <v>22950</v>
      </c>
      <c r="K8" s="228"/>
      <c r="L8" s="227">
        <v>70923</v>
      </c>
      <c r="M8" s="228"/>
      <c r="N8" s="227">
        <v>15263</v>
      </c>
      <c r="O8" s="228">
        <f>N8/D8</f>
        <v>9.6110372968445976E-2</v>
      </c>
      <c r="P8" s="230"/>
      <c r="Q8" s="359">
        <v>0</v>
      </c>
      <c r="R8" s="359">
        <v>1</v>
      </c>
      <c r="S8" s="359">
        <v>0</v>
      </c>
    </row>
    <row r="9" spans="1:19" x14ac:dyDescent="0.2">
      <c r="A9" s="77"/>
      <c r="B9" s="77"/>
      <c r="C9" s="77"/>
      <c r="D9" s="19"/>
      <c r="E9" s="202"/>
      <c r="F9" s="130"/>
      <c r="G9" s="60"/>
      <c r="H9" s="201"/>
      <c r="I9" s="131"/>
      <c r="J9" s="132"/>
      <c r="K9" s="131"/>
      <c r="L9" s="201"/>
      <c r="M9" s="131"/>
      <c r="N9" s="201"/>
      <c r="O9" s="131"/>
      <c r="P9" s="231"/>
      <c r="Q9" s="359"/>
    </row>
    <row r="10" spans="1:19" x14ac:dyDescent="0.2">
      <c r="A10" s="77" t="s">
        <v>461</v>
      </c>
      <c r="B10" s="77" t="s">
        <v>1131</v>
      </c>
      <c r="C10" s="77"/>
      <c r="D10" s="19">
        <v>3392</v>
      </c>
      <c r="E10" s="202">
        <f t="shared" ref="E10:E34" si="1">H10+J10</f>
        <v>1282</v>
      </c>
      <c r="F10" s="130">
        <f t="shared" ref="F10:F33" si="2">I10+K10</f>
        <v>0.37794811320754718</v>
      </c>
      <c r="G10" s="60" t="str">
        <f t="shared" si="0"/>
        <v>36.2% - 39.4%</v>
      </c>
      <c r="H10" s="201">
        <v>972</v>
      </c>
      <c r="I10" s="131">
        <f>H10/D10</f>
        <v>0.28655660377358488</v>
      </c>
      <c r="J10" s="132">
        <v>310</v>
      </c>
      <c r="K10" s="131">
        <f t="shared" ref="K10:K72" si="3">J10/D10</f>
        <v>9.1391509433962265E-2</v>
      </c>
      <c r="L10" s="201">
        <v>1958</v>
      </c>
      <c r="M10" s="131">
        <f t="shared" ref="M10:M72" si="4">L10/D10</f>
        <v>0.57724056603773588</v>
      </c>
      <c r="N10" s="201">
        <v>152</v>
      </c>
      <c r="O10" s="131">
        <f t="shared" ref="O10:O34" si="5">N10/D10</f>
        <v>4.4811320754716978E-2</v>
      </c>
      <c r="P10" s="231"/>
      <c r="Q10" s="359">
        <v>0</v>
      </c>
      <c r="R10" s="359">
        <v>0</v>
      </c>
      <c r="S10" s="359">
        <v>0</v>
      </c>
    </row>
    <row r="11" spans="1:19" x14ac:dyDescent="0.2">
      <c r="A11" s="77" t="s">
        <v>480</v>
      </c>
      <c r="B11" s="77" t="s">
        <v>1129</v>
      </c>
      <c r="C11" s="77"/>
      <c r="D11" s="19">
        <v>3435</v>
      </c>
      <c r="E11" s="202">
        <f t="shared" si="1"/>
        <v>962</v>
      </c>
      <c r="F11" s="130">
        <f t="shared" si="2"/>
        <v>0.28005822416302761</v>
      </c>
      <c r="G11" s="60" t="str">
        <f t="shared" si="0"/>
        <v>26.5% - 29.5%</v>
      </c>
      <c r="H11" s="201">
        <v>722</v>
      </c>
      <c r="I11" s="131">
        <f t="shared" ref="I11:I74" si="6">H11/D11</f>
        <v>0.21018922852983987</v>
      </c>
      <c r="J11" s="132">
        <v>240</v>
      </c>
      <c r="K11" s="131">
        <f t="shared" si="3"/>
        <v>6.9868995633187769E-2</v>
      </c>
      <c r="L11" s="201">
        <v>2450</v>
      </c>
      <c r="M11" s="131">
        <f t="shared" si="4"/>
        <v>0.71324599708879188</v>
      </c>
      <c r="N11" s="201">
        <v>23</v>
      </c>
      <c r="O11" s="131">
        <f t="shared" si="5"/>
        <v>6.6957787481804953E-3</v>
      </c>
      <c r="P11" s="231"/>
      <c r="Q11" s="359">
        <v>0</v>
      </c>
      <c r="R11" s="359">
        <v>0</v>
      </c>
      <c r="S11" s="359">
        <v>0</v>
      </c>
    </row>
    <row r="12" spans="1:19" x14ac:dyDescent="0.2">
      <c r="A12" s="77" t="s">
        <v>496</v>
      </c>
      <c r="B12" s="77" t="s">
        <v>497</v>
      </c>
      <c r="C12" s="77"/>
      <c r="D12" s="19">
        <v>8216</v>
      </c>
      <c r="E12" s="202">
        <f t="shared" si="1"/>
        <v>2804</v>
      </c>
      <c r="F12" s="130"/>
      <c r="G12" s="60" t="str">
        <f t="shared" si="0"/>
        <v/>
      </c>
      <c r="H12" s="201">
        <v>2066</v>
      </c>
      <c r="I12" s="131"/>
      <c r="J12" s="132">
        <v>738</v>
      </c>
      <c r="K12" s="131"/>
      <c r="L12" s="201">
        <v>3891</v>
      </c>
      <c r="M12" s="131"/>
      <c r="N12" s="201">
        <v>1521</v>
      </c>
      <c r="O12" s="131">
        <f t="shared" si="5"/>
        <v>0.185126582278481</v>
      </c>
      <c r="P12" s="231"/>
      <c r="Q12" s="359">
        <v>1</v>
      </c>
      <c r="R12" s="359">
        <v>1</v>
      </c>
      <c r="S12" s="359">
        <v>0</v>
      </c>
    </row>
    <row r="13" spans="1:19" x14ac:dyDescent="0.2">
      <c r="A13" s="77" t="s">
        <v>534</v>
      </c>
      <c r="B13" s="77" t="s">
        <v>535</v>
      </c>
      <c r="C13" s="77"/>
      <c r="D13" s="19">
        <v>4281</v>
      </c>
      <c r="E13" s="202">
        <f t="shared" si="1"/>
        <v>1419</v>
      </c>
      <c r="F13" s="130"/>
      <c r="G13" s="60" t="str">
        <f t="shared" si="0"/>
        <v/>
      </c>
      <c r="H13" s="201">
        <v>1023</v>
      </c>
      <c r="I13" s="131"/>
      <c r="J13" s="132">
        <v>396</v>
      </c>
      <c r="K13" s="131"/>
      <c r="L13" s="201">
        <v>2192</v>
      </c>
      <c r="M13" s="131"/>
      <c r="N13" s="201">
        <v>670</v>
      </c>
      <c r="O13" s="131">
        <f t="shared" si="5"/>
        <v>0.15650548937164213</v>
      </c>
      <c r="P13" s="231"/>
      <c r="Q13" s="359">
        <v>0</v>
      </c>
      <c r="R13" s="359">
        <v>1</v>
      </c>
      <c r="S13" s="359">
        <v>0</v>
      </c>
    </row>
    <row r="14" spans="1:19" x14ac:dyDescent="0.2">
      <c r="A14" s="77" t="s">
        <v>560</v>
      </c>
      <c r="B14" s="77" t="s">
        <v>561</v>
      </c>
      <c r="C14" s="77"/>
      <c r="D14" s="19">
        <v>3513</v>
      </c>
      <c r="E14" s="202">
        <f t="shared" si="1"/>
        <v>910</v>
      </c>
      <c r="F14" s="130">
        <f t="shared" si="2"/>
        <v>0.25903785937944773</v>
      </c>
      <c r="G14" s="60" t="str">
        <f t="shared" si="0"/>
        <v>24.5% - 27.4%</v>
      </c>
      <c r="H14" s="201">
        <v>665</v>
      </c>
      <c r="I14" s="131">
        <f t="shared" si="6"/>
        <v>0.1892968972388272</v>
      </c>
      <c r="J14" s="132">
        <v>245</v>
      </c>
      <c r="K14" s="131">
        <f t="shared" si="3"/>
        <v>6.9740962140620547E-2</v>
      </c>
      <c r="L14" s="201">
        <v>2488</v>
      </c>
      <c r="M14" s="131">
        <f t="shared" si="4"/>
        <v>0.7082265869627099</v>
      </c>
      <c r="N14" s="201">
        <v>115</v>
      </c>
      <c r="O14" s="131">
        <f t="shared" si="5"/>
        <v>3.2735553657842302E-2</v>
      </c>
      <c r="P14" s="231"/>
      <c r="Q14" s="359">
        <v>0</v>
      </c>
      <c r="R14" s="359">
        <v>0</v>
      </c>
      <c r="S14" s="359">
        <v>0</v>
      </c>
    </row>
    <row r="15" spans="1:19" x14ac:dyDescent="0.2">
      <c r="A15" s="77" t="s">
        <v>580</v>
      </c>
      <c r="B15" s="77" t="s">
        <v>1163</v>
      </c>
      <c r="C15" s="77"/>
      <c r="D15" s="19">
        <v>5063</v>
      </c>
      <c r="E15" s="202">
        <f t="shared" si="1"/>
        <v>1668</v>
      </c>
      <c r="F15" s="130"/>
      <c r="G15" s="60" t="str">
        <f t="shared" si="0"/>
        <v/>
      </c>
      <c r="H15" s="201">
        <v>1236</v>
      </c>
      <c r="I15" s="131"/>
      <c r="J15" s="132">
        <v>432</v>
      </c>
      <c r="K15" s="131"/>
      <c r="L15" s="201">
        <v>3122</v>
      </c>
      <c r="M15" s="131"/>
      <c r="N15" s="201">
        <v>273</v>
      </c>
      <c r="O15" s="131">
        <f t="shared" si="5"/>
        <v>5.3920600434524985E-2</v>
      </c>
      <c r="P15" s="231"/>
      <c r="Q15" s="359">
        <v>0</v>
      </c>
      <c r="R15" s="359">
        <v>1</v>
      </c>
      <c r="S15" s="359">
        <v>0</v>
      </c>
    </row>
    <row r="16" spans="1:19" x14ac:dyDescent="0.2">
      <c r="A16" s="77" t="s">
        <v>605</v>
      </c>
      <c r="B16" s="77" t="s">
        <v>1158</v>
      </c>
      <c r="C16" s="77"/>
      <c r="D16" s="19">
        <v>3759</v>
      </c>
      <c r="E16" s="202">
        <f t="shared" si="1"/>
        <v>1389</v>
      </c>
      <c r="F16" s="130"/>
      <c r="G16" s="60" t="str">
        <f t="shared" si="0"/>
        <v/>
      </c>
      <c r="H16" s="201">
        <v>1066</v>
      </c>
      <c r="I16" s="131"/>
      <c r="J16" s="132">
        <v>323</v>
      </c>
      <c r="K16" s="131"/>
      <c r="L16" s="201">
        <v>2116</v>
      </c>
      <c r="M16" s="131"/>
      <c r="N16" s="201">
        <v>254</v>
      </c>
      <c r="O16" s="131">
        <f t="shared" si="5"/>
        <v>6.7571162543229576E-2</v>
      </c>
      <c r="P16" s="231"/>
      <c r="Q16" s="359">
        <v>1</v>
      </c>
      <c r="R16" s="359">
        <v>1</v>
      </c>
      <c r="S16" s="359">
        <v>0</v>
      </c>
    </row>
    <row r="17" spans="1:19" x14ac:dyDescent="0.2">
      <c r="A17" s="77" t="s">
        <v>630</v>
      </c>
      <c r="B17" s="77" t="s">
        <v>1136</v>
      </c>
      <c r="C17" s="77"/>
      <c r="D17" s="19">
        <v>4036</v>
      </c>
      <c r="E17" s="202">
        <f t="shared" si="1"/>
        <v>1646</v>
      </c>
      <c r="F17" s="130"/>
      <c r="G17" s="60" t="str">
        <f t="shared" si="0"/>
        <v/>
      </c>
      <c r="H17" s="201">
        <v>1226</v>
      </c>
      <c r="I17" s="131"/>
      <c r="J17" s="132">
        <v>420</v>
      </c>
      <c r="K17" s="131"/>
      <c r="L17" s="201">
        <v>2177</v>
      </c>
      <c r="M17" s="131"/>
      <c r="N17" s="201">
        <v>213</v>
      </c>
      <c r="O17" s="131">
        <f t="shared" si="5"/>
        <v>5.2775024777006935E-2</v>
      </c>
      <c r="P17" s="231"/>
      <c r="Q17" s="359">
        <v>0</v>
      </c>
      <c r="R17" s="359">
        <v>1</v>
      </c>
      <c r="S17" s="359">
        <v>0</v>
      </c>
    </row>
    <row r="18" spans="1:19" x14ac:dyDescent="0.2">
      <c r="A18" s="77" t="s">
        <v>646</v>
      </c>
      <c r="B18" s="77" t="s">
        <v>647</v>
      </c>
      <c r="C18" s="77"/>
      <c r="D18" s="19">
        <v>7945</v>
      </c>
      <c r="E18" s="202">
        <f t="shared" si="1"/>
        <v>3415</v>
      </c>
      <c r="F18" s="130">
        <f t="shared" si="2"/>
        <v>0.42983008181246068</v>
      </c>
      <c r="G18" s="60" t="str">
        <f t="shared" si="0"/>
        <v>41.9% - 44.1%</v>
      </c>
      <c r="H18" s="201">
        <v>2360</v>
      </c>
      <c r="I18" s="131">
        <f t="shared" si="6"/>
        <v>0.2970421648835746</v>
      </c>
      <c r="J18" s="132">
        <v>1055</v>
      </c>
      <c r="K18" s="131">
        <f t="shared" si="3"/>
        <v>0.13278791692888608</v>
      </c>
      <c r="L18" s="201">
        <v>4343</v>
      </c>
      <c r="M18" s="131">
        <f t="shared" si="4"/>
        <v>0.54663310258023912</v>
      </c>
      <c r="N18" s="201">
        <v>187</v>
      </c>
      <c r="O18" s="131">
        <f t="shared" si="5"/>
        <v>2.3536815607300188E-2</v>
      </c>
      <c r="P18" s="231"/>
      <c r="Q18" s="359">
        <v>0</v>
      </c>
      <c r="R18" s="359">
        <v>0</v>
      </c>
      <c r="S18" s="359">
        <v>0</v>
      </c>
    </row>
    <row r="19" spans="1:19" s="133" customFormat="1" x14ac:dyDescent="0.2">
      <c r="A19" s="77" t="s">
        <v>678</v>
      </c>
      <c r="B19" s="77" t="s">
        <v>1133</v>
      </c>
      <c r="C19" s="77"/>
      <c r="D19" s="19">
        <v>4085</v>
      </c>
      <c r="E19" s="202">
        <f t="shared" si="1"/>
        <v>1737</v>
      </c>
      <c r="F19" s="130"/>
      <c r="G19" s="60" t="str">
        <f t="shared" si="0"/>
        <v/>
      </c>
      <c r="H19" s="201">
        <v>1239</v>
      </c>
      <c r="I19" s="131"/>
      <c r="J19" s="132">
        <v>498</v>
      </c>
      <c r="K19" s="131"/>
      <c r="L19" s="201">
        <v>2262</v>
      </c>
      <c r="M19" s="131"/>
      <c r="N19" s="201">
        <v>86</v>
      </c>
      <c r="O19" s="131">
        <f t="shared" si="5"/>
        <v>2.1052631578947368E-2</v>
      </c>
      <c r="P19" s="231"/>
      <c r="Q19" s="359">
        <v>1</v>
      </c>
      <c r="R19" s="359">
        <v>0</v>
      </c>
      <c r="S19" s="359">
        <v>0</v>
      </c>
    </row>
    <row r="20" spans="1:19" s="133" customFormat="1" x14ac:dyDescent="0.2">
      <c r="A20" s="77" t="s">
        <v>700</v>
      </c>
      <c r="B20" s="77" t="s">
        <v>1139</v>
      </c>
      <c r="C20" s="77"/>
      <c r="D20" s="19">
        <v>8554</v>
      </c>
      <c r="E20" s="202">
        <f t="shared" si="1"/>
        <v>3425</v>
      </c>
      <c r="F20" s="130"/>
      <c r="G20" s="60" t="str">
        <f t="shared" si="0"/>
        <v/>
      </c>
      <c r="H20" s="201">
        <v>2050</v>
      </c>
      <c r="I20" s="131"/>
      <c r="J20" s="132">
        <v>1375</v>
      </c>
      <c r="K20" s="131"/>
      <c r="L20" s="201">
        <v>3997</v>
      </c>
      <c r="M20" s="131"/>
      <c r="N20" s="201">
        <v>1132</v>
      </c>
      <c r="O20" s="131">
        <f t="shared" si="5"/>
        <v>0.13233574935702594</v>
      </c>
      <c r="P20" s="231"/>
      <c r="Q20" s="359">
        <v>0</v>
      </c>
      <c r="R20" s="359">
        <v>1</v>
      </c>
      <c r="S20" s="359">
        <v>0</v>
      </c>
    </row>
    <row r="21" spans="1:19" s="133" customFormat="1" x14ac:dyDescent="0.2">
      <c r="A21" s="77" t="s">
        <v>722</v>
      </c>
      <c r="B21" s="77" t="s">
        <v>1148</v>
      </c>
      <c r="C21" s="77"/>
      <c r="D21" s="19">
        <v>4735</v>
      </c>
      <c r="E21" s="202">
        <f t="shared" si="1"/>
        <v>2016</v>
      </c>
      <c r="F21" s="130"/>
      <c r="G21" s="60" t="str">
        <f t="shared" si="0"/>
        <v/>
      </c>
      <c r="H21" s="201">
        <v>1494</v>
      </c>
      <c r="I21" s="131"/>
      <c r="J21" s="132">
        <v>522</v>
      </c>
      <c r="K21" s="131"/>
      <c r="L21" s="201">
        <v>2686</v>
      </c>
      <c r="M21" s="131"/>
      <c r="N21" s="201">
        <v>33</v>
      </c>
      <c r="O21" s="131">
        <f t="shared" si="5"/>
        <v>6.9693769799366416E-3</v>
      </c>
      <c r="P21" s="231"/>
      <c r="Q21" s="359">
        <v>1</v>
      </c>
      <c r="R21" s="359">
        <v>0</v>
      </c>
      <c r="S21" s="359">
        <v>0</v>
      </c>
    </row>
    <row r="22" spans="1:19" s="133" customFormat="1" x14ac:dyDescent="0.2">
      <c r="A22" s="77" t="s">
        <v>753</v>
      </c>
      <c r="B22" s="77" t="s">
        <v>754</v>
      </c>
      <c r="C22" s="77"/>
      <c r="D22" s="19">
        <v>5205</v>
      </c>
      <c r="E22" s="202">
        <f t="shared" si="1"/>
        <v>2538</v>
      </c>
      <c r="F22" s="130"/>
      <c r="G22" s="60" t="str">
        <f t="shared" si="0"/>
        <v/>
      </c>
      <c r="H22" s="201">
        <v>1828</v>
      </c>
      <c r="I22" s="131"/>
      <c r="J22" s="132">
        <v>710</v>
      </c>
      <c r="K22" s="131"/>
      <c r="L22" s="201">
        <v>2421</v>
      </c>
      <c r="M22" s="131"/>
      <c r="N22" s="201">
        <v>246</v>
      </c>
      <c r="O22" s="131">
        <f t="shared" si="5"/>
        <v>4.7262247838616718E-2</v>
      </c>
      <c r="P22" s="231"/>
      <c r="Q22" s="359">
        <v>1</v>
      </c>
      <c r="R22" s="359">
        <v>0</v>
      </c>
      <c r="S22" s="359">
        <v>0</v>
      </c>
    </row>
    <row r="23" spans="1:19" s="133" customFormat="1" x14ac:dyDescent="0.2">
      <c r="A23" s="77" t="s">
        <v>779</v>
      </c>
      <c r="B23" s="77" t="s">
        <v>780</v>
      </c>
      <c r="C23" s="77"/>
      <c r="D23" s="19">
        <v>5150</v>
      </c>
      <c r="E23" s="202">
        <f t="shared" si="1"/>
        <v>2323</v>
      </c>
      <c r="F23" s="130">
        <f t="shared" si="2"/>
        <v>0.45106796116504855</v>
      </c>
      <c r="G23" s="60" t="str">
        <f t="shared" si="0"/>
        <v>43.8% - 46.5%</v>
      </c>
      <c r="H23" s="201">
        <v>1631</v>
      </c>
      <c r="I23" s="131">
        <f t="shared" si="6"/>
        <v>0.31669902912621362</v>
      </c>
      <c r="J23" s="132">
        <v>692</v>
      </c>
      <c r="K23" s="131">
        <f t="shared" si="3"/>
        <v>0.13436893203883496</v>
      </c>
      <c r="L23" s="201">
        <v>2671</v>
      </c>
      <c r="M23" s="131">
        <f t="shared" si="4"/>
        <v>0.51864077669902908</v>
      </c>
      <c r="N23" s="201">
        <v>156</v>
      </c>
      <c r="O23" s="131">
        <f t="shared" si="5"/>
        <v>3.0291262135922332E-2</v>
      </c>
      <c r="P23" s="231"/>
      <c r="Q23" s="359">
        <v>0</v>
      </c>
      <c r="R23" s="359">
        <v>0</v>
      </c>
      <c r="S23" s="359">
        <v>0</v>
      </c>
    </row>
    <row r="24" spans="1:19" s="133" customFormat="1" x14ac:dyDescent="0.2">
      <c r="A24" s="77" t="s">
        <v>802</v>
      </c>
      <c r="B24" s="77" t="s">
        <v>1146</v>
      </c>
      <c r="C24" s="77"/>
      <c r="D24" s="19">
        <v>9286</v>
      </c>
      <c r="E24" s="202">
        <f t="shared" si="1"/>
        <v>4054</v>
      </c>
      <c r="F24" s="130"/>
      <c r="G24" s="60" t="str">
        <f t="shared" si="0"/>
        <v/>
      </c>
      <c r="H24" s="201">
        <v>2681</v>
      </c>
      <c r="I24" s="131"/>
      <c r="J24" s="132">
        <v>1373</v>
      </c>
      <c r="K24" s="131"/>
      <c r="L24" s="201">
        <v>3792</v>
      </c>
      <c r="M24" s="131"/>
      <c r="N24" s="201">
        <v>1440</v>
      </c>
      <c r="O24" s="131">
        <f t="shared" si="5"/>
        <v>0.1550721516261038</v>
      </c>
      <c r="P24" s="231"/>
      <c r="Q24" s="359">
        <v>0</v>
      </c>
      <c r="R24" s="359">
        <v>1</v>
      </c>
      <c r="S24" s="359">
        <v>0</v>
      </c>
    </row>
    <row r="25" spans="1:19" s="133" customFormat="1" x14ac:dyDescent="0.2">
      <c r="A25" s="77" t="s">
        <v>824</v>
      </c>
      <c r="B25" s="77" t="s">
        <v>1187</v>
      </c>
      <c r="C25" s="77"/>
      <c r="D25" s="19">
        <v>4846</v>
      </c>
      <c r="E25" s="202">
        <f t="shared" si="1"/>
        <v>2155</v>
      </c>
      <c r="F25" s="130">
        <f t="shared" si="2"/>
        <v>0.44469665703673134</v>
      </c>
      <c r="G25" s="60" t="str">
        <f t="shared" si="0"/>
        <v>43.1% - 45.9%</v>
      </c>
      <c r="H25" s="201">
        <v>1548</v>
      </c>
      <c r="I25" s="131">
        <f t="shared" si="6"/>
        <v>0.31943871234007432</v>
      </c>
      <c r="J25" s="132">
        <v>607</v>
      </c>
      <c r="K25" s="131">
        <f t="shared" si="3"/>
        <v>0.12525794469665705</v>
      </c>
      <c r="L25" s="201">
        <v>2559</v>
      </c>
      <c r="M25" s="131">
        <f t="shared" si="4"/>
        <v>0.52806438299628555</v>
      </c>
      <c r="N25" s="201">
        <v>132</v>
      </c>
      <c r="O25" s="131">
        <f t="shared" si="5"/>
        <v>2.7238959966983081E-2</v>
      </c>
      <c r="P25" s="231"/>
      <c r="Q25" s="359">
        <v>0</v>
      </c>
      <c r="R25" s="359">
        <v>0</v>
      </c>
      <c r="S25" s="359">
        <v>0</v>
      </c>
    </row>
    <row r="26" spans="1:19" s="133" customFormat="1" x14ac:dyDescent="0.2">
      <c r="A26" s="77" t="s">
        <v>846</v>
      </c>
      <c r="B26" s="77" t="s">
        <v>1151</v>
      </c>
      <c r="C26" s="77"/>
      <c r="D26" s="19">
        <v>4370</v>
      </c>
      <c r="E26" s="202">
        <f t="shared" si="1"/>
        <v>1600</v>
      </c>
      <c r="F26" s="130"/>
      <c r="G26" s="60" t="str">
        <f t="shared" si="0"/>
        <v/>
      </c>
      <c r="H26" s="201">
        <v>1162</v>
      </c>
      <c r="I26" s="131"/>
      <c r="J26" s="132">
        <v>438</v>
      </c>
      <c r="K26" s="131"/>
      <c r="L26" s="201">
        <v>2452</v>
      </c>
      <c r="M26" s="131"/>
      <c r="N26" s="201">
        <v>318</v>
      </c>
      <c r="O26" s="131">
        <f t="shared" si="5"/>
        <v>7.2768878718535462E-2</v>
      </c>
      <c r="P26" s="231"/>
      <c r="Q26" s="359">
        <v>0</v>
      </c>
      <c r="R26" s="359">
        <v>1</v>
      </c>
      <c r="S26" s="359">
        <v>0</v>
      </c>
    </row>
    <row r="27" spans="1:19" s="133" customFormat="1" x14ac:dyDescent="0.2">
      <c r="A27" s="77" t="s">
        <v>871</v>
      </c>
      <c r="B27" s="77" t="s">
        <v>1165</v>
      </c>
      <c r="C27" s="77"/>
      <c r="D27" s="19">
        <v>4015</v>
      </c>
      <c r="E27" s="202">
        <f t="shared" si="1"/>
        <v>2048</v>
      </c>
      <c r="F27" s="130">
        <f t="shared" si="2"/>
        <v>0.5100871731008717</v>
      </c>
      <c r="G27" s="60" t="str">
        <f t="shared" si="0"/>
        <v>49.5% - 52.6%</v>
      </c>
      <c r="H27" s="201">
        <v>1603</v>
      </c>
      <c r="I27" s="131">
        <f t="shared" si="6"/>
        <v>0.39925280199252799</v>
      </c>
      <c r="J27" s="132">
        <v>445</v>
      </c>
      <c r="K27" s="131">
        <f t="shared" si="3"/>
        <v>0.11083437110834371</v>
      </c>
      <c r="L27" s="201">
        <v>1871</v>
      </c>
      <c r="M27" s="131">
        <f t="shared" si="4"/>
        <v>0.46600249066002492</v>
      </c>
      <c r="N27" s="201">
        <v>96</v>
      </c>
      <c r="O27" s="131">
        <f t="shared" si="5"/>
        <v>2.3910336239103363E-2</v>
      </c>
      <c r="P27" s="231"/>
      <c r="Q27" s="359">
        <v>0</v>
      </c>
      <c r="R27" s="359">
        <v>0</v>
      </c>
      <c r="S27" s="359">
        <v>0</v>
      </c>
    </row>
    <row r="28" spans="1:19" s="133" customFormat="1" x14ac:dyDescent="0.2">
      <c r="A28" s="77" t="s">
        <v>884</v>
      </c>
      <c r="B28" s="77" t="s">
        <v>1200</v>
      </c>
      <c r="C28" s="77"/>
      <c r="D28" s="19">
        <v>4250</v>
      </c>
      <c r="E28" s="202">
        <f t="shared" si="1"/>
        <v>2238</v>
      </c>
      <c r="F28" s="130">
        <f t="shared" si="2"/>
        <v>0.52658823529411769</v>
      </c>
      <c r="G28" s="60" t="str">
        <f t="shared" si="0"/>
        <v>51.2% - 54.2%</v>
      </c>
      <c r="H28" s="201">
        <v>1665</v>
      </c>
      <c r="I28" s="131">
        <f t="shared" si="6"/>
        <v>0.39176470588235296</v>
      </c>
      <c r="J28" s="132">
        <v>573</v>
      </c>
      <c r="K28" s="131">
        <f t="shared" si="3"/>
        <v>0.1348235294117647</v>
      </c>
      <c r="L28" s="201">
        <v>1964</v>
      </c>
      <c r="M28" s="131">
        <f t="shared" si="4"/>
        <v>0.46211764705882352</v>
      </c>
      <c r="N28" s="201">
        <v>48</v>
      </c>
      <c r="O28" s="131">
        <f t="shared" si="5"/>
        <v>1.1294117647058824E-2</v>
      </c>
      <c r="P28" s="231"/>
      <c r="Q28" s="359">
        <v>0</v>
      </c>
      <c r="R28" s="359">
        <v>0</v>
      </c>
      <c r="S28" s="359">
        <v>0</v>
      </c>
    </row>
    <row r="29" spans="1:19" s="133" customFormat="1" x14ac:dyDescent="0.2">
      <c r="A29" s="77" t="s">
        <v>897</v>
      </c>
      <c r="B29" s="77" t="s">
        <v>1210</v>
      </c>
      <c r="C29" s="77"/>
      <c r="D29" s="19">
        <v>3498</v>
      </c>
      <c r="E29" s="202">
        <f t="shared" si="1"/>
        <v>1536</v>
      </c>
      <c r="F29" s="130"/>
      <c r="G29" s="60" t="str">
        <f t="shared" si="0"/>
        <v/>
      </c>
      <c r="H29" s="201">
        <v>1200</v>
      </c>
      <c r="I29" s="131"/>
      <c r="J29" s="132">
        <v>336</v>
      </c>
      <c r="K29" s="131"/>
      <c r="L29" s="201">
        <v>1680</v>
      </c>
      <c r="M29" s="131"/>
      <c r="N29" s="201">
        <v>282</v>
      </c>
      <c r="O29" s="131">
        <f t="shared" si="5"/>
        <v>8.0617495711835338E-2</v>
      </c>
      <c r="P29" s="231"/>
      <c r="Q29" s="359">
        <v>1</v>
      </c>
      <c r="R29" s="359">
        <v>1</v>
      </c>
      <c r="S29" s="359">
        <v>0</v>
      </c>
    </row>
    <row r="30" spans="1:19" s="133" customFormat="1" x14ac:dyDescent="0.2">
      <c r="A30" s="77" t="s">
        <v>907</v>
      </c>
      <c r="B30" s="77" t="s">
        <v>1208</v>
      </c>
      <c r="C30" s="77"/>
      <c r="D30" s="19">
        <v>5101</v>
      </c>
      <c r="E30" s="202">
        <f t="shared" si="1"/>
        <v>1822</v>
      </c>
      <c r="F30" s="130"/>
      <c r="G30" s="60" t="str">
        <f t="shared" si="0"/>
        <v/>
      </c>
      <c r="H30" s="201">
        <v>1276</v>
      </c>
      <c r="I30" s="131"/>
      <c r="J30" s="132">
        <v>546</v>
      </c>
      <c r="K30" s="131"/>
      <c r="L30" s="201">
        <v>2332</v>
      </c>
      <c r="M30" s="131"/>
      <c r="N30" s="201">
        <v>947</v>
      </c>
      <c r="O30" s="131">
        <f t="shared" si="5"/>
        <v>0.18564987257400509</v>
      </c>
      <c r="P30" s="231"/>
      <c r="Q30" s="359">
        <v>0</v>
      </c>
      <c r="R30" s="359">
        <v>1</v>
      </c>
      <c r="S30" s="359">
        <v>0</v>
      </c>
    </row>
    <row r="31" spans="1:19" s="133" customFormat="1" x14ac:dyDescent="0.2">
      <c r="A31" s="77" t="s">
        <v>932</v>
      </c>
      <c r="B31" s="77" t="s">
        <v>1170</v>
      </c>
      <c r="C31" s="77"/>
      <c r="D31" s="19">
        <v>9244</v>
      </c>
      <c r="E31" s="202">
        <f t="shared" si="1"/>
        <v>5202</v>
      </c>
      <c r="F31" s="130"/>
      <c r="G31" s="60" t="str">
        <f t="shared" si="0"/>
        <v/>
      </c>
      <c r="H31" s="201">
        <v>4056</v>
      </c>
      <c r="I31" s="131"/>
      <c r="J31" s="132">
        <v>1146</v>
      </c>
      <c r="K31" s="131"/>
      <c r="L31" s="201">
        <v>3145</v>
      </c>
      <c r="M31" s="131"/>
      <c r="N31" s="201">
        <v>897</v>
      </c>
      <c r="O31" s="131">
        <f t="shared" si="5"/>
        <v>9.703591518823021E-2</v>
      </c>
      <c r="P31" s="231"/>
      <c r="Q31" s="359">
        <v>0</v>
      </c>
      <c r="R31" s="359">
        <v>1</v>
      </c>
      <c r="S31" s="359">
        <v>0</v>
      </c>
    </row>
    <row r="32" spans="1:19" s="133" customFormat="1" x14ac:dyDescent="0.2">
      <c r="A32" s="77" t="s">
        <v>969</v>
      </c>
      <c r="B32" s="77" t="s">
        <v>970</v>
      </c>
      <c r="C32" s="77"/>
      <c r="D32" s="19">
        <v>6590</v>
      </c>
      <c r="E32" s="202">
        <f t="shared" si="1"/>
        <v>3214</v>
      </c>
      <c r="F32" s="130"/>
      <c r="G32" s="60" t="str">
        <f t="shared" si="0"/>
        <v/>
      </c>
      <c r="H32" s="201">
        <v>2202</v>
      </c>
      <c r="I32" s="131"/>
      <c r="J32" s="132">
        <v>1012</v>
      </c>
      <c r="K32" s="131"/>
      <c r="L32" s="201">
        <v>2253</v>
      </c>
      <c r="M32" s="131"/>
      <c r="N32" s="201">
        <v>1123</v>
      </c>
      <c r="O32" s="131">
        <f t="shared" si="5"/>
        <v>0.17040971168437025</v>
      </c>
      <c r="P32" s="231"/>
      <c r="Q32" s="359">
        <v>0</v>
      </c>
      <c r="R32" s="359">
        <v>1</v>
      </c>
      <c r="S32" s="359">
        <v>0</v>
      </c>
    </row>
    <row r="33" spans="1:19" s="133" customFormat="1" x14ac:dyDescent="0.2">
      <c r="A33" s="77" t="s">
        <v>1001</v>
      </c>
      <c r="B33" s="77" t="s">
        <v>1002</v>
      </c>
      <c r="C33" s="77"/>
      <c r="D33" s="19">
        <v>7434</v>
      </c>
      <c r="E33" s="202">
        <f t="shared" si="1"/>
        <v>3568</v>
      </c>
      <c r="F33" s="130">
        <f t="shared" si="2"/>
        <v>0.47995695453322573</v>
      </c>
      <c r="G33" s="60" t="str">
        <f t="shared" si="0"/>
        <v>46.9% - 49.1%</v>
      </c>
      <c r="H33" s="201">
        <v>2591</v>
      </c>
      <c r="I33" s="131">
        <f t="shared" si="6"/>
        <v>0.34853376378800105</v>
      </c>
      <c r="J33" s="132">
        <v>977</v>
      </c>
      <c r="K33" s="131">
        <f t="shared" si="3"/>
        <v>0.13142319074522466</v>
      </c>
      <c r="L33" s="201">
        <v>3712</v>
      </c>
      <c r="M33" s="131">
        <f t="shared" si="4"/>
        <v>0.49932741458165186</v>
      </c>
      <c r="N33" s="201">
        <v>154</v>
      </c>
      <c r="O33" s="131">
        <f t="shared" si="5"/>
        <v>2.0715630885122412E-2</v>
      </c>
      <c r="P33" s="231"/>
      <c r="Q33" s="359">
        <v>0</v>
      </c>
      <c r="R33" s="359">
        <v>0</v>
      </c>
      <c r="S33" s="359">
        <v>0</v>
      </c>
    </row>
    <row r="34" spans="1:19" s="133" customFormat="1" x14ac:dyDescent="0.2">
      <c r="A34" s="77" t="s">
        <v>1030</v>
      </c>
      <c r="B34" s="77" t="s">
        <v>1031</v>
      </c>
      <c r="C34" s="77"/>
      <c r="D34" s="19">
        <v>28670</v>
      </c>
      <c r="E34" s="202">
        <f t="shared" si="1"/>
        <v>17597</v>
      </c>
      <c r="F34" s="130"/>
      <c r="G34" s="60" t="str">
        <f t="shared" si="0"/>
        <v/>
      </c>
      <c r="H34" s="201">
        <v>10065</v>
      </c>
      <c r="I34" s="131"/>
      <c r="J34" s="132">
        <v>7532</v>
      </c>
      <c r="K34" s="131"/>
      <c r="L34" s="201">
        <v>6328</v>
      </c>
      <c r="M34" s="131"/>
      <c r="N34" s="201">
        <v>4745</v>
      </c>
      <c r="O34" s="131">
        <f t="shared" si="5"/>
        <v>0.16550401116149285</v>
      </c>
      <c r="P34" s="231"/>
      <c r="Q34" s="359">
        <v>1</v>
      </c>
      <c r="R34" s="359">
        <v>1</v>
      </c>
      <c r="S34" s="359">
        <v>0</v>
      </c>
    </row>
    <row r="35" spans="1:19" s="133" customFormat="1" x14ac:dyDescent="0.2">
      <c r="A35" s="77"/>
      <c r="B35" s="77"/>
      <c r="C35" s="77"/>
      <c r="D35" s="184"/>
      <c r="E35" s="202"/>
      <c r="F35" s="130"/>
      <c r="G35" s="60"/>
      <c r="H35" s="201"/>
      <c r="I35" s="131"/>
      <c r="J35" s="132"/>
      <c r="K35" s="131"/>
      <c r="L35" s="201"/>
      <c r="M35" s="131"/>
      <c r="N35" s="201"/>
      <c r="O35" s="131"/>
      <c r="P35" s="231"/>
      <c r="Q35" s="359"/>
      <c r="R35" s="327"/>
      <c r="S35" s="327"/>
    </row>
    <row r="36" spans="1:19" s="133" customFormat="1" x14ac:dyDescent="0.2">
      <c r="A36" s="58" t="s">
        <v>459</v>
      </c>
      <c r="B36" s="58" t="s">
        <v>460</v>
      </c>
      <c r="C36" s="58" t="s">
        <v>461</v>
      </c>
      <c r="D36" s="19">
        <v>484</v>
      </c>
      <c r="E36" s="202">
        <f t="shared" ref="E36:F99" si="7">H36+J36</f>
        <v>253</v>
      </c>
      <c r="F36" s="130">
        <f>I36+K36</f>
        <v>0.52272727272727271</v>
      </c>
      <c r="G36" s="60" t="str">
        <f t="shared" ref="G36:G103" si="8">IF(ISNUMBER(F36),TEXT(((2*E36)+(1.96^2)-(1.96*((1.96^2)+(4*E36*(100%-F36)))^0.5))/(2*(D36+(1.96^2))),"0.0%")&amp;" - "&amp;TEXT(((2*E36)+(1.96^2)+(1.96*((1.96^2)+(4*E36*(100%-F36)))^0.5))/(2*(D36+(1.96^2))),"0.0%"),"")</f>
        <v>47.8% - 56.7%</v>
      </c>
      <c r="H36" s="201">
        <v>188</v>
      </c>
      <c r="I36" s="131">
        <f t="shared" si="6"/>
        <v>0.38842975206611569</v>
      </c>
      <c r="J36" s="132">
        <v>65</v>
      </c>
      <c r="K36" s="131">
        <f t="shared" si="3"/>
        <v>0.13429752066115702</v>
      </c>
      <c r="L36" s="201">
        <v>215</v>
      </c>
      <c r="M36" s="131">
        <f t="shared" si="4"/>
        <v>0.44421487603305787</v>
      </c>
      <c r="N36" s="201">
        <v>16</v>
      </c>
      <c r="O36" s="131">
        <f t="shared" ref="O36:O99" si="9">N36/D36</f>
        <v>3.3057851239669422E-2</v>
      </c>
      <c r="P36" s="232" t="s">
        <v>462</v>
      </c>
      <c r="Q36" s="177">
        <v>0</v>
      </c>
      <c r="R36" s="177">
        <v>0</v>
      </c>
      <c r="S36" s="177">
        <v>0</v>
      </c>
    </row>
    <row r="37" spans="1:19" s="133" customFormat="1" x14ac:dyDescent="0.2">
      <c r="A37" s="58" t="s">
        <v>463</v>
      </c>
      <c r="B37" s="58" t="s">
        <v>464</v>
      </c>
      <c r="C37" s="58" t="s">
        <v>461</v>
      </c>
      <c r="D37" s="19">
        <v>403</v>
      </c>
      <c r="E37" s="202">
        <f t="shared" si="7"/>
        <v>155</v>
      </c>
      <c r="F37" s="130"/>
      <c r="G37" s="60" t="str">
        <f t="shared" si="8"/>
        <v/>
      </c>
      <c r="H37" s="201">
        <v>115</v>
      </c>
      <c r="I37" s="131"/>
      <c r="J37" s="132">
        <v>40</v>
      </c>
      <c r="K37" s="131"/>
      <c r="L37" s="201">
        <v>232</v>
      </c>
      <c r="M37" s="131"/>
      <c r="N37" s="201">
        <v>16</v>
      </c>
      <c r="O37" s="131">
        <f t="shared" si="9"/>
        <v>3.9702233250620347E-2</v>
      </c>
      <c r="P37" s="232" t="s">
        <v>465</v>
      </c>
      <c r="Q37" s="177">
        <v>1</v>
      </c>
      <c r="R37" s="177">
        <v>0</v>
      </c>
      <c r="S37" s="177">
        <v>0</v>
      </c>
    </row>
    <row r="38" spans="1:19" s="133" customFormat="1" x14ac:dyDescent="0.2">
      <c r="A38" s="58" t="s">
        <v>466</v>
      </c>
      <c r="B38" s="58" t="s">
        <v>467</v>
      </c>
      <c r="C38" s="58" t="s">
        <v>461</v>
      </c>
      <c r="D38" s="19">
        <v>305</v>
      </c>
      <c r="E38" s="202">
        <f t="shared" si="7"/>
        <v>101</v>
      </c>
      <c r="F38" s="130">
        <f t="shared" si="7"/>
        <v>0.33114754098360655</v>
      </c>
      <c r="G38" s="60" t="str">
        <f t="shared" si="8"/>
        <v>28.1% - 38.6%</v>
      </c>
      <c r="H38" s="201">
        <v>75</v>
      </c>
      <c r="I38" s="131">
        <f t="shared" si="6"/>
        <v>0.24590163934426229</v>
      </c>
      <c r="J38" s="132">
        <v>26</v>
      </c>
      <c r="K38" s="131">
        <f t="shared" si="3"/>
        <v>8.5245901639344257E-2</v>
      </c>
      <c r="L38" s="201">
        <v>195</v>
      </c>
      <c r="M38" s="131">
        <f t="shared" si="4"/>
        <v>0.63934426229508201</v>
      </c>
      <c r="N38" s="201">
        <v>9</v>
      </c>
      <c r="O38" s="131">
        <f t="shared" si="9"/>
        <v>2.9508196721311476E-2</v>
      </c>
      <c r="P38" s="232" t="s">
        <v>468</v>
      </c>
      <c r="Q38" s="177">
        <v>0</v>
      </c>
      <c r="R38" s="177">
        <v>0</v>
      </c>
      <c r="S38" s="177">
        <v>0</v>
      </c>
    </row>
    <row r="39" spans="1:19" s="133" customFormat="1" x14ac:dyDescent="0.2">
      <c r="A39" s="58" t="s">
        <v>469</v>
      </c>
      <c r="B39" s="58" t="s">
        <v>470</v>
      </c>
      <c r="C39" s="58" t="s">
        <v>461</v>
      </c>
      <c r="D39" s="19">
        <v>582</v>
      </c>
      <c r="E39" s="202">
        <f t="shared" si="7"/>
        <v>234</v>
      </c>
      <c r="F39" s="130">
        <f t="shared" si="7"/>
        <v>0.40206185567010311</v>
      </c>
      <c r="G39" s="60" t="str">
        <f t="shared" si="8"/>
        <v>36.3% - 44.2%</v>
      </c>
      <c r="H39" s="201">
        <v>185</v>
      </c>
      <c r="I39" s="131">
        <f t="shared" si="6"/>
        <v>0.31786941580756012</v>
      </c>
      <c r="J39" s="132">
        <v>49</v>
      </c>
      <c r="K39" s="131">
        <f t="shared" si="3"/>
        <v>8.4192439862542962E-2</v>
      </c>
      <c r="L39" s="201">
        <v>335</v>
      </c>
      <c r="M39" s="131">
        <f t="shared" si="4"/>
        <v>0.57560137457044669</v>
      </c>
      <c r="N39" s="201">
        <v>13</v>
      </c>
      <c r="O39" s="131">
        <f t="shared" si="9"/>
        <v>2.2336769759450172E-2</v>
      </c>
      <c r="P39" s="232" t="s">
        <v>471</v>
      </c>
      <c r="Q39" s="177">
        <v>0</v>
      </c>
      <c r="R39" s="177">
        <v>0</v>
      </c>
      <c r="S39" s="177">
        <v>0</v>
      </c>
    </row>
    <row r="40" spans="1:19" s="133" customFormat="1" x14ac:dyDescent="0.2">
      <c r="A40" s="58" t="s">
        <v>472</v>
      </c>
      <c r="B40" s="58" t="s">
        <v>473</v>
      </c>
      <c r="C40" s="58" t="s">
        <v>461</v>
      </c>
      <c r="D40" s="19">
        <v>702</v>
      </c>
      <c r="E40" s="202">
        <f t="shared" si="7"/>
        <v>254</v>
      </c>
      <c r="F40" s="130"/>
      <c r="G40" s="60" t="str">
        <f t="shared" si="8"/>
        <v/>
      </c>
      <c r="H40" s="201">
        <v>191</v>
      </c>
      <c r="I40" s="131"/>
      <c r="J40" s="132">
        <v>63</v>
      </c>
      <c r="K40" s="131"/>
      <c r="L40" s="201">
        <v>350</v>
      </c>
      <c r="M40" s="131"/>
      <c r="N40" s="201">
        <v>98</v>
      </c>
      <c r="O40" s="131">
        <f t="shared" si="9"/>
        <v>0.1396011396011396</v>
      </c>
      <c r="P40" s="232" t="s">
        <v>474</v>
      </c>
      <c r="Q40" s="177">
        <v>0</v>
      </c>
      <c r="R40" s="177">
        <v>1</v>
      </c>
      <c r="S40" s="177">
        <v>0</v>
      </c>
    </row>
    <row r="41" spans="1:19" s="133" customFormat="1" x14ac:dyDescent="0.2">
      <c r="A41" s="58" t="s">
        <v>475</v>
      </c>
      <c r="B41" s="58" t="s">
        <v>476</v>
      </c>
      <c r="C41" s="58" t="s">
        <v>461</v>
      </c>
      <c r="D41" s="19">
        <v>916</v>
      </c>
      <c r="E41" s="202">
        <f t="shared" si="7"/>
        <v>285</v>
      </c>
      <c r="F41" s="130">
        <f t="shared" si="7"/>
        <v>0.31113537117903933</v>
      </c>
      <c r="G41" s="60" t="str">
        <f t="shared" si="8"/>
        <v>28.2% - 34.2%</v>
      </c>
      <c r="H41" s="201">
        <v>218</v>
      </c>
      <c r="I41" s="131">
        <f t="shared" si="6"/>
        <v>0.23799126637554585</v>
      </c>
      <c r="J41" s="132">
        <v>67</v>
      </c>
      <c r="K41" s="131">
        <f t="shared" si="3"/>
        <v>7.3144104803493454E-2</v>
      </c>
      <c r="L41" s="201">
        <v>631</v>
      </c>
      <c r="M41" s="131">
        <f t="shared" si="4"/>
        <v>0.68886462882096067</v>
      </c>
      <c r="N41" s="201">
        <v>0</v>
      </c>
      <c r="O41" s="131">
        <f t="shared" si="9"/>
        <v>0</v>
      </c>
      <c r="P41" s="232" t="s">
        <v>477</v>
      </c>
      <c r="Q41" s="177">
        <v>0</v>
      </c>
      <c r="R41" s="177">
        <v>0</v>
      </c>
      <c r="S41" s="177">
        <v>0</v>
      </c>
    </row>
    <row r="42" spans="1:19" s="133" customFormat="1" x14ac:dyDescent="0.2">
      <c r="A42" s="58" t="s">
        <v>478</v>
      </c>
      <c r="B42" s="58" t="s">
        <v>479</v>
      </c>
      <c r="C42" s="58" t="s">
        <v>480</v>
      </c>
      <c r="D42" s="19">
        <v>309</v>
      </c>
      <c r="E42" s="202">
        <f t="shared" si="7"/>
        <v>108</v>
      </c>
      <c r="F42" s="130">
        <f t="shared" si="7"/>
        <v>0.34951456310679613</v>
      </c>
      <c r="G42" s="60" t="str">
        <f t="shared" si="8"/>
        <v>29.8% - 40.4%</v>
      </c>
      <c r="H42" s="201">
        <v>79</v>
      </c>
      <c r="I42" s="131">
        <f t="shared" si="6"/>
        <v>0.25566343042071199</v>
      </c>
      <c r="J42" s="132">
        <v>29</v>
      </c>
      <c r="K42" s="131">
        <f t="shared" si="3"/>
        <v>9.3851132686084138E-2</v>
      </c>
      <c r="L42" s="201">
        <v>198</v>
      </c>
      <c r="M42" s="131">
        <f t="shared" si="4"/>
        <v>0.64077669902912626</v>
      </c>
      <c r="N42" s="201">
        <v>3</v>
      </c>
      <c r="O42" s="131">
        <f t="shared" si="9"/>
        <v>9.7087378640776691E-3</v>
      </c>
      <c r="P42" s="232" t="s">
        <v>481</v>
      </c>
      <c r="Q42" s="177">
        <v>0</v>
      </c>
      <c r="R42" s="177">
        <v>0</v>
      </c>
      <c r="S42" s="177">
        <v>0</v>
      </c>
    </row>
    <row r="43" spans="1:19" s="133" customFormat="1" x14ac:dyDescent="0.2">
      <c r="A43" s="58" t="s">
        <v>482</v>
      </c>
      <c r="B43" s="58" t="s">
        <v>483</v>
      </c>
      <c r="C43" s="58" t="s">
        <v>480</v>
      </c>
      <c r="D43" s="19">
        <v>759</v>
      </c>
      <c r="E43" s="202">
        <f t="shared" si="7"/>
        <v>191</v>
      </c>
      <c r="F43" s="130">
        <f t="shared" si="7"/>
        <v>0.25164690382081689</v>
      </c>
      <c r="G43" s="60" t="str">
        <f t="shared" si="8"/>
        <v>22.2% - 28.4%</v>
      </c>
      <c r="H43" s="201">
        <v>140</v>
      </c>
      <c r="I43" s="131">
        <f t="shared" si="6"/>
        <v>0.1844532279314888</v>
      </c>
      <c r="J43" s="132">
        <v>51</v>
      </c>
      <c r="K43" s="131">
        <f t="shared" si="3"/>
        <v>6.7193675889328064E-2</v>
      </c>
      <c r="L43" s="201">
        <v>568</v>
      </c>
      <c r="M43" s="131">
        <f t="shared" si="4"/>
        <v>0.74835309617918311</v>
      </c>
      <c r="N43" s="201">
        <v>0</v>
      </c>
      <c r="O43" s="131">
        <f t="shared" si="9"/>
        <v>0</v>
      </c>
      <c r="P43" s="232" t="s">
        <v>484</v>
      </c>
      <c r="Q43" s="177">
        <v>0</v>
      </c>
      <c r="R43" s="177">
        <v>0</v>
      </c>
      <c r="S43" s="177">
        <v>0</v>
      </c>
    </row>
    <row r="44" spans="1:19" s="133" customFormat="1" x14ac:dyDescent="0.2">
      <c r="A44" s="58" t="s">
        <v>485</v>
      </c>
      <c r="B44" s="58" t="s">
        <v>486</v>
      </c>
      <c r="C44" s="58" t="s">
        <v>480</v>
      </c>
      <c r="D44" s="19">
        <v>860</v>
      </c>
      <c r="E44" s="202">
        <f t="shared" si="7"/>
        <v>217</v>
      </c>
      <c r="F44" s="130">
        <f t="shared" si="7"/>
        <v>0.25232558139534883</v>
      </c>
      <c r="G44" s="60" t="str">
        <f t="shared" si="8"/>
        <v>22.4% - 28.2%</v>
      </c>
      <c r="H44" s="201">
        <v>171</v>
      </c>
      <c r="I44" s="131">
        <f t="shared" si="6"/>
        <v>0.19883720930232557</v>
      </c>
      <c r="J44" s="132">
        <v>46</v>
      </c>
      <c r="K44" s="131">
        <f t="shared" si="3"/>
        <v>5.3488372093023255E-2</v>
      </c>
      <c r="L44" s="201">
        <v>629</v>
      </c>
      <c r="M44" s="131">
        <f t="shared" si="4"/>
        <v>0.73139534883720925</v>
      </c>
      <c r="N44" s="201">
        <v>14</v>
      </c>
      <c r="O44" s="131">
        <f t="shared" si="9"/>
        <v>1.627906976744186E-2</v>
      </c>
      <c r="P44" s="232" t="s">
        <v>487</v>
      </c>
      <c r="Q44" s="177">
        <v>0</v>
      </c>
      <c r="R44" s="177">
        <v>0</v>
      </c>
      <c r="S44" s="177">
        <v>0</v>
      </c>
    </row>
    <row r="45" spans="1:19" s="133" customFormat="1" x14ac:dyDescent="0.2">
      <c r="A45" s="58" t="s">
        <v>488</v>
      </c>
      <c r="B45" s="58" t="s">
        <v>489</v>
      </c>
      <c r="C45" s="58" t="s">
        <v>480</v>
      </c>
      <c r="D45" s="19">
        <v>614</v>
      </c>
      <c r="E45" s="202">
        <f t="shared" si="7"/>
        <v>211</v>
      </c>
      <c r="F45" s="130">
        <f t="shared" si="7"/>
        <v>0.34364820846905536</v>
      </c>
      <c r="G45" s="60" t="str">
        <f t="shared" si="8"/>
        <v>30.7% - 38.2%</v>
      </c>
      <c r="H45" s="201">
        <v>161</v>
      </c>
      <c r="I45" s="131">
        <f t="shared" si="6"/>
        <v>0.26221498371335505</v>
      </c>
      <c r="J45" s="132">
        <v>50</v>
      </c>
      <c r="K45" s="131">
        <f t="shared" si="3"/>
        <v>8.143322475570032E-2</v>
      </c>
      <c r="L45" s="201">
        <v>403</v>
      </c>
      <c r="M45" s="131">
        <f t="shared" si="4"/>
        <v>0.65635179153094458</v>
      </c>
      <c r="N45" s="201">
        <v>0</v>
      </c>
      <c r="O45" s="131">
        <f t="shared" si="9"/>
        <v>0</v>
      </c>
      <c r="P45" s="232" t="s">
        <v>490</v>
      </c>
      <c r="Q45" s="177">
        <v>0</v>
      </c>
      <c r="R45" s="177">
        <v>0</v>
      </c>
      <c r="S45" s="177">
        <v>0</v>
      </c>
    </row>
    <row r="46" spans="1:19" s="133" customFormat="1" x14ac:dyDescent="0.2">
      <c r="A46" s="58" t="s">
        <v>491</v>
      </c>
      <c r="B46" s="58" t="s">
        <v>492</v>
      </c>
      <c r="C46" s="58" t="s">
        <v>480</v>
      </c>
      <c r="D46" s="19">
        <v>893</v>
      </c>
      <c r="E46" s="202">
        <f t="shared" si="7"/>
        <v>235</v>
      </c>
      <c r="F46" s="130">
        <f t="shared" si="7"/>
        <v>0.26315789473684209</v>
      </c>
      <c r="G46" s="60" t="str">
        <f t="shared" si="8"/>
        <v>23.5% - 29.3%</v>
      </c>
      <c r="H46" s="201">
        <v>171</v>
      </c>
      <c r="I46" s="131">
        <f t="shared" si="6"/>
        <v>0.19148936170212766</v>
      </c>
      <c r="J46" s="132">
        <v>64</v>
      </c>
      <c r="K46" s="131">
        <f t="shared" si="3"/>
        <v>7.1668533034714446E-2</v>
      </c>
      <c r="L46" s="201">
        <v>652</v>
      </c>
      <c r="M46" s="131">
        <f t="shared" si="4"/>
        <v>0.73012318029115342</v>
      </c>
      <c r="N46" s="201">
        <v>6</v>
      </c>
      <c r="O46" s="131">
        <f t="shared" si="9"/>
        <v>6.7189249720044789E-3</v>
      </c>
      <c r="P46" s="232" t="s">
        <v>493</v>
      </c>
      <c r="Q46" s="177">
        <v>0</v>
      </c>
      <c r="R46" s="177">
        <v>0</v>
      </c>
      <c r="S46" s="177">
        <v>0</v>
      </c>
    </row>
    <row r="47" spans="1:19" s="133" customFormat="1" x14ac:dyDescent="0.2">
      <c r="A47" s="58" t="s">
        <v>494</v>
      </c>
      <c r="B47" s="58" t="s">
        <v>495</v>
      </c>
      <c r="C47" s="58" t="s">
        <v>496</v>
      </c>
      <c r="D47" s="19">
        <v>951</v>
      </c>
      <c r="E47" s="202">
        <f t="shared" si="7"/>
        <v>370</v>
      </c>
      <c r="F47" s="130">
        <f t="shared" si="7"/>
        <v>0.3890641430073607</v>
      </c>
      <c r="G47" s="60" t="str">
        <f t="shared" si="8"/>
        <v>35.9% - 42.0%</v>
      </c>
      <c r="H47" s="201">
        <v>286</v>
      </c>
      <c r="I47" s="131">
        <f t="shared" si="6"/>
        <v>0.30073606729758151</v>
      </c>
      <c r="J47" s="132">
        <v>84</v>
      </c>
      <c r="K47" s="131">
        <f t="shared" si="3"/>
        <v>8.8328075709779186E-2</v>
      </c>
      <c r="L47" s="201">
        <v>580</v>
      </c>
      <c r="M47" s="131">
        <f t="shared" si="4"/>
        <v>0.60988433228180861</v>
      </c>
      <c r="N47" s="201">
        <v>1</v>
      </c>
      <c r="O47" s="131">
        <f t="shared" si="9"/>
        <v>1.0515247108307045E-3</v>
      </c>
      <c r="P47" s="232" t="s">
        <v>498</v>
      </c>
      <c r="Q47" s="177">
        <v>0</v>
      </c>
      <c r="R47" s="177">
        <v>0</v>
      </c>
      <c r="S47" s="177">
        <v>0</v>
      </c>
    </row>
    <row r="48" spans="1:19" s="133" customFormat="1" x14ac:dyDescent="0.2">
      <c r="A48" s="58" t="s">
        <v>499</v>
      </c>
      <c r="B48" s="58" t="s">
        <v>500</v>
      </c>
      <c r="C48" s="58" t="s">
        <v>496</v>
      </c>
      <c r="D48" s="19">
        <v>615</v>
      </c>
      <c r="E48" s="202">
        <f t="shared" si="7"/>
        <v>229</v>
      </c>
      <c r="F48" s="130">
        <f t="shared" si="7"/>
        <v>0.37235772357723579</v>
      </c>
      <c r="G48" s="60" t="str">
        <f t="shared" si="8"/>
        <v>33.5% - 41.1%</v>
      </c>
      <c r="H48" s="201">
        <v>182</v>
      </c>
      <c r="I48" s="131">
        <f t="shared" si="6"/>
        <v>0.29593495934959352</v>
      </c>
      <c r="J48" s="132">
        <v>47</v>
      </c>
      <c r="K48" s="131">
        <f t="shared" si="3"/>
        <v>7.642276422764227E-2</v>
      </c>
      <c r="L48" s="201">
        <v>384</v>
      </c>
      <c r="M48" s="131">
        <f t="shared" si="4"/>
        <v>0.62439024390243902</v>
      </c>
      <c r="N48" s="201">
        <v>2</v>
      </c>
      <c r="O48" s="131">
        <f t="shared" si="9"/>
        <v>3.2520325203252032E-3</v>
      </c>
      <c r="P48" s="232" t="s">
        <v>501</v>
      </c>
      <c r="Q48" s="177">
        <v>0</v>
      </c>
      <c r="R48" s="177">
        <v>0</v>
      </c>
      <c r="S48" s="177">
        <v>0</v>
      </c>
    </row>
    <row r="49" spans="1:19" s="133" customFormat="1" x14ac:dyDescent="0.2">
      <c r="A49" s="58" t="s">
        <v>502</v>
      </c>
      <c r="B49" s="58" t="s">
        <v>503</v>
      </c>
      <c r="C49" s="58" t="s">
        <v>496</v>
      </c>
      <c r="D49" s="19">
        <v>705</v>
      </c>
      <c r="E49" s="202">
        <f t="shared" si="7"/>
        <v>134</v>
      </c>
      <c r="F49" s="130"/>
      <c r="G49" s="60" t="str">
        <f t="shared" si="8"/>
        <v/>
      </c>
      <c r="H49" s="201">
        <v>80</v>
      </c>
      <c r="I49" s="131"/>
      <c r="J49" s="132">
        <v>54</v>
      </c>
      <c r="K49" s="131"/>
      <c r="L49" s="201">
        <v>63</v>
      </c>
      <c r="M49" s="131"/>
      <c r="N49" s="201">
        <v>508</v>
      </c>
      <c r="O49" s="131">
        <f t="shared" si="9"/>
        <v>0.72056737588652486</v>
      </c>
      <c r="P49" s="232" t="s">
        <v>504</v>
      </c>
      <c r="Q49" s="177">
        <v>0</v>
      </c>
      <c r="R49" s="177">
        <v>1</v>
      </c>
      <c r="S49" s="177">
        <v>0</v>
      </c>
    </row>
    <row r="50" spans="1:19" s="133" customFormat="1" x14ac:dyDescent="0.2">
      <c r="A50" s="58" t="s">
        <v>505</v>
      </c>
      <c r="B50" s="58" t="s">
        <v>506</v>
      </c>
      <c r="C50" s="58" t="s">
        <v>496</v>
      </c>
      <c r="D50" s="19">
        <v>380</v>
      </c>
      <c r="E50" s="202">
        <f t="shared" si="7"/>
        <v>211</v>
      </c>
      <c r="F50" s="130"/>
      <c r="G50" s="60" t="str">
        <f t="shared" si="8"/>
        <v/>
      </c>
      <c r="H50" s="201">
        <v>162</v>
      </c>
      <c r="I50" s="131"/>
      <c r="J50" s="132">
        <v>49</v>
      </c>
      <c r="K50" s="131"/>
      <c r="L50" s="201">
        <v>167</v>
      </c>
      <c r="M50" s="131"/>
      <c r="N50" s="201">
        <v>2</v>
      </c>
      <c r="O50" s="131">
        <f t="shared" si="9"/>
        <v>5.263157894736842E-3</v>
      </c>
      <c r="P50" s="232" t="s">
        <v>507</v>
      </c>
      <c r="Q50" s="177">
        <v>1</v>
      </c>
      <c r="R50" s="177">
        <v>0</v>
      </c>
      <c r="S50" s="177">
        <v>0</v>
      </c>
    </row>
    <row r="51" spans="1:19" s="133" customFormat="1" x14ac:dyDescent="0.2">
      <c r="A51" s="58" t="s">
        <v>508</v>
      </c>
      <c r="B51" s="58" t="s">
        <v>509</v>
      </c>
      <c r="C51" s="58" t="s">
        <v>496</v>
      </c>
      <c r="D51" s="19">
        <v>724</v>
      </c>
      <c r="E51" s="202">
        <f t="shared" si="7"/>
        <v>146</v>
      </c>
      <c r="F51" s="130"/>
      <c r="G51" s="60" t="str">
        <f t="shared" si="8"/>
        <v/>
      </c>
      <c r="H51" s="201">
        <v>94</v>
      </c>
      <c r="I51" s="131"/>
      <c r="J51" s="132">
        <v>52</v>
      </c>
      <c r="K51" s="131"/>
      <c r="L51" s="201">
        <v>165</v>
      </c>
      <c r="M51" s="131"/>
      <c r="N51" s="201">
        <v>413</v>
      </c>
      <c r="O51" s="131">
        <f t="shared" si="9"/>
        <v>0.5704419889502762</v>
      </c>
      <c r="P51" s="232" t="s">
        <v>510</v>
      </c>
      <c r="Q51" s="177">
        <v>0</v>
      </c>
      <c r="R51" s="177">
        <v>1</v>
      </c>
      <c r="S51" s="177">
        <v>0</v>
      </c>
    </row>
    <row r="52" spans="1:19" s="133" customFormat="1" x14ac:dyDescent="0.2">
      <c r="A52" s="58" t="s">
        <v>511</v>
      </c>
      <c r="B52" s="58" t="s">
        <v>512</v>
      </c>
      <c r="C52" s="58" t="s">
        <v>496</v>
      </c>
      <c r="D52" s="19">
        <v>807</v>
      </c>
      <c r="E52" s="202">
        <f t="shared" si="7"/>
        <v>324</v>
      </c>
      <c r="F52" s="130">
        <f t="shared" si="7"/>
        <v>0.40148698884758366</v>
      </c>
      <c r="G52" s="60" t="str">
        <f t="shared" si="8"/>
        <v>36.8% - 43.6%</v>
      </c>
      <c r="H52" s="201">
        <v>214</v>
      </c>
      <c r="I52" s="131">
        <f t="shared" si="6"/>
        <v>0.26517967781908303</v>
      </c>
      <c r="J52" s="132">
        <v>110</v>
      </c>
      <c r="K52" s="131">
        <f t="shared" si="3"/>
        <v>0.13630731102850063</v>
      </c>
      <c r="L52" s="201">
        <v>483</v>
      </c>
      <c r="M52" s="131">
        <f t="shared" si="4"/>
        <v>0.5985130111524164</v>
      </c>
      <c r="N52" s="201">
        <v>0</v>
      </c>
      <c r="O52" s="131">
        <f t="shared" si="9"/>
        <v>0</v>
      </c>
      <c r="P52" s="232" t="s">
        <v>513</v>
      </c>
      <c r="Q52" s="177">
        <v>0</v>
      </c>
      <c r="R52" s="177">
        <v>0</v>
      </c>
      <c r="S52" s="177">
        <v>0</v>
      </c>
    </row>
    <row r="53" spans="1:19" s="133" customFormat="1" x14ac:dyDescent="0.2">
      <c r="A53" s="58" t="s">
        <v>514</v>
      </c>
      <c r="B53" s="58" t="s">
        <v>515</v>
      </c>
      <c r="C53" s="58" t="s">
        <v>496</v>
      </c>
      <c r="D53" s="19">
        <v>832</v>
      </c>
      <c r="E53" s="202">
        <f t="shared" si="7"/>
        <v>358</v>
      </c>
      <c r="F53" s="130">
        <f t="shared" si="7"/>
        <v>0.43028846153846151</v>
      </c>
      <c r="G53" s="60" t="str">
        <f t="shared" si="8"/>
        <v>39.7% - 46.4%</v>
      </c>
      <c r="H53" s="201">
        <v>289</v>
      </c>
      <c r="I53" s="131">
        <f t="shared" si="6"/>
        <v>0.34735576923076922</v>
      </c>
      <c r="J53" s="132">
        <v>69</v>
      </c>
      <c r="K53" s="131">
        <f t="shared" si="3"/>
        <v>8.2932692307692304E-2</v>
      </c>
      <c r="L53" s="201">
        <v>458</v>
      </c>
      <c r="M53" s="131">
        <f t="shared" si="4"/>
        <v>0.55048076923076927</v>
      </c>
      <c r="N53" s="201">
        <v>16</v>
      </c>
      <c r="O53" s="131">
        <f t="shared" si="9"/>
        <v>1.9230769230769232E-2</v>
      </c>
      <c r="P53" s="232" t="s">
        <v>516</v>
      </c>
      <c r="Q53" s="177">
        <v>0</v>
      </c>
      <c r="R53" s="177">
        <v>0</v>
      </c>
      <c r="S53" s="177">
        <v>0</v>
      </c>
    </row>
    <row r="54" spans="1:19" s="133" customFormat="1" x14ac:dyDescent="0.2">
      <c r="A54" s="58" t="s">
        <v>517</v>
      </c>
      <c r="B54" s="58" t="s">
        <v>518</v>
      </c>
      <c r="C54" s="58" t="s">
        <v>496</v>
      </c>
      <c r="D54" s="19">
        <v>558</v>
      </c>
      <c r="E54" s="202">
        <f t="shared" si="7"/>
        <v>78</v>
      </c>
      <c r="F54" s="130"/>
      <c r="G54" s="60" t="str">
        <f t="shared" si="8"/>
        <v/>
      </c>
      <c r="H54" s="201">
        <v>56</v>
      </c>
      <c r="I54" s="131"/>
      <c r="J54" s="132">
        <v>22</v>
      </c>
      <c r="K54" s="131"/>
      <c r="L54" s="201">
        <v>90</v>
      </c>
      <c r="M54" s="131"/>
      <c r="N54" s="201">
        <v>390</v>
      </c>
      <c r="O54" s="131">
        <f t="shared" si="9"/>
        <v>0.69892473118279574</v>
      </c>
      <c r="P54" s="232" t="s">
        <v>519</v>
      </c>
      <c r="Q54" s="177">
        <v>0</v>
      </c>
      <c r="R54" s="177">
        <v>1</v>
      </c>
      <c r="S54" s="177">
        <v>0</v>
      </c>
    </row>
    <row r="55" spans="1:19" s="133" customFormat="1" x14ac:dyDescent="0.2">
      <c r="A55" s="58" t="s">
        <v>520</v>
      </c>
      <c r="B55" s="58" t="s">
        <v>521</v>
      </c>
      <c r="C55" s="58" t="s">
        <v>496</v>
      </c>
      <c r="D55" s="19">
        <v>850</v>
      </c>
      <c r="E55" s="202">
        <f t="shared" si="7"/>
        <v>429</v>
      </c>
      <c r="F55" s="130">
        <f t="shared" si="7"/>
        <v>0.50470588235294123</v>
      </c>
      <c r="G55" s="60" t="str">
        <f t="shared" si="8"/>
        <v>47.1% - 53.8%</v>
      </c>
      <c r="H55" s="201">
        <v>370</v>
      </c>
      <c r="I55" s="131">
        <f t="shared" si="6"/>
        <v>0.43529411764705883</v>
      </c>
      <c r="J55" s="132">
        <v>59</v>
      </c>
      <c r="K55" s="131">
        <f t="shared" si="3"/>
        <v>6.9411764705882353E-2</v>
      </c>
      <c r="L55" s="201">
        <v>410</v>
      </c>
      <c r="M55" s="131">
        <f t="shared" si="4"/>
        <v>0.4823529411764706</v>
      </c>
      <c r="N55" s="201">
        <v>11</v>
      </c>
      <c r="O55" s="131">
        <f t="shared" si="9"/>
        <v>1.2941176470588235E-2</v>
      </c>
      <c r="P55" s="232" t="s">
        <v>522</v>
      </c>
      <c r="Q55" s="177">
        <v>0</v>
      </c>
      <c r="R55" s="177">
        <v>0</v>
      </c>
      <c r="S55" s="177">
        <v>0</v>
      </c>
    </row>
    <row r="56" spans="1:19" s="133" customFormat="1" x14ac:dyDescent="0.2">
      <c r="A56" s="58" t="s">
        <v>523</v>
      </c>
      <c r="B56" s="58" t="s">
        <v>524</v>
      </c>
      <c r="C56" s="58" t="s">
        <v>496</v>
      </c>
      <c r="D56" s="19">
        <v>846</v>
      </c>
      <c r="E56" s="202">
        <f t="shared" si="7"/>
        <v>237</v>
      </c>
      <c r="F56" s="130"/>
      <c r="G56" s="60" t="str">
        <f t="shared" si="8"/>
        <v/>
      </c>
      <c r="H56" s="201">
        <v>168</v>
      </c>
      <c r="I56" s="131"/>
      <c r="J56" s="132">
        <v>69</v>
      </c>
      <c r="K56" s="131"/>
      <c r="L56" s="201">
        <v>433</v>
      </c>
      <c r="M56" s="131"/>
      <c r="N56" s="201">
        <v>176</v>
      </c>
      <c r="O56" s="131">
        <f t="shared" si="9"/>
        <v>0.20803782505910165</v>
      </c>
      <c r="P56" s="232" t="s">
        <v>525</v>
      </c>
      <c r="Q56" s="177">
        <v>0</v>
      </c>
      <c r="R56" s="177">
        <v>1</v>
      </c>
      <c r="S56" s="177">
        <v>0</v>
      </c>
    </row>
    <row r="57" spans="1:19" s="133" customFormat="1" x14ac:dyDescent="0.2">
      <c r="A57" s="58" t="s">
        <v>526</v>
      </c>
      <c r="B57" s="58" t="s">
        <v>527</v>
      </c>
      <c r="C57" s="58" t="s">
        <v>496</v>
      </c>
      <c r="D57" s="19">
        <v>0</v>
      </c>
      <c r="E57" s="202">
        <f t="shared" si="7"/>
        <v>0</v>
      </c>
      <c r="F57" s="130"/>
      <c r="G57" s="60" t="str">
        <f t="shared" si="8"/>
        <v/>
      </c>
      <c r="H57" s="201">
        <v>0</v>
      </c>
      <c r="I57" s="131"/>
      <c r="J57" s="132">
        <v>0</v>
      </c>
      <c r="K57" s="131"/>
      <c r="L57" s="201">
        <v>0</v>
      </c>
      <c r="M57" s="131"/>
      <c r="N57" s="201">
        <v>0</v>
      </c>
      <c r="O57" s="131" t="e">
        <f t="shared" si="9"/>
        <v>#DIV/0!</v>
      </c>
      <c r="P57" s="232" t="s">
        <v>528</v>
      </c>
      <c r="Q57" s="177">
        <v>1</v>
      </c>
      <c r="R57" s="177" t="e">
        <v>#DIV/0!</v>
      </c>
      <c r="S57" s="177" t="e">
        <v>#DIV/0!</v>
      </c>
    </row>
    <row r="58" spans="1:19" s="133" customFormat="1" x14ac:dyDescent="0.2">
      <c r="A58" s="58" t="s">
        <v>529</v>
      </c>
      <c r="B58" s="58" t="s">
        <v>530</v>
      </c>
      <c r="C58" s="58" t="s">
        <v>496</v>
      </c>
      <c r="D58" s="19">
        <v>948</v>
      </c>
      <c r="E58" s="202">
        <f t="shared" si="7"/>
        <v>288</v>
      </c>
      <c r="F58" s="130">
        <f t="shared" si="7"/>
        <v>0.30379746835443039</v>
      </c>
      <c r="G58" s="60" t="str">
        <f t="shared" si="8"/>
        <v>27.5% - 33.4%</v>
      </c>
      <c r="H58" s="201">
        <v>165</v>
      </c>
      <c r="I58" s="131">
        <f t="shared" si="6"/>
        <v>0.17405063291139242</v>
      </c>
      <c r="J58" s="132">
        <v>123</v>
      </c>
      <c r="K58" s="131">
        <f t="shared" si="3"/>
        <v>0.12974683544303797</v>
      </c>
      <c r="L58" s="201">
        <v>658</v>
      </c>
      <c r="M58" s="131">
        <f t="shared" si="4"/>
        <v>0.69409282700421937</v>
      </c>
      <c r="N58" s="201">
        <v>2</v>
      </c>
      <c r="O58" s="131">
        <f t="shared" si="9"/>
        <v>2.1097046413502108E-3</v>
      </c>
      <c r="P58" s="232" t="s">
        <v>531</v>
      </c>
      <c r="Q58" s="177">
        <v>0</v>
      </c>
      <c r="R58" s="177">
        <v>0</v>
      </c>
      <c r="S58" s="177">
        <v>0</v>
      </c>
    </row>
    <row r="59" spans="1:19" s="133" customFormat="1" x14ac:dyDescent="0.2">
      <c r="A59" s="58" t="s">
        <v>532</v>
      </c>
      <c r="B59" s="58" t="s">
        <v>533</v>
      </c>
      <c r="C59" s="58" t="s">
        <v>534</v>
      </c>
      <c r="D59" s="19">
        <v>608</v>
      </c>
      <c r="E59" s="202">
        <f t="shared" si="7"/>
        <v>231</v>
      </c>
      <c r="F59" s="130"/>
      <c r="G59" s="60" t="str">
        <f t="shared" si="8"/>
        <v/>
      </c>
      <c r="H59" s="201">
        <v>164</v>
      </c>
      <c r="I59" s="131"/>
      <c r="J59" s="132">
        <v>67</v>
      </c>
      <c r="K59" s="131"/>
      <c r="L59" s="201">
        <v>273</v>
      </c>
      <c r="M59" s="131"/>
      <c r="N59" s="201">
        <v>104</v>
      </c>
      <c r="O59" s="131">
        <f t="shared" si="9"/>
        <v>0.17105263157894737</v>
      </c>
      <c r="P59" s="232" t="s">
        <v>536</v>
      </c>
      <c r="Q59" s="177">
        <v>0</v>
      </c>
      <c r="R59" s="177">
        <v>1</v>
      </c>
      <c r="S59" s="177">
        <v>0</v>
      </c>
    </row>
    <row r="60" spans="1:19" s="133" customFormat="1" x14ac:dyDescent="0.2">
      <c r="A60" s="58" t="s">
        <v>537</v>
      </c>
      <c r="B60" s="58" t="s">
        <v>538</v>
      </c>
      <c r="C60" s="58" t="s">
        <v>534</v>
      </c>
      <c r="D60" s="19">
        <v>444</v>
      </c>
      <c r="E60" s="202">
        <f t="shared" si="7"/>
        <v>130</v>
      </c>
      <c r="F60" s="130"/>
      <c r="G60" s="60" t="str">
        <f t="shared" si="8"/>
        <v/>
      </c>
      <c r="H60" s="201">
        <v>85</v>
      </c>
      <c r="I60" s="131"/>
      <c r="J60" s="132">
        <v>45</v>
      </c>
      <c r="K60" s="131"/>
      <c r="L60" s="201">
        <v>269</v>
      </c>
      <c r="M60" s="131"/>
      <c r="N60" s="201">
        <v>45</v>
      </c>
      <c r="O60" s="131">
        <f t="shared" si="9"/>
        <v>0.10135135135135136</v>
      </c>
      <c r="P60" s="232" t="s">
        <v>539</v>
      </c>
      <c r="Q60" s="177">
        <v>0</v>
      </c>
      <c r="R60" s="177">
        <v>1</v>
      </c>
      <c r="S60" s="177">
        <v>0</v>
      </c>
    </row>
    <row r="61" spans="1:19" s="133" customFormat="1" x14ac:dyDescent="0.2">
      <c r="A61" s="58" t="s">
        <v>540</v>
      </c>
      <c r="B61" s="58" t="s">
        <v>541</v>
      </c>
      <c r="C61" s="58" t="s">
        <v>534</v>
      </c>
      <c r="D61" s="19">
        <v>486</v>
      </c>
      <c r="E61" s="202">
        <f t="shared" si="7"/>
        <v>169</v>
      </c>
      <c r="F61" s="130">
        <f t="shared" si="7"/>
        <v>0.34773662551440326</v>
      </c>
      <c r="G61" s="60" t="str">
        <f t="shared" si="8"/>
        <v>30.7% - 39.1%</v>
      </c>
      <c r="H61" s="201">
        <v>127</v>
      </c>
      <c r="I61" s="131">
        <f t="shared" si="6"/>
        <v>0.26131687242798352</v>
      </c>
      <c r="J61" s="132">
        <v>42</v>
      </c>
      <c r="K61" s="131">
        <f t="shared" si="3"/>
        <v>8.6419753086419748E-2</v>
      </c>
      <c r="L61" s="201">
        <v>296</v>
      </c>
      <c r="M61" s="131">
        <f t="shared" si="4"/>
        <v>0.60905349794238683</v>
      </c>
      <c r="N61" s="201">
        <v>21</v>
      </c>
      <c r="O61" s="131">
        <f t="shared" si="9"/>
        <v>4.3209876543209874E-2</v>
      </c>
      <c r="P61" s="232" t="s">
        <v>542</v>
      </c>
      <c r="Q61" s="177">
        <v>0</v>
      </c>
      <c r="R61" s="177">
        <v>0</v>
      </c>
      <c r="S61" s="177">
        <v>0</v>
      </c>
    </row>
    <row r="62" spans="1:19" s="133" customFormat="1" x14ac:dyDescent="0.2">
      <c r="A62" s="58" t="s">
        <v>543</v>
      </c>
      <c r="B62" s="58" t="s">
        <v>544</v>
      </c>
      <c r="C62" s="58" t="s">
        <v>534</v>
      </c>
      <c r="D62" s="19">
        <v>1198</v>
      </c>
      <c r="E62" s="202">
        <f t="shared" si="7"/>
        <v>339</v>
      </c>
      <c r="F62" s="130"/>
      <c r="G62" s="60" t="str">
        <f t="shared" si="8"/>
        <v/>
      </c>
      <c r="H62" s="201">
        <v>244</v>
      </c>
      <c r="I62" s="131"/>
      <c r="J62" s="132">
        <v>95</v>
      </c>
      <c r="K62" s="131"/>
      <c r="L62" s="201">
        <v>502</v>
      </c>
      <c r="M62" s="131"/>
      <c r="N62" s="201">
        <v>357</v>
      </c>
      <c r="O62" s="131">
        <f t="shared" si="9"/>
        <v>0.29799666110183637</v>
      </c>
      <c r="P62" s="232" t="s">
        <v>545</v>
      </c>
      <c r="Q62" s="177">
        <v>0</v>
      </c>
      <c r="R62" s="177">
        <v>1</v>
      </c>
      <c r="S62" s="177">
        <v>0</v>
      </c>
    </row>
    <row r="63" spans="1:19" s="133" customFormat="1" x14ac:dyDescent="0.2">
      <c r="A63" s="58" t="s">
        <v>546</v>
      </c>
      <c r="B63" s="58" t="s">
        <v>547</v>
      </c>
      <c r="C63" s="58" t="s">
        <v>534</v>
      </c>
      <c r="D63" s="19">
        <v>332</v>
      </c>
      <c r="E63" s="202">
        <f t="shared" si="7"/>
        <v>97</v>
      </c>
      <c r="F63" s="130"/>
      <c r="G63" s="60" t="str">
        <f t="shared" si="8"/>
        <v/>
      </c>
      <c r="H63" s="201">
        <v>80</v>
      </c>
      <c r="I63" s="131"/>
      <c r="J63" s="132">
        <v>17</v>
      </c>
      <c r="K63" s="131"/>
      <c r="L63" s="201">
        <v>185</v>
      </c>
      <c r="M63" s="131"/>
      <c r="N63" s="201">
        <v>50</v>
      </c>
      <c r="O63" s="131">
        <f t="shared" si="9"/>
        <v>0.15060240963855423</v>
      </c>
      <c r="P63" s="232" t="s">
        <v>548</v>
      </c>
      <c r="Q63" s="177">
        <v>0</v>
      </c>
      <c r="R63" s="177">
        <v>1</v>
      </c>
      <c r="S63" s="177">
        <v>0</v>
      </c>
    </row>
    <row r="64" spans="1:19" s="133" customFormat="1" x14ac:dyDescent="0.2">
      <c r="A64" s="58" t="s">
        <v>549</v>
      </c>
      <c r="B64" s="58" t="s">
        <v>550</v>
      </c>
      <c r="C64" s="58" t="s">
        <v>534</v>
      </c>
      <c r="D64" s="19">
        <v>562</v>
      </c>
      <c r="E64" s="202">
        <f t="shared" si="7"/>
        <v>210</v>
      </c>
      <c r="F64" s="130">
        <f t="shared" si="7"/>
        <v>0.37366548042704628</v>
      </c>
      <c r="G64" s="60" t="str">
        <f t="shared" si="8"/>
        <v>33.5% - 41.4%</v>
      </c>
      <c r="H64" s="201">
        <v>140</v>
      </c>
      <c r="I64" s="131">
        <f t="shared" si="6"/>
        <v>0.24911032028469751</v>
      </c>
      <c r="J64" s="132">
        <v>70</v>
      </c>
      <c r="K64" s="131">
        <f t="shared" si="3"/>
        <v>0.12455516014234876</v>
      </c>
      <c r="L64" s="201">
        <v>324</v>
      </c>
      <c r="M64" s="131">
        <f t="shared" si="4"/>
        <v>0.57651245551601427</v>
      </c>
      <c r="N64" s="201">
        <v>28</v>
      </c>
      <c r="O64" s="131">
        <f t="shared" si="9"/>
        <v>4.9822064056939501E-2</v>
      </c>
      <c r="P64" s="232" t="s">
        <v>551</v>
      </c>
      <c r="Q64" s="177">
        <v>0</v>
      </c>
      <c r="R64" s="177">
        <v>0</v>
      </c>
      <c r="S64" s="177">
        <v>0</v>
      </c>
    </row>
    <row r="65" spans="1:19" s="133" customFormat="1" x14ac:dyDescent="0.2">
      <c r="A65" s="58" t="s">
        <v>552</v>
      </c>
      <c r="B65" s="58" t="s">
        <v>553</v>
      </c>
      <c r="C65" s="58" t="s">
        <v>534</v>
      </c>
      <c r="D65" s="19">
        <v>385</v>
      </c>
      <c r="E65" s="202">
        <f t="shared" si="7"/>
        <v>150</v>
      </c>
      <c r="F65" s="130"/>
      <c r="G65" s="60" t="str">
        <f t="shared" si="8"/>
        <v/>
      </c>
      <c r="H65" s="201">
        <v>122</v>
      </c>
      <c r="I65" s="131"/>
      <c r="J65" s="132">
        <v>28</v>
      </c>
      <c r="K65" s="131"/>
      <c r="L65" s="201">
        <v>196</v>
      </c>
      <c r="M65" s="131"/>
      <c r="N65" s="201">
        <v>39</v>
      </c>
      <c r="O65" s="131">
        <f t="shared" si="9"/>
        <v>0.1012987012987013</v>
      </c>
      <c r="P65" s="232" t="s">
        <v>554</v>
      </c>
      <c r="Q65" s="177">
        <v>0</v>
      </c>
      <c r="R65" s="177">
        <v>1</v>
      </c>
      <c r="S65" s="177">
        <v>0</v>
      </c>
    </row>
    <row r="66" spans="1:19" s="133" customFormat="1" x14ac:dyDescent="0.2">
      <c r="A66" s="58" t="s">
        <v>555</v>
      </c>
      <c r="B66" s="58" t="s">
        <v>556</v>
      </c>
      <c r="C66" s="58" t="s">
        <v>534</v>
      </c>
      <c r="D66" s="19">
        <v>266</v>
      </c>
      <c r="E66" s="202">
        <f t="shared" si="7"/>
        <v>93</v>
      </c>
      <c r="F66" s="130"/>
      <c r="G66" s="60" t="str">
        <f t="shared" si="8"/>
        <v/>
      </c>
      <c r="H66" s="201">
        <v>61</v>
      </c>
      <c r="I66" s="131"/>
      <c r="J66" s="132">
        <v>32</v>
      </c>
      <c r="K66" s="131"/>
      <c r="L66" s="201">
        <v>147</v>
      </c>
      <c r="M66" s="131"/>
      <c r="N66" s="201">
        <v>26</v>
      </c>
      <c r="O66" s="131">
        <f t="shared" si="9"/>
        <v>9.7744360902255634E-2</v>
      </c>
      <c r="P66" s="232" t="s">
        <v>557</v>
      </c>
      <c r="Q66" s="177">
        <v>0</v>
      </c>
      <c r="R66" s="177">
        <v>1</v>
      </c>
      <c r="S66" s="177">
        <v>0</v>
      </c>
    </row>
    <row r="67" spans="1:19" s="133" customFormat="1" x14ac:dyDescent="0.2">
      <c r="A67" s="58" t="s">
        <v>558</v>
      </c>
      <c r="B67" s="58" t="s">
        <v>559</v>
      </c>
      <c r="C67" s="58" t="s">
        <v>560</v>
      </c>
      <c r="D67" s="19">
        <v>403</v>
      </c>
      <c r="E67" s="202">
        <f t="shared" si="7"/>
        <v>91</v>
      </c>
      <c r="F67" s="130">
        <f t="shared" si="7"/>
        <v>0.22580645161290322</v>
      </c>
      <c r="G67" s="60" t="str">
        <f t="shared" si="8"/>
        <v>18.8% - 26.9%</v>
      </c>
      <c r="H67" s="201">
        <v>76</v>
      </c>
      <c r="I67" s="131">
        <f t="shared" si="6"/>
        <v>0.18858560794044665</v>
      </c>
      <c r="J67" s="132">
        <v>15</v>
      </c>
      <c r="K67" s="131">
        <f t="shared" si="3"/>
        <v>3.7220843672456573E-2</v>
      </c>
      <c r="L67" s="201">
        <v>306</v>
      </c>
      <c r="M67" s="131">
        <f t="shared" si="4"/>
        <v>0.75930521091811409</v>
      </c>
      <c r="N67" s="201">
        <v>6</v>
      </c>
      <c r="O67" s="131">
        <f t="shared" si="9"/>
        <v>1.488833746898263E-2</v>
      </c>
      <c r="P67" s="232" t="s">
        <v>562</v>
      </c>
      <c r="Q67" s="177">
        <v>0</v>
      </c>
      <c r="R67" s="177">
        <v>0</v>
      </c>
      <c r="S67" s="177">
        <v>0</v>
      </c>
    </row>
    <row r="68" spans="1:19" s="133" customFormat="1" x14ac:dyDescent="0.2">
      <c r="A68" s="58" t="s">
        <v>563</v>
      </c>
      <c r="B68" s="58" t="s">
        <v>564</v>
      </c>
      <c r="C68" s="58" t="s">
        <v>560</v>
      </c>
      <c r="D68" s="19">
        <v>484</v>
      </c>
      <c r="E68" s="202">
        <f t="shared" si="7"/>
        <v>92</v>
      </c>
      <c r="F68" s="130"/>
      <c r="G68" s="60" t="str">
        <f t="shared" si="8"/>
        <v/>
      </c>
      <c r="H68" s="201">
        <v>68</v>
      </c>
      <c r="I68" s="131"/>
      <c r="J68" s="132">
        <v>24</v>
      </c>
      <c r="K68" s="131"/>
      <c r="L68" s="201">
        <v>358</v>
      </c>
      <c r="M68" s="131"/>
      <c r="N68" s="201">
        <v>34</v>
      </c>
      <c r="O68" s="131">
        <f t="shared" si="9"/>
        <v>7.0247933884297523E-2</v>
      </c>
      <c r="P68" s="232" t="s">
        <v>565</v>
      </c>
      <c r="Q68" s="177">
        <v>0</v>
      </c>
      <c r="R68" s="177">
        <v>1</v>
      </c>
      <c r="S68" s="177">
        <v>0</v>
      </c>
    </row>
    <row r="69" spans="1:19" s="133" customFormat="1" x14ac:dyDescent="0.2">
      <c r="A69" s="58" t="s">
        <v>566</v>
      </c>
      <c r="B69" s="58" t="s">
        <v>567</v>
      </c>
      <c r="C69" s="58" t="s">
        <v>560</v>
      </c>
      <c r="D69" s="19">
        <v>1279</v>
      </c>
      <c r="E69" s="202">
        <f t="shared" si="7"/>
        <v>395</v>
      </c>
      <c r="F69" s="130">
        <f t="shared" si="7"/>
        <v>0.30883502736512902</v>
      </c>
      <c r="G69" s="60" t="str">
        <f t="shared" si="8"/>
        <v>28.4% - 33.5%</v>
      </c>
      <c r="H69" s="201">
        <v>266</v>
      </c>
      <c r="I69" s="131">
        <f t="shared" si="6"/>
        <v>0.20797498045347929</v>
      </c>
      <c r="J69" s="132">
        <v>129</v>
      </c>
      <c r="K69" s="131">
        <f t="shared" si="3"/>
        <v>0.10086004691164972</v>
      </c>
      <c r="L69" s="201">
        <v>839</v>
      </c>
      <c r="M69" s="131">
        <f t="shared" si="4"/>
        <v>0.65598123534010944</v>
      </c>
      <c r="N69" s="201">
        <v>45</v>
      </c>
      <c r="O69" s="131">
        <f t="shared" si="9"/>
        <v>3.5183737294761534E-2</v>
      </c>
      <c r="P69" s="232" t="s">
        <v>568</v>
      </c>
      <c r="Q69" s="177">
        <v>0</v>
      </c>
      <c r="R69" s="177">
        <v>0</v>
      </c>
      <c r="S69" s="177">
        <v>0</v>
      </c>
    </row>
    <row r="70" spans="1:19" s="133" customFormat="1" x14ac:dyDescent="0.2">
      <c r="A70" s="58" t="s">
        <v>569</v>
      </c>
      <c r="B70" s="58" t="s">
        <v>570</v>
      </c>
      <c r="C70" s="58" t="s">
        <v>560</v>
      </c>
      <c r="D70" s="19">
        <v>590</v>
      </c>
      <c r="E70" s="202">
        <f t="shared" si="7"/>
        <v>123</v>
      </c>
      <c r="F70" s="130"/>
      <c r="G70" s="60" t="str">
        <f t="shared" si="8"/>
        <v/>
      </c>
      <c r="H70" s="201">
        <v>98</v>
      </c>
      <c r="I70" s="131"/>
      <c r="J70" s="132">
        <v>25</v>
      </c>
      <c r="K70" s="131"/>
      <c r="L70" s="201">
        <v>453</v>
      </c>
      <c r="M70" s="131"/>
      <c r="N70" s="201">
        <v>14</v>
      </c>
      <c r="O70" s="131">
        <f t="shared" si="9"/>
        <v>2.3728813559322035E-2</v>
      </c>
      <c r="P70" s="232" t="s">
        <v>571</v>
      </c>
      <c r="Q70" s="177">
        <v>1</v>
      </c>
      <c r="R70" s="177">
        <v>0</v>
      </c>
      <c r="S70" s="177">
        <v>0</v>
      </c>
    </row>
    <row r="71" spans="1:19" s="133" customFormat="1" x14ac:dyDescent="0.2">
      <c r="A71" s="58" t="s">
        <v>572</v>
      </c>
      <c r="B71" s="58" t="s">
        <v>573</v>
      </c>
      <c r="C71" s="58" t="s">
        <v>560</v>
      </c>
      <c r="D71" s="19">
        <v>288</v>
      </c>
      <c r="E71" s="202">
        <f t="shared" si="7"/>
        <v>101</v>
      </c>
      <c r="F71" s="130">
        <f t="shared" si="7"/>
        <v>0.35069444444444442</v>
      </c>
      <c r="G71" s="60" t="str">
        <f t="shared" si="8"/>
        <v>29.8% - 40.7%</v>
      </c>
      <c r="H71" s="201">
        <v>85</v>
      </c>
      <c r="I71" s="131">
        <f t="shared" si="6"/>
        <v>0.2951388888888889</v>
      </c>
      <c r="J71" s="132">
        <v>16</v>
      </c>
      <c r="K71" s="131">
        <f t="shared" si="3"/>
        <v>5.5555555555555552E-2</v>
      </c>
      <c r="L71" s="201">
        <v>178</v>
      </c>
      <c r="M71" s="131">
        <f t="shared" si="4"/>
        <v>0.61805555555555558</v>
      </c>
      <c r="N71" s="201">
        <v>9</v>
      </c>
      <c r="O71" s="131">
        <f t="shared" si="9"/>
        <v>3.125E-2</v>
      </c>
      <c r="P71" s="232" t="s">
        <v>574</v>
      </c>
      <c r="Q71" s="177">
        <v>0</v>
      </c>
      <c r="R71" s="177">
        <v>0</v>
      </c>
      <c r="S71" s="177">
        <v>0</v>
      </c>
    </row>
    <row r="72" spans="1:19" s="133" customFormat="1" x14ac:dyDescent="0.2">
      <c r="A72" s="58" t="s">
        <v>575</v>
      </c>
      <c r="B72" s="58" t="s">
        <v>576</v>
      </c>
      <c r="C72" s="58" t="s">
        <v>560</v>
      </c>
      <c r="D72" s="19">
        <v>469</v>
      </c>
      <c r="E72" s="202">
        <f t="shared" si="7"/>
        <v>108</v>
      </c>
      <c r="F72" s="130">
        <f t="shared" si="7"/>
        <v>0.23027718550106613</v>
      </c>
      <c r="G72" s="60" t="str">
        <f t="shared" si="8"/>
        <v>19.4% - 27.0%</v>
      </c>
      <c r="H72" s="201">
        <v>72</v>
      </c>
      <c r="I72" s="131">
        <f t="shared" si="6"/>
        <v>0.15351812366737741</v>
      </c>
      <c r="J72" s="132">
        <v>36</v>
      </c>
      <c r="K72" s="131">
        <f t="shared" si="3"/>
        <v>7.6759061833688705E-2</v>
      </c>
      <c r="L72" s="201">
        <v>354</v>
      </c>
      <c r="M72" s="131">
        <f t="shared" si="4"/>
        <v>0.75479744136460558</v>
      </c>
      <c r="N72" s="201">
        <v>7</v>
      </c>
      <c r="O72" s="131">
        <f t="shared" si="9"/>
        <v>1.4925373134328358E-2</v>
      </c>
      <c r="P72" s="232" t="s">
        <v>577</v>
      </c>
      <c r="Q72" s="177">
        <v>0</v>
      </c>
      <c r="R72" s="177">
        <v>0</v>
      </c>
      <c r="S72" s="177">
        <v>0</v>
      </c>
    </row>
    <row r="73" spans="1:19" s="133" customFormat="1" x14ac:dyDescent="0.2">
      <c r="A73" s="58" t="s">
        <v>578</v>
      </c>
      <c r="B73" s="58" t="s">
        <v>579</v>
      </c>
      <c r="C73" s="58" t="s">
        <v>580</v>
      </c>
      <c r="D73" s="19">
        <v>1221</v>
      </c>
      <c r="E73" s="202">
        <f t="shared" si="7"/>
        <v>325</v>
      </c>
      <c r="F73" s="130"/>
      <c r="G73" s="60" t="str">
        <f t="shared" si="8"/>
        <v/>
      </c>
      <c r="H73" s="201">
        <v>250</v>
      </c>
      <c r="I73" s="131"/>
      <c r="J73" s="132">
        <v>75</v>
      </c>
      <c r="K73" s="131"/>
      <c r="L73" s="201">
        <v>680</v>
      </c>
      <c r="M73" s="131"/>
      <c r="N73" s="201">
        <v>216</v>
      </c>
      <c r="O73" s="131">
        <f t="shared" si="9"/>
        <v>0.1769041769041769</v>
      </c>
      <c r="P73" s="232" t="s">
        <v>581</v>
      </c>
      <c r="Q73" s="177">
        <v>0</v>
      </c>
      <c r="R73" s="177">
        <v>1</v>
      </c>
      <c r="S73" s="177">
        <v>0</v>
      </c>
    </row>
    <row r="74" spans="1:19" s="133" customFormat="1" x14ac:dyDescent="0.2">
      <c r="A74" s="58" t="s">
        <v>582</v>
      </c>
      <c r="B74" s="58" t="s">
        <v>583</v>
      </c>
      <c r="C74" s="58" t="s">
        <v>580</v>
      </c>
      <c r="D74" s="19">
        <v>530</v>
      </c>
      <c r="E74" s="202">
        <f t="shared" si="7"/>
        <v>193</v>
      </c>
      <c r="F74" s="130">
        <f t="shared" si="7"/>
        <v>0.36415094339622639</v>
      </c>
      <c r="G74" s="60" t="str">
        <f t="shared" si="8"/>
        <v>32.4% - 40.6%</v>
      </c>
      <c r="H74" s="201">
        <v>153</v>
      </c>
      <c r="I74" s="131">
        <f t="shared" si="6"/>
        <v>0.28867924528301886</v>
      </c>
      <c r="J74" s="132">
        <v>40</v>
      </c>
      <c r="K74" s="131">
        <f t="shared" ref="K74:K137" si="10">J74/D74</f>
        <v>7.5471698113207544E-2</v>
      </c>
      <c r="L74" s="201">
        <v>325</v>
      </c>
      <c r="M74" s="131">
        <f t="shared" ref="M74:M137" si="11">L74/D74</f>
        <v>0.6132075471698113</v>
      </c>
      <c r="N74" s="201">
        <v>12</v>
      </c>
      <c r="O74" s="131">
        <f t="shared" si="9"/>
        <v>2.2641509433962263E-2</v>
      </c>
      <c r="P74" s="232" t="s">
        <v>584</v>
      </c>
      <c r="Q74" s="177">
        <v>0</v>
      </c>
      <c r="R74" s="177">
        <v>0</v>
      </c>
      <c r="S74" s="177">
        <v>0</v>
      </c>
    </row>
    <row r="75" spans="1:19" s="133" customFormat="1" x14ac:dyDescent="0.2">
      <c r="A75" s="58" t="s">
        <v>585</v>
      </c>
      <c r="B75" s="58" t="s">
        <v>586</v>
      </c>
      <c r="C75" s="58" t="s">
        <v>580</v>
      </c>
      <c r="D75" s="19">
        <v>370</v>
      </c>
      <c r="E75" s="202">
        <f t="shared" si="7"/>
        <v>184</v>
      </c>
      <c r="F75" s="130">
        <f t="shared" si="7"/>
        <v>0.49729729729729732</v>
      </c>
      <c r="G75" s="60" t="str">
        <f t="shared" si="8"/>
        <v>44.7% - 54.8%</v>
      </c>
      <c r="H75" s="201">
        <v>136</v>
      </c>
      <c r="I75" s="131">
        <f t="shared" ref="I75:I138" si="12">H75/D75</f>
        <v>0.36756756756756759</v>
      </c>
      <c r="J75" s="132">
        <v>48</v>
      </c>
      <c r="K75" s="131">
        <f t="shared" si="10"/>
        <v>0.12972972972972974</v>
      </c>
      <c r="L75" s="201">
        <v>186</v>
      </c>
      <c r="M75" s="131">
        <f t="shared" si="11"/>
        <v>0.50270270270270268</v>
      </c>
      <c r="N75" s="201">
        <v>0</v>
      </c>
      <c r="O75" s="131">
        <f t="shared" si="9"/>
        <v>0</v>
      </c>
      <c r="P75" s="232" t="s">
        <v>587</v>
      </c>
      <c r="Q75" s="177">
        <v>0</v>
      </c>
      <c r="R75" s="177">
        <v>0</v>
      </c>
      <c r="S75" s="177">
        <v>0</v>
      </c>
    </row>
    <row r="76" spans="1:19" s="133" customFormat="1" x14ac:dyDescent="0.2">
      <c r="A76" s="58" t="s">
        <v>588</v>
      </c>
      <c r="B76" s="58" t="s">
        <v>589</v>
      </c>
      <c r="C76" s="58" t="s">
        <v>580</v>
      </c>
      <c r="D76" s="19">
        <v>438</v>
      </c>
      <c r="E76" s="202">
        <f t="shared" si="7"/>
        <v>179</v>
      </c>
      <c r="F76" s="130">
        <f t="shared" si="7"/>
        <v>0.408675799086758</v>
      </c>
      <c r="G76" s="60" t="str">
        <f t="shared" si="8"/>
        <v>36.4% - 45.5%</v>
      </c>
      <c r="H76" s="201">
        <v>116</v>
      </c>
      <c r="I76" s="131">
        <f t="shared" si="12"/>
        <v>0.26484018264840181</v>
      </c>
      <c r="J76" s="132">
        <v>63</v>
      </c>
      <c r="K76" s="131">
        <f t="shared" si="10"/>
        <v>0.14383561643835616</v>
      </c>
      <c r="L76" s="201">
        <v>258</v>
      </c>
      <c r="M76" s="131">
        <f t="shared" si="11"/>
        <v>0.58904109589041098</v>
      </c>
      <c r="N76" s="201">
        <v>1</v>
      </c>
      <c r="O76" s="131">
        <f t="shared" si="9"/>
        <v>2.2831050228310501E-3</v>
      </c>
      <c r="P76" s="232" t="s">
        <v>590</v>
      </c>
      <c r="Q76" s="177">
        <v>0</v>
      </c>
      <c r="R76" s="177">
        <v>0</v>
      </c>
      <c r="S76" s="177">
        <v>0</v>
      </c>
    </row>
    <row r="77" spans="1:19" s="133" customFormat="1" x14ac:dyDescent="0.2">
      <c r="A77" s="58" t="s">
        <v>591</v>
      </c>
      <c r="B77" s="58" t="s">
        <v>592</v>
      </c>
      <c r="C77" s="58" t="s">
        <v>580</v>
      </c>
      <c r="D77" s="19">
        <v>596</v>
      </c>
      <c r="E77" s="202">
        <f t="shared" si="7"/>
        <v>237</v>
      </c>
      <c r="F77" s="130">
        <f t="shared" si="7"/>
        <v>0.3976510067114094</v>
      </c>
      <c r="G77" s="60" t="str">
        <f t="shared" si="8"/>
        <v>35.9% - 43.7%</v>
      </c>
      <c r="H77" s="201">
        <v>173</v>
      </c>
      <c r="I77" s="131">
        <f t="shared" si="12"/>
        <v>0.29026845637583892</v>
      </c>
      <c r="J77" s="132">
        <v>64</v>
      </c>
      <c r="K77" s="131">
        <f t="shared" si="10"/>
        <v>0.10738255033557047</v>
      </c>
      <c r="L77" s="201">
        <v>343</v>
      </c>
      <c r="M77" s="131">
        <f t="shared" si="11"/>
        <v>0.57550335570469802</v>
      </c>
      <c r="N77" s="201">
        <v>16</v>
      </c>
      <c r="O77" s="131">
        <f t="shared" si="9"/>
        <v>2.6845637583892617E-2</v>
      </c>
      <c r="P77" s="232" t="s">
        <v>593</v>
      </c>
      <c r="Q77" s="177">
        <v>0</v>
      </c>
      <c r="R77" s="177">
        <v>0</v>
      </c>
      <c r="S77" s="177">
        <v>0</v>
      </c>
    </row>
    <row r="78" spans="1:19" s="133" customFormat="1" x14ac:dyDescent="0.2">
      <c r="A78" s="58" t="s">
        <v>594</v>
      </c>
      <c r="B78" s="58" t="s">
        <v>595</v>
      </c>
      <c r="C78" s="58" t="s">
        <v>580</v>
      </c>
      <c r="D78" s="19">
        <v>728</v>
      </c>
      <c r="E78" s="202">
        <f t="shared" si="7"/>
        <v>261</v>
      </c>
      <c r="F78" s="130">
        <f t="shared" si="7"/>
        <v>0.35851648351648352</v>
      </c>
      <c r="G78" s="60" t="str">
        <f t="shared" si="8"/>
        <v>32.5% - 39.4%</v>
      </c>
      <c r="H78" s="201">
        <v>195</v>
      </c>
      <c r="I78" s="131">
        <f t="shared" si="12"/>
        <v>0.26785714285714285</v>
      </c>
      <c r="J78" s="132">
        <v>66</v>
      </c>
      <c r="K78" s="131">
        <f t="shared" si="10"/>
        <v>9.0659340659340656E-2</v>
      </c>
      <c r="L78" s="201">
        <v>465</v>
      </c>
      <c r="M78" s="131">
        <f t="shared" si="11"/>
        <v>0.63873626373626369</v>
      </c>
      <c r="N78" s="201">
        <v>2</v>
      </c>
      <c r="O78" s="131">
        <f t="shared" si="9"/>
        <v>2.7472527472527475E-3</v>
      </c>
      <c r="P78" s="232" t="s">
        <v>596</v>
      </c>
      <c r="Q78" s="177">
        <v>0</v>
      </c>
      <c r="R78" s="177">
        <v>0</v>
      </c>
      <c r="S78" s="177">
        <v>0</v>
      </c>
    </row>
    <row r="79" spans="1:19" s="133" customFormat="1" x14ac:dyDescent="0.2">
      <c r="A79" s="58" t="s">
        <v>597</v>
      </c>
      <c r="B79" s="58" t="s">
        <v>598</v>
      </c>
      <c r="C79" s="58" t="s">
        <v>580</v>
      </c>
      <c r="D79" s="19">
        <v>412</v>
      </c>
      <c r="E79" s="202">
        <f t="shared" si="7"/>
        <v>94</v>
      </c>
      <c r="F79" s="130">
        <f t="shared" si="7"/>
        <v>0.22815533980582522</v>
      </c>
      <c r="G79" s="60" t="str">
        <f t="shared" si="8"/>
        <v>19.0% - 27.1%</v>
      </c>
      <c r="H79" s="201">
        <v>63</v>
      </c>
      <c r="I79" s="131">
        <f t="shared" si="12"/>
        <v>0.15291262135922329</v>
      </c>
      <c r="J79" s="132">
        <v>31</v>
      </c>
      <c r="K79" s="131">
        <f t="shared" si="10"/>
        <v>7.5242718446601936E-2</v>
      </c>
      <c r="L79" s="201">
        <v>309</v>
      </c>
      <c r="M79" s="131">
        <f t="shared" si="11"/>
        <v>0.75</v>
      </c>
      <c r="N79" s="201">
        <v>9</v>
      </c>
      <c r="O79" s="131">
        <f t="shared" si="9"/>
        <v>2.1844660194174758E-2</v>
      </c>
      <c r="P79" s="232" t="s">
        <v>599</v>
      </c>
      <c r="Q79" s="177">
        <v>0</v>
      </c>
      <c r="R79" s="177">
        <v>0</v>
      </c>
      <c r="S79" s="177">
        <v>0</v>
      </c>
    </row>
    <row r="80" spans="1:19" s="133" customFormat="1" x14ac:dyDescent="0.2">
      <c r="A80" s="58" t="s">
        <v>600</v>
      </c>
      <c r="B80" s="58" t="s">
        <v>601</v>
      </c>
      <c r="C80" s="58" t="s">
        <v>580</v>
      </c>
      <c r="D80" s="19">
        <v>768</v>
      </c>
      <c r="E80" s="202">
        <f t="shared" si="7"/>
        <v>195</v>
      </c>
      <c r="F80" s="130">
        <f t="shared" si="7"/>
        <v>0.25390625</v>
      </c>
      <c r="G80" s="60" t="str">
        <f t="shared" si="8"/>
        <v>22.4% - 28.6%</v>
      </c>
      <c r="H80" s="201">
        <v>150</v>
      </c>
      <c r="I80" s="131">
        <f t="shared" si="12"/>
        <v>0.1953125</v>
      </c>
      <c r="J80" s="132">
        <v>45</v>
      </c>
      <c r="K80" s="131">
        <f t="shared" si="10"/>
        <v>5.859375E-2</v>
      </c>
      <c r="L80" s="201">
        <v>556</v>
      </c>
      <c r="M80" s="131">
        <f t="shared" si="11"/>
        <v>0.72395833333333337</v>
      </c>
      <c r="N80" s="201">
        <v>17</v>
      </c>
      <c r="O80" s="131">
        <f t="shared" si="9"/>
        <v>2.2135416666666668E-2</v>
      </c>
      <c r="P80" s="232" t="s">
        <v>602</v>
      </c>
      <c r="Q80" s="177">
        <v>0</v>
      </c>
      <c r="R80" s="177">
        <v>0</v>
      </c>
      <c r="S80" s="177">
        <v>0</v>
      </c>
    </row>
    <row r="81" spans="1:19" s="133" customFormat="1" x14ac:dyDescent="0.2">
      <c r="A81" s="58" t="s">
        <v>603</v>
      </c>
      <c r="B81" s="58" t="s">
        <v>604</v>
      </c>
      <c r="C81" s="58" t="s">
        <v>605</v>
      </c>
      <c r="D81" s="19">
        <v>680</v>
      </c>
      <c r="E81" s="202">
        <f t="shared" si="7"/>
        <v>295</v>
      </c>
      <c r="F81" s="130">
        <f t="shared" si="7"/>
        <v>0.43382352941176472</v>
      </c>
      <c r="G81" s="60" t="str">
        <f t="shared" si="8"/>
        <v>39.7% - 47.1%</v>
      </c>
      <c r="H81" s="201">
        <v>222</v>
      </c>
      <c r="I81" s="131">
        <f t="shared" si="12"/>
        <v>0.32647058823529412</v>
      </c>
      <c r="J81" s="132">
        <v>73</v>
      </c>
      <c r="K81" s="131">
        <f t="shared" si="10"/>
        <v>0.10735294117647058</v>
      </c>
      <c r="L81" s="201">
        <v>384</v>
      </c>
      <c r="M81" s="131">
        <f t="shared" si="11"/>
        <v>0.56470588235294117</v>
      </c>
      <c r="N81" s="201">
        <v>1</v>
      </c>
      <c r="O81" s="131">
        <f t="shared" si="9"/>
        <v>1.4705882352941176E-3</v>
      </c>
      <c r="P81" s="232" t="s">
        <v>606</v>
      </c>
      <c r="Q81" s="177">
        <v>0</v>
      </c>
      <c r="R81" s="177">
        <v>0</v>
      </c>
      <c r="S81" s="177">
        <v>0</v>
      </c>
    </row>
    <row r="82" spans="1:19" s="133" customFormat="1" x14ac:dyDescent="0.2">
      <c r="A82" s="58" t="s">
        <v>607</v>
      </c>
      <c r="B82" s="58" t="s">
        <v>608</v>
      </c>
      <c r="C82" s="58" t="s">
        <v>605</v>
      </c>
      <c r="D82" s="19">
        <v>325</v>
      </c>
      <c r="E82" s="202">
        <f t="shared" si="7"/>
        <v>121</v>
      </c>
      <c r="F82" s="130"/>
      <c r="G82" s="60" t="str">
        <f t="shared" si="8"/>
        <v/>
      </c>
      <c r="H82" s="201">
        <v>98</v>
      </c>
      <c r="I82" s="131"/>
      <c r="J82" s="132">
        <v>23</v>
      </c>
      <c r="K82" s="131"/>
      <c r="L82" s="201">
        <v>140</v>
      </c>
      <c r="M82" s="131"/>
      <c r="N82" s="201">
        <v>64</v>
      </c>
      <c r="O82" s="131">
        <f t="shared" si="9"/>
        <v>0.19692307692307692</v>
      </c>
      <c r="P82" s="232" t="s">
        <v>609</v>
      </c>
      <c r="Q82" s="177">
        <v>0</v>
      </c>
      <c r="R82" s="177">
        <v>1</v>
      </c>
      <c r="S82" s="177">
        <v>0</v>
      </c>
    </row>
    <row r="83" spans="1:19" s="133" customFormat="1" x14ac:dyDescent="0.2">
      <c r="A83" s="58" t="s">
        <v>610</v>
      </c>
      <c r="B83" s="58" t="s">
        <v>611</v>
      </c>
      <c r="C83" s="58" t="s">
        <v>605</v>
      </c>
      <c r="D83" s="19">
        <v>363</v>
      </c>
      <c r="E83" s="202">
        <f t="shared" si="7"/>
        <v>169</v>
      </c>
      <c r="F83" s="130"/>
      <c r="G83" s="60" t="str">
        <f t="shared" si="8"/>
        <v/>
      </c>
      <c r="H83" s="201">
        <v>138</v>
      </c>
      <c r="I83" s="131"/>
      <c r="J83" s="132">
        <v>31</v>
      </c>
      <c r="K83" s="131"/>
      <c r="L83" s="201">
        <v>127</v>
      </c>
      <c r="M83" s="131"/>
      <c r="N83" s="201">
        <v>67</v>
      </c>
      <c r="O83" s="131">
        <f t="shared" si="9"/>
        <v>0.18457300275482094</v>
      </c>
      <c r="P83" s="232" t="s">
        <v>612</v>
      </c>
      <c r="Q83" s="177">
        <v>0</v>
      </c>
      <c r="R83" s="177">
        <v>1</v>
      </c>
      <c r="S83" s="177">
        <v>0</v>
      </c>
    </row>
    <row r="84" spans="1:19" s="133" customFormat="1" x14ac:dyDescent="0.2">
      <c r="A84" s="58" t="s">
        <v>613</v>
      </c>
      <c r="B84" s="58" t="s">
        <v>614</v>
      </c>
      <c r="C84" s="58" t="s">
        <v>605</v>
      </c>
      <c r="D84" s="19">
        <v>938</v>
      </c>
      <c r="E84" s="202">
        <f t="shared" si="7"/>
        <v>309</v>
      </c>
      <c r="F84" s="130">
        <f t="shared" si="7"/>
        <v>0.32942430703624731</v>
      </c>
      <c r="G84" s="60" t="str">
        <f t="shared" si="8"/>
        <v>30.0% - 36.0%</v>
      </c>
      <c r="H84" s="201">
        <v>227</v>
      </c>
      <c r="I84" s="131">
        <f t="shared" si="12"/>
        <v>0.24200426439232409</v>
      </c>
      <c r="J84" s="132">
        <v>82</v>
      </c>
      <c r="K84" s="131">
        <f t="shared" si="10"/>
        <v>8.7420042643923238E-2</v>
      </c>
      <c r="L84" s="201">
        <v>629</v>
      </c>
      <c r="M84" s="131">
        <f t="shared" si="11"/>
        <v>0.67057569296375263</v>
      </c>
      <c r="N84" s="201">
        <v>0</v>
      </c>
      <c r="O84" s="131">
        <f t="shared" si="9"/>
        <v>0</v>
      </c>
      <c r="P84" s="232" t="s">
        <v>615</v>
      </c>
      <c r="Q84" s="177">
        <v>0</v>
      </c>
      <c r="R84" s="177">
        <v>0</v>
      </c>
      <c r="S84" s="177">
        <v>0</v>
      </c>
    </row>
    <row r="85" spans="1:19" s="133" customFormat="1" x14ac:dyDescent="0.2">
      <c r="A85" s="58" t="s">
        <v>616</v>
      </c>
      <c r="B85" s="58" t="s">
        <v>617</v>
      </c>
      <c r="C85" s="58" t="s">
        <v>605</v>
      </c>
      <c r="D85" s="19">
        <v>512</v>
      </c>
      <c r="E85" s="202">
        <f t="shared" si="7"/>
        <v>134</v>
      </c>
      <c r="F85" s="130">
        <f t="shared" si="7"/>
        <v>0.26171875</v>
      </c>
      <c r="G85" s="60" t="str">
        <f t="shared" si="8"/>
        <v>22.6% - 30.1%</v>
      </c>
      <c r="H85" s="201">
        <v>97</v>
      </c>
      <c r="I85" s="131">
        <f t="shared" si="12"/>
        <v>0.189453125</v>
      </c>
      <c r="J85" s="132">
        <v>37</v>
      </c>
      <c r="K85" s="131">
        <f t="shared" si="10"/>
        <v>7.2265625E-2</v>
      </c>
      <c r="L85" s="201">
        <v>363</v>
      </c>
      <c r="M85" s="131">
        <f t="shared" si="11"/>
        <v>0.708984375</v>
      </c>
      <c r="N85" s="201">
        <v>15</v>
      </c>
      <c r="O85" s="131">
        <f t="shared" si="9"/>
        <v>2.9296875E-2</v>
      </c>
      <c r="P85" s="232" t="s">
        <v>618</v>
      </c>
      <c r="Q85" s="177">
        <v>0</v>
      </c>
      <c r="R85" s="177">
        <v>0</v>
      </c>
      <c r="S85" s="177">
        <v>0</v>
      </c>
    </row>
    <row r="86" spans="1:19" s="133" customFormat="1" x14ac:dyDescent="0.2">
      <c r="A86" s="58" t="s">
        <v>619</v>
      </c>
      <c r="B86" s="58" t="s">
        <v>620</v>
      </c>
      <c r="C86" s="58" t="s">
        <v>605</v>
      </c>
      <c r="D86" s="19">
        <v>329</v>
      </c>
      <c r="E86" s="202">
        <f t="shared" si="7"/>
        <v>132</v>
      </c>
      <c r="F86" s="130"/>
      <c r="G86" s="60" t="str">
        <f t="shared" si="8"/>
        <v/>
      </c>
      <c r="H86" s="201">
        <v>102</v>
      </c>
      <c r="I86" s="131"/>
      <c r="J86" s="132">
        <v>30</v>
      </c>
      <c r="K86" s="131"/>
      <c r="L86" s="201">
        <v>193</v>
      </c>
      <c r="M86" s="131"/>
      <c r="N86" s="201">
        <v>4</v>
      </c>
      <c r="O86" s="131">
        <f t="shared" si="9"/>
        <v>1.2158054711246201E-2</v>
      </c>
      <c r="P86" s="232" t="s">
        <v>621</v>
      </c>
      <c r="Q86" s="177">
        <v>1</v>
      </c>
      <c r="R86" s="177">
        <v>0</v>
      </c>
      <c r="S86" s="177">
        <v>0</v>
      </c>
    </row>
    <row r="87" spans="1:19" s="133" customFormat="1" x14ac:dyDescent="0.2">
      <c r="A87" s="58" t="s">
        <v>622</v>
      </c>
      <c r="B87" s="58" t="s">
        <v>623</v>
      </c>
      <c r="C87" s="58" t="s">
        <v>605</v>
      </c>
      <c r="D87" s="19">
        <v>285</v>
      </c>
      <c r="E87" s="202">
        <f t="shared" si="7"/>
        <v>92</v>
      </c>
      <c r="F87" s="130"/>
      <c r="G87" s="60" t="str">
        <f t="shared" si="8"/>
        <v/>
      </c>
      <c r="H87" s="201">
        <v>78</v>
      </c>
      <c r="I87" s="131"/>
      <c r="J87" s="132">
        <v>14</v>
      </c>
      <c r="K87" s="131"/>
      <c r="L87" s="201">
        <v>126</v>
      </c>
      <c r="M87" s="131"/>
      <c r="N87" s="201">
        <v>67</v>
      </c>
      <c r="O87" s="131">
        <f t="shared" si="9"/>
        <v>0.23508771929824562</v>
      </c>
      <c r="P87" s="232" t="s">
        <v>624</v>
      </c>
      <c r="Q87" s="177">
        <v>0</v>
      </c>
      <c r="R87" s="177">
        <v>1</v>
      </c>
      <c r="S87" s="177">
        <v>0</v>
      </c>
    </row>
    <row r="88" spans="1:19" s="133" customFormat="1" x14ac:dyDescent="0.2">
      <c r="A88" s="58" t="s">
        <v>625</v>
      </c>
      <c r="B88" s="58" t="s">
        <v>626</v>
      </c>
      <c r="C88" s="58" t="s">
        <v>605</v>
      </c>
      <c r="D88" s="19">
        <v>327</v>
      </c>
      <c r="E88" s="202">
        <f t="shared" si="7"/>
        <v>137</v>
      </c>
      <c r="F88" s="130"/>
      <c r="G88" s="60" t="str">
        <f t="shared" si="8"/>
        <v/>
      </c>
      <c r="H88" s="201">
        <v>104</v>
      </c>
      <c r="I88" s="131"/>
      <c r="J88" s="132">
        <v>33</v>
      </c>
      <c r="K88" s="131"/>
      <c r="L88" s="201">
        <v>154</v>
      </c>
      <c r="M88" s="131"/>
      <c r="N88" s="201">
        <v>36</v>
      </c>
      <c r="O88" s="131">
        <f t="shared" si="9"/>
        <v>0.11009174311926606</v>
      </c>
      <c r="P88" s="232" t="s">
        <v>627</v>
      </c>
      <c r="Q88" s="177">
        <v>1</v>
      </c>
      <c r="R88" s="177">
        <v>1</v>
      </c>
      <c r="S88" s="177">
        <v>0</v>
      </c>
    </row>
    <row r="89" spans="1:19" s="133" customFormat="1" x14ac:dyDescent="0.2">
      <c r="A89" s="58" t="s">
        <v>628</v>
      </c>
      <c r="B89" s="58" t="s">
        <v>629</v>
      </c>
      <c r="C89" s="58" t="s">
        <v>630</v>
      </c>
      <c r="D89" s="19">
        <v>708</v>
      </c>
      <c r="E89" s="202">
        <f t="shared" si="7"/>
        <v>208</v>
      </c>
      <c r="F89" s="130">
        <f t="shared" si="7"/>
        <v>0.29378531073446329</v>
      </c>
      <c r="G89" s="60" t="str">
        <f t="shared" si="8"/>
        <v>26.1% - 32.8%</v>
      </c>
      <c r="H89" s="201">
        <v>157</v>
      </c>
      <c r="I89" s="131">
        <f t="shared" si="12"/>
        <v>0.22175141242937854</v>
      </c>
      <c r="J89" s="132">
        <v>51</v>
      </c>
      <c r="K89" s="131">
        <f t="shared" si="10"/>
        <v>7.2033898305084748E-2</v>
      </c>
      <c r="L89" s="201">
        <v>485</v>
      </c>
      <c r="M89" s="131">
        <f t="shared" si="11"/>
        <v>0.68502824858757061</v>
      </c>
      <c r="N89" s="201">
        <v>15</v>
      </c>
      <c r="O89" s="131">
        <f t="shared" si="9"/>
        <v>2.1186440677966101E-2</v>
      </c>
      <c r="P89" s="232" t="s">
        <v>631</v>
      </c>
      <c r="Q89" s="177">
        <v>0</v>
      </c>
      <c r="R89" s="177">
        <v>0</v>
      </c>
      <c r="S89" s="177">
        <v>0</v>
      </c>
    </row>
    <row r="90" spans="1:19" s="133" customFormat="1" x14ac:dyDescent="0.2">
      <c r="A90" s="58" t="s">
        <v>632</v>
      </c>
      <c r="B90" s="58" t="s">
        <v>633</v>
      </c>
      <c r="C90" s="58" t="s">
        <v>630</v>
      </c>
      <c r="D90" s="19">
        <v>277</v>
      </c>
      <c r="E90" s="202">
        <f t="shared" si="7"/>
        <v>100</v>
      </c>
      <c r="F90" s="130">
        <f t="shared" si="7"/>
        <v>0.36101083032490977</v>
      </c>
      <c r="G90" s="60" t="str">
        <f t="shared" si="8"/>
        <v>30.7% - 41.9%</v>
      </c>
      <c r="H90" s="201">
        <v>73</v>
      </c>
      <c r="I90" s="131">
        <f t="shared" si="12"/>
        <v>0.26353790613718414</v>
      </c>
      <c r="J90" s="132">
        <v>27</v>
      </c>
      <c r="K90" s="131">
        <f t="shared" si="10"/>
        <v>9.7472924187725629E-2</v>
      </c>
      <c r="L90" s="201">
        <v>177</v>
      </c>
      <c r="M90" s="131">
        <f t="shared" si="11"/>
        <v>0.63898916967509023</v>
      </c>
      <c r="N90" s="201">
        <v>0</v>
      </c>
      <c r="O90" s="131">
        <f t="shared" si="9"/>
        <v>0</v>
      </c>
      <c r="P90" s="232" t="s">
        <v>634</v>
      </c>
      <c r="Q90" s="177">
        <v>0</v>
      </c>
      <c r="R90" s="177">
        <v>0</v>
      </c>
      <c r="S90" s="177">
        <v>0</v>
      </c>
    </row>
    <row r="91" spans="1:19" s="133" customFormat="1" x14ac:dyDescent="0.2">
      <c r="A91" s="58" t="s">
        <v>635</v>
      </c>
      <c r="B91" s="58" t="s">
        <v>636</v>
      </c>
      <c r="C91" s="58" t="s">
        <v>630</v>
      </c>
      <c r="D91" s="19">
        <v>930</v>
      </c>
      <c r="E91" s="202">
        <f t="shared" si="7"/>
        <v>273</v>
      </c>
      <c r="F91" s="130"/>
      <c r="G91" s="60" t="str">
        <f t="shared" si="8"/>
        <v/>
      </c>
      <c r="H91" s="201">
        <v>193</v>
      </c>
      <c r="I91" s="131"/>
      <c r="J91" s="132">
        <v>80</v>
      </c>
      <c r="K91" s="131"/>
      <c r="L91" s="201">
        <v>500</v>
      </c>
      <c r="M91" s="131"/>
      <c r="N91" s="201">
        <v>157</v>
      </c>
      <c r="O91" s="131">
        <f t="shared" si="9"/>
        <v>0.16881720430107527</v>
      </c>
      <c r="P91" s="232" t="s">
        <v>637</v>
      </c>
      <c r="Q91" s="177">
        <v>0</v>
      </c>
      <c r="R91" s="177">
        <v>1</v>
      </c>
      <c r="S91" s="177">
        <v>0</v>
      </c>
    </row>
    <row r="92" spans="1:19" s="133" customFormat="1" x14ac:dyDescent="0.2">
      <c r="A92" s="58" t="s">
        <v>638</v>
      </c>
      <c r="B92" s="58" t="s">
        <v>639</v>
      </c>
      <c r="C92" s="58" t="s">
        <v>630</v>
      </c>
      <c r="D92" s="19">
        <v>157</v>
      </c>
      <c r="E92" s="202">
        <f t="shared" si="7"/>
        <v>139</v>
      </c>
      <c r="F92" s="130"/>
      <c r="G92" s="60" t="str">
        <f t="shared" si="8"/>
        <v/>
      </c>
      <c r="H92" s="201">
        <v>138</v>
      </c>
      <c r="I92" s="131"/>
      <c r="J92" s="132">
        <v>1</v>
      </c>
      <c r="K92" s="131"/>
      <c r="L92" s="201">
        <v>14</v>
      </c>
      <c r="M92" s="131"/>
      <c r="N92" s="201">
        <v>4</v>
      </c>
      <c r="O92" s="131">
        <f t="shared" si="9"/>
        <v>2.5477707006369428E-2</v>
      </c>
      <c r="P92" s="232" t="s">
        <v>640</v>
      </c>
      <c r="Q92" s="177">
        <v>1</v>
      </c>
      <c r="R92" s="177">
        <v>0</v>
      </c>
      <c r="S92" s="177">
        <v>1</v>
      </c>
    </row>
    <row r="93" spans="1:19" s="133" customFormat="1" x14ac:dyDescent="0.2">
      <c r="A93" s="58" t="s">
        <v>641</v>
      </c>
      <c r="B93" s="58" t="s">
        <v>642</v>
      </c>
      <c r="C93" s="58" t="s">
        <v>630</v>
      </c>
      <c r="D93" s="19">
        <v>1964</v>
      </c>
      <c r="E93" s="202">
        <f t="shared" si="7"/>
        <v>926</v>
      </c>
      <c r="F93" s="130">
        <f t="shared" si="7"/>
        <v>0.47148676171079429</v>
      </c>
      <c r="G93" s="60" t="str">
        <f t="shared" si="8"/>
        <v>44.9% - 49.4%</v>
      </c>
      <c r="H93" s="201">
        <v>665</v>
      </c>
      <c r="I93" s="131">
        <f t="shared" si="12"/>
        <v>0.33859470468431774</v>
      </c>
      <c r="J93" s="132">
        <v>261</v>
      </c>
      <c r="K93" s="131">
        <f t="shared" si="10"/>
        <v>0.13289205702647658</v>
      </c>
      <c r="L93" s="201">
        <v>1001</v>
      </c>
      <c r="M93" s="131">
        <f t="shared" si="11"/>
        <v>0.50967413441955189</v>
      </c>
      <c r="N93" s="201">
        <v>37</v>
      </c>
      <c r="O93" s="131">
        <f t="shared" si="9"/>
        <v>1.8839103869653769E-2</v>
      </c>
      <c r="P93" s="232" t="s">
        <v>643</v>
      </c>
      <c r="Q93" s="177">
        <v>0</v>
      </c>
      <c r="R93" s="177">
        <v>0</v>
      </c>
      <c r="S93" s="177">
        <v>0</v>
      </c>
    </row>
    <row r="94" spans="1:19" s="133" customFormat="1" x14ac:dyDescent="0.2">
      <c r="A94" s="58" t="s">
        <v>644</v>
      </c>
      <c r="B94" s="58" t="s">
        <v>645</v>
      </c>
      <c r="C94" s="58" t="s">
        <v>646</v>
      </c>
      <c r="D94" s="19">
        <v>456</v>
      </c>
      <c r="E94" s="202">
        <f t="shared" si="7"/>
        <v>153</v>
      </c>
      <c r="F94" s="130"/>
      <c r="G94" s="60" t="str">
        <f t="shared" si="8"/>
        <v/>
      </c>
      <c r="H94" s="201">
        <v>105</v>
      </c>
      <c r="I94" s="131"/>
      <c r="J94" s="132">
        <v>48</v>
      </c>
      <c r="K94" s="131"/>
      <c r="L94" s="201">
        <v>250</v>
      </c>
      <c r="M94" s="131"/>
      <c r="N94" s="201">
        <v>53</v>
      </c>
      <c r="O94" s="131">
        <f t="shared" si="9"/>
        <v>0.1162280701754386</v>
      </c>
      <c r="P94" s="232" t="s">
        <v>648</v>
      </c>
      <c r="Q94" s="177">
        <v>0</v>
      </c>
      <c r="R94" s="177">
        <v>1</v>
      </c>
      <c r="S94" s="177">
        <v>0</v>
      </c>
    </row>
    <row r="95" spans="1:19" s="133" customFormat="1" x14ac:dyDescent="0.2">
      <c r="A95" s="58" t="s">
        <v>649</v>
      </c>
      <c r="B95" s="58" t="s">
        <v>650</v>
      </c>
      <c r="C95" s="58" t="s">
        <v>646</v>
      </c>
      <c r="D95" s="19">
        <v>526</v>
      </c>
      <c r="E95" s="202">
        <f t="shared" si="7"/>
        <v>267</v>
      </c>
      <c r="F95" s="130">
        <f t="shared" si="7"/>
        <v>0.50760456273764265</v>
      </c>
      <c r="G95" s="60" t="str">
        <f t="shared" si="8"/>
        <v>46.5% - 55.0%</v>
      </c>
      <c r="H95" s="201">
        <v>134</v>
      </c>
      <c r="I95" s="131">
        <f t="shared" si="12"/>
        <v>0.25475285171102663</v>
      </c>
      <c r="J95" s="132">
        <v>133</v>
      </c>
      <c r="K95" s="131">
        <f t="shared" si="10"/>
        <v>0.25285171102661597</v>
      </c>
      <c r="L95" s="201">
        <v>238</v>
      </c>
      <c r="M95" s="131">
        <f t="shared" si="11"/>
        <v>0.45247148288973382</v>
      </c>
      <c r="N95" s="201">
        <v>21</v>
      </c>
      <c r="O95" s="131">
        <f t="shared" si="9"/>
        <v>3.9923954372623575E-2</v>
      </c>
      <c r="P95" s="232" t="s">
        <v>651</v>
      </c>
      <c r="Q95" s="177">
        <v>0</v>
      </c>
      <c r="R95" s="177">
        <v>0</v>
      </c>
      <c r="S95" s="177">
        <v>0</v>
      </c>
    </row>
    <row r="96" spans="1:19" s="133" customFormat="1" x14ac:dyDescent="0.2">
      <c r="A96" s="58" t="s">
        <v>652</v>
      </c>
      <c r="B96" s="58" t="s">
        <v>653</v>
      </c>
      <c r="C96" s="58" t="s">
        <v>646</v>
      </c>
      <c r="D96" s="19">
        <v>1153</v>
      </c>
      <c r="E96" s="202">
        <f t="shared" si="7"/>
        <v>414</v>
      </c>
      <c r="F96" s="130">
        <f t="shared" si="7"/>
        <v>0.3590633130962706</v>
      </c>
      <c r="G96" s="60" t="str">
        <f t="shared" si="8"/>
        <v>33.2% - 38.7%</v>
      </c>
      <c r="H96" s="201">
        <v>275</v>
      </c>
      <c r="I96" s="131">
        <f t="shared" si="12"/>
        <v>0.23850823937554205</v>
      </c>
      <c r="J96" s="132">
        <v>139</v>
      </c>
      <c r="K96" s="131">
        <f t="shared" si="10"/>
        <v>0.12055507372072853</v>
      </c>
      <c r="L96" s="201">
        <v>709</v>
      </c>
      <c r="M96" s="131">
        <f t="shared" si="11"/>
        <v>0.61491760624457936</v>
      </c>
      <c r="N96" s="201">
        <v>30</v>
      </c>
      <c r="O96" s="131">
        <f t="shared" si="9"/>
        <v>2.6019080659150044E-2</v>
      </c>
      <c r="P96" s="232" t="s">
        <v>654</v>
      </c>
      <c r="Q96" s="177">
        <v>0</v>
      </c>
      <c r="R96" s="177">
        <v>0</v>
      </c>
      <c r="S96" s="177">
        <v>0</v>
      </c>
    </row>
    <row r="97" spans="1:19" s="133" customFormat="1" x14ac:dyDescent="0.2">
      <c r="A97" s="58" t="s">
        <v>655</v>
      </c>
      <c r="B97" s="58" t="s">
        <v>656</v>
      </c>
      <c r="C97" s="58" t="s">
        <v>646</v>
      </c>
      <c r="D97" s="19">
        <v>610</v>
      </c>
      <c r="E97" s="202">
        <f t="shared" si="7"/>
        <v>254</v>
      </c>
      <c r="F97" s="130">
        <f t="shared" si="7"/>
        <v>0.41639344262295086</v>
      </c>
      <c r="G97" s="60" t="str">
        <f t="shared" si="8"/>
        <v>37.8% - 45.6%</v>
      </c>
      <c r="H97" s="201">
        <v>184</v>
      </c>
      <c r="I97" s="131">
        <f t="shared" si="12"/>
        <v>0.30163934426229511</v>
      </c>
      <c r="J97" s="132">
        <v>70</v>
      </c>
      <c r="K97" s="131">
        <f t="shared" si="10"/>
        <v>0.11475409836065574</v>
      </c>
      <c r="L97" s="201">
        <v>356</v>
      </c>
      <c r="M97" s="131">
        <f t="shared" si="11"/>
        <v>0.58360655737704914</v>
      </c>
      <c r="N97" s="201">
        <v>0</v>
      </c>
      <c r="O97" s="131">
        <f t="shared" si="9"/>
        <v>0</v>
      </c>
      <c r="P97" s="232" t="s">
        <v>657</v>
      </c>
      <c r="Q97" s="177">
        <v>0</v>
      </c>
      <c r="R97" s="177">
        <v>0</v>
      </c>
      <c r="S97" s="177">
        <v>0</v>
      </c>
    </row>
    <row r="98" spans="1:19" s="133" customFormat="1" x14ac:dyDescent="0.2">
      <c r="A98" s="58" t="s">
        <v>658</v>
      </c>
      <c r="B98" s="58" t="s">
        <v>659</v>
      </c>
      <c r="C98" s="58" t="s">
        <v>646</v>
      </c>
      <c r="D98" s="19">
        <v>761</v>
      </c>
      <c r="E98" s="202">
        <f t="shared" si="7"/>
        <v>359</v>
      </c>
      <c r="F98" s="130">
        <f t="shared" si="7"/>
        <v>0.47174770039421815</v>
      </c>
      <c r="G98" s="60" t="str">
        <f t="shared" si="8"/>
        <v>43.7% - 50.7%</v>
      </c>
      <c r="H98" s="201">
        <v>252</v>
      </c>
      <c r="I98" s="131">
        <f t="shared" si="12"/>
        <v>0.3311432325886991</v>
      </c>
      <c r="J98" s="132">
        <v>107</v>
      </c>
      <c r="K98" s="131">
        <f t="shared" si="10"/>
        <v>0.14060446780551905</v>
      </c>
      <c r="L98" s="201">
        <v>396</v>
      </c>
      <c r="M98" s="131">
        <f t="shared" si="11"/>
        <v>0.52036793692509853</v>
      </c>
      <c r="N98" s="201">
        <v>6</v>
      </c>
      <c r="O98" s="131">
        <f t="shared" si="9"/>
        <v>7.8843626806833107E-3</v>
      </c>
      <c r="P98" s="232" t="s">
        <v>660</v>
      </c>
      <c r="Q98" s="177">
        <v>0</v>
      </c>
      <c r="R98" s="177">
        <v>0</v>
      </c>
      <c r="S98" s="177">
        <v>0</v>
      </c>
    </row>
    <row r="99" spans="1:19" x14ac:dyDescent="0.2">
      <c r="A99" s="58" t="s">
        <v>661</v>
      </c>
      <c r="B99" s="58" t="s">
        <v>662</v>
      </c>
      <c r="C99" s="58" t="s">
        <v>646</v>
      </c>
      <c r="D99" s="19">
        <v>666</v>
      </c>
      <c r="E99" s="202">
        <f t="shared" si="7"/>
        <v>428</v>
      </c>
      <c r="F99" s="130">
        <f t="shared" si="7"/>
        <v>0.64264264264264259</v>
      </c>
      <c r="G99" s="60" t="str">
        <f t="shared" si="8"/>
        <v>60.6% - 67.8%</v>
      </c>
      <c r="H99" s="201">
        <v>319</v>
      </c>
      <c r="I99" s="131">
        <f t="shared" si="12"/>
        <v>0.47897897897897895</v>
      </c>
      <c r="J99" s="132">
        <v>109</v>
      </c>
      <c r="K99" s="131">
        <f t="shared" si="10"/>
        <v>0.16366366366366367</v>
      </c>
      <c r="L99" s="201">
        <v>232</v>
      </c>
      <c r="M99" s="131">
        <f t="shared" si="11"/>
        <v>0.34834834834834832</v>
      </c>
      <c r="N99" s="201">
        <v>6</v>
      </c>
      <c r="O99" s="131">
        <f t="shared" si="9"/>
        <v>9.0090090090090089E-3</v>
      </c>
      <c r="P99" s="232" t="s">
        <v>663</v>
      </c>
      <c r="Q99" s="177">
        <v>0</v>
      </c>
      <c r="R99" s="177">
        <v>0</v>
      </c>
      <c r="S99" s="177">
        <v>0</v>
      </c>
    </row>
    <row r="100" spans="1:19" x14ac:dyDescent="0.2">
      <c r="A100" s="58" t="s">
        <v>664</v>
      </c>
      <c r="B100" s="58" t="s">
        <v>665</v>
      </c>
      <c r="C100" s="58" t="s">
        <v>646</v>
      </c>
      <c r="D100" s="19">
        <v>951</v>
      </c>
      <c r="E100" s="202">
        <f t="shared" ref="E100:F163" si="13">H100+J100</f>
        <v>415</v>
      </c>
      <c r="F100" s="130">
        <f t="shared" si="13"/>
        <v>0.43638275499474238</v>
      </c>
      <c r="G100" s="60" t="str">
        <f t="shared" si="8"/>
        <v>40.5% - 46.8%</v>
      </c>
      <c r="H100" s="201">
        <v>278</v>
      </c>
      <c r="I100" s="131">
        <f t="shared" si="12"/>
        <v>0.29232386961093587</v>
      </c>
      <c r="J100" s="132">
        <v>137</v>
      </c>
      <c r="K100" s="131">
        <f t="shared" si="10"/>
        <v>0.14405888538380651</v>
      </c>
      <c r="L100" s="201">
        <v>528</v>
      </c>
      <c r="M100" s="131">
        <f t="shared" si="11"/>
        <v>0.55520504731861198</v>
      </c>
      <c r="N100" s="201">
        <v>8</v>
      </c>
      <c r="O100" s="131">
        <f t="shared" ref="O100:O163" si="14">N100/D100</f>
        <v>8.4121976866456359E-3</v>
      </c>
      <c r="P100" s="232" t="s">
        <v>666</v>
      </c>
      <c r="Q100" s="177">
        <v>0</v>
      </c>
      <c r="R100" s="177">
        <v>0</v>
      </c>
      <c r="S100" s="177">
        <v>0</v>
      </c>
    </row>
    <row r="101" spans="1:19" x14ac:dyDescent="0.2">
      <c r="A101" s="58" t="s">
        <v>667</v>
      </c>
      <c r="B101" s="58" t="s">
        <v>668</v>
      </c>
      <c r="C101" s="58" t="s">
        <v>646</v>
      </c>
      <c r="D101" s="19">
        <v>1007</v>
      </c>
      <c r="E101" s="202">
        <f t="shared" si="13"/>
        <v>483</v>
      </c>
      <c r="F101" s="130">
        <f t="shared" si="13"/>
        <v>0.47964250248262164</v>
      </c>
      <c r="G101" s="60" t="str">
        <f t="shared" si="8"/>
        <v>44.9% - 51.1%</v>
      </c>
      <c r="H101" s="201">
        <v>366</v>
      </c>
      <c r="I101" s="131">
        <f t="shared" si="12"/>
        <v>0.36345580933465738</v>
      </c>
      <c r="J101" s="132">
        <v>117</v>
      </c>
      <c r="K101" s="131">
        <f t="shared" si="10"/>
        <v>0.11618669314796425</v>
      </c>
      <c r="L101" s="201">
        <v>514</v>
      </c>
      <c r="M101" s="131">
        <f t="shared" si="11"/>
        <v>0.51042701092353526</v>
      </c>
      <c r="N101" s="201">
        <v>10</v>
      </c>
      <c r="O101" s="131">
        <f t="shared" si="14"/>
        <v>9.9304865938430985E-3</v>
      </c>
      <c r="P101" s="232" t="s">
        <v>669</v>
      </c>
      <c r="Q101" s="177">
        <v>0</v>
      </c>
      <c r="R101" s="177">
        <v>0</v>
      </c>
      <c r="S101" s="177">
        <v>0</v>
      </c>
    </row>
    <row r="102" spans="1:19" x14ac:dyDescent="0.2">
      <c r="A102" s="58" t="s">
        <v>670</v>
      </c>
      <c r="B102" s="58" t="s">
        <v>671</v>
      </c>
      <c r="C102" s="58" t="s">
        <v>646</v>
      </c>
      <c r="D102" s="19">
        <v>727</v>
      </c>
      <c r="E102" s="202">
        <f t="shared" si="13"/>
        <v>267</v>
      </c>
      <c r="F102" s="130"/>
      <c r="G102" s="60" t="str">
        <f t="shared" si="8"/>
        <v/>
      </c>
      <c r="H102" s="201">
        <v>182</v>
      </c>
      <c r="I102" s="131"/>
      <c r="J102" s="132">
        <v>85</v>
      </c>
      <c r="K102" s="131"/>
      <c r="L102" s="201">
        <v>408</v>
      </c>
      <c r="M102" s="131"/>
      <c r="N102" s="201">
        <v>52</v>
      </c>
      <c r="O102" s="131">
        <f t="shared" si="14"/>
        <v>7.1526822558459421E-2</v>
      </c>
      <c r="P102" s="232" t="s">
        <v>672</v>
      </c>
      <c r="Q102" s="177">
        <v>0</v>
      </c>
      <c r="R102" s="177">
        <v>1</v>
      </c>
      <c r="S102" s="177">
        <v>0</v>
      </c>
    </row>
    <row r="103" spans="1:19" x14ac:dyDescent="0.2">
      <c r="A103" s="58" t="s">
        <v>673</v>
      </c>
      <c r="B103" s="58" t="s">
        <v>674</v>
      </c>
      <c r="C103" s="58" t="s">
        <v>646</v>
      </c>
      <c r="D103" s="19">
        <v>1088</v>
      </c>
      <c r="E103" s="202">
        <f t="shared" si="13"/>
        <v>375</v>
      </c>
      <c r="F103" s="130">
        <f t="shared" si="13"/>
        <v>0.34466911764705882</v>
      </c>
      <c r="G103" s="60" t="str">
        <f t="shared" si="8"/>
        <v>31.7% - 37.3%</v>
      </c>
      <c r="H103" s="201">
        <v>265</v>
      </c>
      <c r="I103" s="131">
        <f t="shared" si="12"/>
        <v>0.24356617647058823</v>
      </c>
      <c r="J103" s="132">
        <v>110</v>
      </c>
      <c r="K103" s="131">
        <f t="shared" si="10"/>
        <v>0.10110294117647059</v>
      </c>
      <c r="L103" s="201">
        <v>712</v>
      </c>
      <c r="M103" s="131">
        <f t="shared" si="11"/>
        <v>0.65441176470588236</v>
      </c>
      <c r="N103" s="201">
        <v>1</v>
      </c>
      <c r="O103" s="131">
        <f t="shared" si="14"/>
        <v>9.1911764705882352E-4</v>
      </c>
      <c r="P103" s="232" t="s">
        <v>675</v>
      </c>
      <c r="Q103" s="177">
        <v>0</v>
      </c>
      <c r="R103" s="177">
        <v>0</v>
      </c>
      <c r="S103" s="177">
        <v>0</v>
      </c>
    </row>
    <row r="104" spans="1:19" x14ac:dyDescent="0.2">
      <c r="A104" s="58" t="s">
        <v>676</v>
      </c>
      <c r="B104" s="58" t="s">
        <v>677</v>
      </c>
      <c r="C104" s="58" t="s">
        <v>678</v>
      </c>
      <c r="D104" s="19">
        <v>1477</v>
      </c>
      <c r="E104" s="202">
        <f t="shared" si="13"/>
        <v>631</v>
      </c>
      <c r="F104" s="130">
        <f t="shared" si="13"/>
        <v>0.42721733243060256</v>
      </c>
      <c r="G104" s="60" t="str">
        <f t="shared" ref="G104:G167" si="15">IF(ISNUMBER(F104),TEXT(((2*E104)+(1.96^2)-(1.96*((1.96^2)+(4*E104*(100%-F104)))^0.5))/(2*(D104+(1.96^2))),"0.0%")&amp;" - "&amp;TEXT(((2*E104)+(1.96^2)+(1.96*((1.96^2)+(4*E104*(100%-F104)))^0.5))/(2*(D104+(1.96^2))),"0.0%"),"")</f>
        <v>40.2% - 45.3%</v>
      </c>
      <c r="H104" s="201">
        <v>397</v>
      </c>
      <c r="I104" s="131">
        <f t="shared" si="12"/>
        <v>0.26878808395396075</v>
      </c>
      <c r="J104" s="132">
        <v>234</v>
      </c>
      <c r="K104" s="131">
        <f t="shared" si="10"/>
        <v>0.15842924847664183</v>
      </c>
      <c r="L104" s="201">
        <v>800</v>
      </c>
      <c r="M104" s="131">
        <f t="shared" si="11"/>
        <v>0.54163845633039942</v>
      </c>
      <c r="N104" s="201">
        <v>46</v>
      </c>
      <c r="O104" s="131">
        <f t="shared" si="14"/>
        <v>3.1144211238997969E-2</v>
      </c>
      <c r="P104" s="232" t="s">
        <v>679</v>
      </c>
      <c r="Q104" s="177">
        <v>0</v>
      </c>
      <c r="R104" s="177">
        <v>0</v>
      </c>
      <c r="S104" s="177">
        <v>0</v>
      </c>
    </row>
    <row r="105" spans="1:19" x14ac:dyDescent="0.2">
      <c r="A105" s="58" t="s">
        <v>680</v>
      </c>
      <c r="B105" s="58" t="s">
        <v>681</v>
      </c>
      <c r="C105" s="58" t="s">
        <v>678</v>
      </c>
      <c r="D105" s="19">
        <v>430</v>
      </c>
      <c r="E105" s="202">
        <f t="shared" si="13"/>
        <v>185</v>
      </c>
      <c r="F105" s="130">
        <f t="shared" si="13"/>
        <v>0.43023255813953487</v>
      </c>
      <c r="G105" s="60" t="str">
        <f t="shared" si="15"/>
        <v>38.4% - 47.7%</v>
      </c>
      <c r="H105" s="201">
        <v>151</v>
      </c>
      <c r="I105" s="131">
        <f t="shared" si="12"/>
        <v>0.35116279069767442</v>
      </c>
      <c r="J105" s="132">
        <v>34</v>
      </c>
      <c r="K105" s="131">
        <f t="shared" si="10"/>
        <v>7.9069767441860464E-2</v>
      </c>
      <c r="L105" s="201">
        <v>243</v>
      </c>
      <c r="M105" s="131">
        <f t="shared" si="11"/>
        <v>0.56511627906976747</v>
      </c>
      <c r="N105" s="201">
        <v>2</v>
      </c>
      <c r="O105" s="131">
        <f t="shared" si="14"/>
        <v>4.6511627906976744E-3</v>
      </c>
      <c r="P105" s="232" t="s">
        <v>682</v>
      </c>
      <c r="Q105" s="177">
        <v>0</v>
      </c>
      <c r="R105" s="177">
        <v>0</v>
      </c>
      <c r="S105" s="177">
        <v>0</v>
      </c>
    </row>
    <row r="106" spans="1:19" x14ac:dyDescent="0.2">
      <c r="A106" s="58" t="s">
        <v>683</v>
      </c>
      <c r="B106" s="58" t="s">
        <v>684</v>
      </c>
      <c r="C106" s="58" t="s">
        <v>678</v>
      </c>
      <c r="D106" s="19">
        <v>397</v>
      </c>
      <c r="E106" s="202">
        <f t="shared" si="13"/>
        <v>171</v>
      </c>
      <c r="F106" s="130"/>
      <c r="G106" s="60" t="str">
        <f t="shared" si="15"/>
        <v/>
      </c>
      <c r="H106" s="201">
        <v>128</v>
      </c>
      <c r="I106" s="131"/>
      <c r="J106" s="132">
        <v>43</v>
      </c>
      <c r="K106" s="131"/>
      <c r="L106" s="201">
        <v>217</v>
      </c>
      <c r="M106" s="131"/>
      <c r="N106" s="201">
        <v>9</v>
      </c>
      <c r="O106" s="131">
        <f t="shared" si="14"/>
        <v>2.2670025188916875E-2</v>
      </c>
      <c r="P106" s="232" t="s">
        <v>685</v>
      </c>
      <c r="Q106" s="177">
        <v>1</v>
      </c>
      <c r="R106" s="177">
        <v>0</v>
      </c>
      <c r="S106" s="177">
        <v>0</v>
      </c>
    </row>
    <row r="107" spans="1:19" x14ac:dyDescent="0.2">
      <c r="A107" s="58" t="s">
        <v>686</v>
      </c>
      <c r="B107" s="58" t="s">
        <v>687</v>
      </c>
      <c r="C107" s="58" t="s">
        <v>678</v>
      </c>
      <c r="D107" s="19">
        <v>645</v>
      </c>
      <c r="E107" s="202">
        <f t="shared" si="13"/>
        <v>307</v>
      </c>
      <c r="F107" s="130">
        <f t="shared" si="13"/>
        <v>0.475968992248062</v>
      </c>
      <c r="G107" s="60" t="str">
        <f t="shared" si="15"/>
        <v>43.8% - 51.5%</v>
      </c>
      <c r="H107" s="201">
        <v>233</v>
      </c>
      <c r="I107" s="131">
        <f t="shared" si="12"/>
        <v>0.36124031007751939</v>
      </c>
      <c r="J107" s="132">
        <v>74</v>
      </c>
      <c r="K107" s="131">
        <f t="shared" si="10"/>
        <v>0.11472868217054263</v>
      </c>
      <c r="L107" s="201">
        <v>331</v>
      </c>
      <c r="M107" s="131">
        <f t="shared" si="11"/>
        <v>0.51317829457364339</v>
      </c>
      <c r="N107" s="201">
        <v>7</v>
      </c>
      <c r="O107" s="131">
        <f t="shared" si="14"/>
        <v>1.0852713178294573E-2</v>
      </c>
      <c r="P107" s="232" t="s">
        <v>688</v>
      </c>
      <c r="Q107" s="177">
        <v>0</v>
      </c>
      <c r="R107" s="177">
        <v>0</v>
      </c>
      <c r="S107" s="177">
        <v>0</v>
      </c>
    </row>
    <row r="108" spans="1:19" x14ac:dyDescent="0.2">
      <c r="A108" s="58" t="s">
        <v>689</v>
      </c>
      <c r="B108" s="58" t="s">
        <v>690</v>
      </c>
      <c r="C108" s="58" t="s">
        <v>678</v>
      </c>
      <c r="D108" s="19">
        <v>535</v>
      </c>
      <c r="E108" s="202">
        <f t="shared" si="13"/>
        <v>248</v>
      </c>
      <c r="F108" s="130"/>
      <c r="G108" s="60" t="str">
        <f t="shared" si="15"/>
        <v/>
      </c>
      <c r="H108" s="201">
        <v>197</v>
      </c>
      <c r="I108" s="131"/>
      <c r="J108" s="132">
        <v>51</v>
      </c>
      <c r="K108" s="131"/>
      <c r="L108" s="201">
        <v>271</v>
      </c>
      <c r="M108" s="131"/>
      <c r="N108" s="201">
        <v>16</v>
      </c>
      <c r="O108" s="131">
        <f t="shared" si="14"/>
        <v>2.9906542056074768E-2</v>
      </c>
      <c r="P108" s="232" t="s">
        <v>691</v>
      </c>
      <c r="Q108" s="177">
        <v>1</v>
      </c>
      <c r="R108" s="177">
        <v>0</v>
      </c>
      <c r="S108" s="177">
        <v>0</v>
      </c>
    </row>
    <row r="109" spans="1:19" x14ac:dyDescent="0.2">
      <c r="A109" s="58" t="s">
        <v>692</v>
      </c>
      <c r="B109" s="58" t="s">
        <v>693</v>
      </c>
      <c r="C109" s="58" t="s">
        <v>678</v>
      </c>
      <c r="D109" s="19">
        <v>498</v>
      </c>
      <c r="E109" s="202">
        <f t="shared" si="13"/>
        <v>158</v>
      </c>
      <c r="F109" s="130">
        <f t="shared" si="13"/>
        <v>0.31726907630522089</v>
      </c>
      <c r="G109" s="60" t="str">
        <f t="shared" si="15"/>
        <v>27.8% - 35.9%</v>
      </c>
      <c r="H109" s="201">
        <v>108</v>
      </c>
      <c r="I109" s="131">
        <f t="shared" si="12"/>
        <v>0.21686746987951808</v>
      </c>
      <c r="J109" s="132">
        <v>50</v>
      </c>
      <c r="K109" s="131">
        <f t="shared" si="10"/>
        <v>0.10040160642570281</v>
      </c>
      <c r="L109" s="201">
        <v>340</v>
      </c>
      <c r="M109" s="131">
        <f t="shared" si="11"/>
        <v>0.68273092369477917</v>
      </c>
      <c r="N109" s="201">
        <v>0</v>
      </c>
      <c r="O109" s="131">
        <f t="shared" si="14"/>
        <v>0</v>
      </c>
      <c r="P109" s="232" t="s">
        <v>694</v>
      </c>
      <c r="Q109" s="177">
        <v>0</v>
      </c>
      <c r="R109" s="177">
        <v>0</v>
      </c>
      <c r="S109" s="177">
        <v>0</v>
      </c>
    </row>
    <row r="110" spans="1:19" x14ac:dyDescent="0.2">
      <c r="A110" s="58" t="s">
        <v>695</v>
      </c>
      <c r="B110" s="58" t="s">
        <v>696</v>
      </c>
      <c r="C110" s="58" t="s">
        <v>678</v>
      </c>
      <c r="D110" s="19">
        <v>103</v>
      </c>
      <c r="E110" s="202">
        <f t="shared" si="13"/>
        <v>37</v>
      </c>
      <c r="F110" s="130"/>
      <c r="G110" s="60" t="str">
        <f t="shared" si="15"/>
        <v/>
      </c>
      <c r="H110" s="201">
        <v>25</v>
      </c>
      <c r="I110" s="131"/>
      <c r="J110" s="132">
        <v>12</v>
      </c>
      <c r="K110" s="131"/>
      <c r="L110" s="201">
        <v>60</v>
      </c>
      <c r="M110" s="131"/>
      <c r="N110" s="201">
        <v>6</v>
      </c>
      <c r="O110" s="131">
        <f t="shared" si="14"/>
        <v>5.8252427184466021E-2</v>
      </c>
      <c r="P110" s="232" t="s">
        <v>697</v>
      </c>
      <c r="Q110" s="177">
        <v>1</v>
      </c>
      <c r="R110" s="177">
        <v>1</v>
      </c>
      <c r="S110" s="177">
        <v>0</v>
      </c>
    </row>
    <row r="111" spans="1:19" x14ac:dyDescent="0.2">
      <c r="A111" s="58" t="s">
        <v>698</v>
      </c>
      <c r="B111" s="58" t="s">
        <v>699</v>
      </c>
      <c r="C111" s="58" t="s">
        <v>700</v>
      </c>
      <c r="D111" s="19">
        <v>2476</v>
      </c>
      <c r="E111" s="202">
        <f t="shared" si="13"/>
        <v>1149</v>
      </c>
      <c r="F111" s="130"/>
      <c r="G111" s="60" t="str">
        <f t="shared" si="15"/>
        <v/>
      </c>
      <c r="H111" s="201">
        <v>699</v>
      </c>
      <c r="I111" s="131"/>
      <c r="J111" s="132">
        <v>450</v>
      </c>
      <c r="K111" s="131"/>
      <c r="L111" s="201">
        <v>1250</v>
      </c>
      <c r="M111" s="131"/>
      <c r="N111" s="201">
        <v>77</v>
      </c>
      <c r="O111" s="131">
        <f t="shared" si="14"/>
        <v>3.1098546042003232E-2</v>
      </c>
      <c r="P111" s="232" t="s">
        <v>701</v>
      </c>
      <c r="Q111" s="177">
        <v>1</v>
      </c>
      <c r="R111" s="177">
        <v>0</v>
      </c>
      <c r="S111" s="177">
        <v>0</v>
      </c>
    </row>
    <row r="112" spans="1:19" x14ac:dyDescent="0.2">
      <c r="A112" s="58" t="s">
        <v>702</v>
      </c>
      <c r="B112" s="58" t="s">
        <v>703</v>
      </c>
      <c r="C112" s="58" t="s">
        <v>700</v>
      </c>
      <c r="D112" s="19">
        <v>882</v>
      </c>
      <c r="E112" s="202">
        <f t="shared" si="13"/>
        <v>500</v>
      </c>
      <c r="F112" s="130">
        <f t="shared" si="13"/>
        <v>0.56689342403628118</v>
      </c>
      <c r="G112" s="60" t="str">
        <f t="shared" si="15"/>
        <v>53.4% - 59.9%</v>
      </c>
      <c r="H112" s="201">
        <v>283</v>
      </c>
      <c r="I112" s="131">
        <f t="shared" si="12"/>
        <v>0.32086167800453513</v>
      </c>
      <c r="J112" s="132">
        <v>217</v>
      </c>
      <c r="K112" s="131">
        <f t="shared" si="10"/>
        <v>0.24603174603174602</v>
      </c>
      <c r="L112" s="201">
        <v>364</v>
      </c>
      <c r="M112" s="131">
        <f t="shared" si="11"/>
        <v>0.41269841269841268</v>
      </c>
      <c r="N112" s="201">
        <v>18</v>
      </c>
      <c r="O112" s="131">
        <f t="shared" si="14"/>
        <v>2.0408163265306121E-2</v>
      </c>
      <c r="P112" s="232" t="s">
        <v>704</v>
      </c>
      <c r="Q112" s="177">
        <v>0</v>
      </c>
      <c r="R112" s="177">
        <v>0</v>
      </c>
      <c r="S112" s="177">
        <v>0</v>
      </c>
    </row>
    <row r="113" spans="1:19" x14ac:dyDescent="0.2">
      <c r="A113" s="58" t="s">
        <v>705</v>
      </c>
      <c r="B113" s="58" t="s">
        <v>706</v>
      </c>
      <c r="C113" s="58" t="s">
        <v>700</v>
      </c>
      <c r="D113" s="19">
        <v>928</v>
      </c>
      <c r="E113" s="202">
        <f t="shared" si="13"/>
        <v>300</v>
      </c>
      <c r="F113" s="130">
        <f t="shared" si="13"/>
        <v>0.32327586206896552</v>
      </c>
      <c r="G113" s="60" t="str">
        <f t="shared" si="15"/>
        <v>29.4% - 35.4%</v>
      </c>
      <c r="H113" s="201">
        <v>200</v>
      </c>
      <c r="I113" s="131">
        <f t="shared" si="12"/>
        <v>0.21551724137931033</v>
      </c>
      <c r="J113" s="132">
        <v>100</v>
      </c>
      <c r="K113" s="131">
        <f t="shared" si="10"/>
        <v>0.10775862068965517</v>
      </c>
      <c r="L113" s="201">
        <v>596</v>
      </c>
      <c r="M113" s="131">
        <f t="shared" si="11"/>
        <v>0.64224137931034486</v>
      </c>
      <c r="N113" s="201">
        <v>32</v>
      </c>
      <c r="O113" s="131">
        <f t="shared" si="14"/>
        <v>3.4482758620689655E-2</v>
      </c>
      <c r="P113" s="232" t="s">
        <v>707</v>
      </c>
      <c r="Q113" s="177">
        <v>0</v>
      </c>
      <c r="R113" s="177">
        <v>0</v>
      </c>
      <c r="S113" s="177">
        <v>0</v>
      </c>
    </row>
    <row r="114" spans="1:19" x14ac:dyDescent="0.2">
      <c r="A114" s="58" t="s">
        <v>708</v>
      </c>
      <c r="B114" s="58" t="s">
        <v>709</v>
      </c>
      <c r="C114" s="58" t="s">
        <v>700</v>
      </c>
      <c r="D114" s="19">
        <v>1900</v>
      </c>
      <c r="E114" s="202">
        <f t="shared" si="13"/>
        <v>620</v>
      </c>
      <c r="F114" s="130"/>
      <c r="G114" s="60" t="str">
        <f t="shared" si="15"/>
        <v/>
      </c>
      <c r="H114" s="201">
        <v>300</v>
      </c>
      <c r="I114" s="131"/>
      <c r="J114" s="132">
        <v>320</v>
      </c>
      <c r="K114" s="131"/>
      <c r="L114" s="201">
        <v>399</v>
      </c>
      <c r="M114" s="131"/>
      <c r="N114" s="201">
        <v>881</v>
      </c>
      <c r="O114" s="131">
        <f t="shared" si="14"/>
        <v>0.46368421052631581</v>
      </c>
      <c r="P114" s="232" t="s">
        <v>710</v>
      </c>
      <c r="Q114" s="177">
        <v>0</v>
      </c>
      <c r="R114" s="177">
        <v>1</v>
      </c>
      <c r="S114" s="177">
        <v>0</v>
      </c>
    </row>
    <row r="115" spans="1:19" x14ac:dyDescent="0.2">
      <c r="A115" s="58" t="s">
        <v>711</v>
      </c>
      <c r="B115" s="58" t="s">
        <v>712</v>
      </c>
      <c r="C115" s="58" t="s">
        <v>700</v>
      </c>
      <c r="D115" s="19">
        <v>681</v>
      </c>
      <c r="E115" s="202">
        <f t="shared" si="13"/>
        <v>281</v>
      </c>
      <c r="F115" s="130">
        <f t="shared" si="13"/>
        <v>0.41262848751835535</v>
      </c>
      <c r="G115" s="60" t="str">
        <f t="shared" si="15"/>
        <v>37.6% - 45.0%</v>
      </c>
      <c r="H115" s="201">
        <v>206</v>
      </c>
      <c r="I115" s="131">
        <f t="shared" si="12"/>
        <v>0.30249632892804701</v>
      </c>
      <c r="J115" s="132">
        <v>75</v>
      </c>
      <c r="K115" s="131">
        <f t="shared" si="10"/>
        <v>0.11013215859030837</v>
      </c>
      <c r="L115" s="201">
        <v>374</v>
      </c>
      <c r="M115" s="131">
        <f t="shared" si="11"/>
        <v>0.54919236417033779</v>
      </c>
      <c r="N115" s="201">
        <v>26</v>
      </c>
      <c r="O115" s="131">
        <f t="shared" si="14"/>
        <v>3.81791483113069E-2</v>
      </c>
      <c r="P115" s="232" t="s">
        <v>713</v>
      </c>
      <c r="Q115" s="177">
        <v>0</v>
      </c>
      <c r="R115" s="177">
        <v>0</v>
      </c>
      <c r="S115" s="177">
        <v>0</v>
      </c>
    </row>
    <row r="116" spans="1:19" x14ac:dyDescent="0.2">
      <c r="A116" s="58" t="s">
        <v>714</v>
      </c>
      <c r="B116" s="58" t="s">
        <v>715</v>
      </c>
      <c r="C116" s="58" t="s">
        <v>700</v>
      </c>
      <c r="D116" s="19">
        <v>956</v>
      </c>
      <c r="E116" s="202">
        <f t="shared" si="13"/>
        <v>335</v>
      </c>
      <c r="F116" s="130">
        <f t="shared" si="13"/>
        <v>0.35041841004184104</v>
      </c>
      <c r="G116" s="60" t="str">
        <f t="shared" si="15"/>
        <v>32.1% - 38.1%</v>
      </c>
      <c r="H116" s="201">
        <v>214</v>
      </c>
      <c r="I116" s="131">
        <f t="shared" si="12"/>
        <v>0.22384937238493724</v>
      </c>
      <c r="J116" s="132">
        <v>121</v>
      </c>
      <c r="K116" s="131">
        <f t="shared" si="10"/>
        <v>0.12656903765690378</v>
      </c>
      <c r="L116" s="201">
        <v>611</v>
      </c>
      <c r="M116" s="131">
        <f t="shared" si="11"/>
        <v>0.63912133891213385</v>
      </c>
      <c r="N116" s="201">
        <v>10</v>
      </c>
      <c r="O116" s="131">
        <f t="shared" si="14"/>
        <v>1.0460251046025104E-2</v>
      </c>
      <c r="P116" s="232" t="s">
        <v>716</v>
      </c>
      <c r="Q116" s="177">
        <v>0</v>
      </c>
      <c r="R116" s="177">
        <v>0</v>
      </c>
      <c r="S116" s="177">
        <v>0</v>
      </c>
    </row>
    <row r="117" spans="1:19" x14ac:dyDescent="0.2">
      <c r="A117" s="58" t="s">
        <v>717</v>
      </c>
      <c r="B117" s="58" t="s">
        <v>718</v>
      </c>
      <c r="C117" s="58" t="s">
        <v>700</v>
      </c>
      <c r="D117" s="19">
        <v>731</v>
      </c>
      <c r="E117" s="202">
        <f t="shared" si="13"/>
        <v>240</v>
      </c>
      <c r="F117" s="130"/>
      <c r="G117" s="60" t="str">
        <f t="shared" si="15"/>
        <v/>
      </c>
      <c r="H117" s="201">
        <v>148</v>
      </c>
      <c r="I117" s="131"/>
      <c r="J117" s="132">
        <v>92</v>
      </c>
      <c r="K117" s="131"/>
      <c r="L117" s="201">
        <v>403</v>
      </c>
      <c r="M117" s="131"/>
      <c r="N117" s="201">
        <v>88</v>
      </c>
      <c r="O117" s="131">
        <f t="shared" si="14"/>
        <v>0.12038303693570451</v>
      </c>
      <c r="P117" s="232" t="s">
        <v>719</v>
      </c>
      <c r="Q117" s="177">
        <v>1</v>
      </c>
      <c r="R117" s="177">
        <v>1</v>
      </c>
      <c r="S117" s="177">
        <v>0</v>
      </c>
    </row>
    <row r="118" spans="1:19" x14ac:dyDescent="0.2">
      <c r="A118" s="58" t="s">
        <v>720</v>
      </c>
      <c r="B118" s="58" t="s">
        <v>721</v>
      </c>
      <c r="C118" s="58" t="s">
        <v>722</v>
      </c>
      <c r="D118" s="19">
        <v>255</v>
      </c>
      <c r="E118" s="202">
        <f t="shared" si="13"/>
        <v>99</v>
      </c>
      <c r="F118" s="130">
        <f t="shared" si="13"/>
        <v>0.38823529411764712</v>
      </c>
      <c r="G118" s="60" t="str">
        <f t="shared" si="15"/>
        <v>33.0% - 44.9%</v>
      </c>
      <c r="H118" s="201">
        <v>66</v>
      </c>
      <c r="I118" s="131">
        <f t="shared" si="12"/>
        <v>0.25882352941176473</v>
      </c>
      <c r="J118" s="132">
        <v>33</v>
      </c>
      <c r="K118" s="131">
        <f t="shared" si="10"/>
        <v>0.12941176470588237</v>
      </c>
      <c r="L118" s="201">
        <v>155</v>
      </c>
      <c r="M118" s="131">
        <f t="shared" si="11"/>
        <v>0.60784313725490191</v>
      </c>
      <c r="N118" s="201">
        <v>1</v>
      </c>
      <c r="O118" s="131">
        <f t="shared" si="14"/>
        <v>3.9215686274509803E-3</v>
      </c>
      <c r="P118" s="232" t="s">
        <v>723</v>
      </c>
      <c r="Q118" s="177">
        <v>0</v>
      </c>
      <c r="R118" s="177">
        <v>0</v>
      </c>
      <c r="S118" s="177">
        <v>0</v>
      </c>
    </row>
    <row r="119" spans="1:19" x14ac:dyDescent="0.2">
      <c r="A119" s="58" t="s">
        <v>724</v>
      </c>
      <c r="B119" s="58" t="s">
        <v>725</v>
      </c>
      <c r="C119" s="58" t="s">
        <v>722</v>
      </c>
      <c r="D119" s="19">
        <v>254</v>
      </c>
      <c r="E119" s="202">
        <f t="shared" si="13"/>
        <v>76</v>
      </c>
      <c r="F119" s="130"/>
      <c r="G119" s="60" t="str">
        <f t="shared" si="15"/>
        <v/>
      </c>
      <c r="H119" s="201">
        <v>49</v>
      </c>
      <c r="I119" s="131"/>
      <c r="J119" s="132">
        <v>27</v>
      </c>
      <c r="K119" s="131"/>
      <c r="L119" s="201">
        <v>176</v>
      </c>
      <c r="M119" s="131"/>
      <c r="N119" s="201">
        <v>2</v>
      </c>
      <c r="O119" s="131">
        <f t="shared" si="14"/>
        <v>7.874015748031496E-3</v>
      </c>
      <c r="P119" s="232" t="s">
        <v>726</v>
      </c>
      <c r="Q119" s="177">
        <v>1</v>
      </c>
      <c r="R119" s="177">
        <v>0</v>
      </c>
      <c r="S119" s="177">
        <v>0</v>
      </c>
    </row>
    <row r="120" spans="1:19" x14ac:dyDescent="0.2">
      <c r="A120" s="58" t="s">
        <v>727</v>
      </c>
      <c r="B120" s="58" t="s">
        <v>728</v>
      </c>
      <c r="C120" s="58" t="s">
        <v>722</v>
      </c>
      <c r="D120" s="19">
        <v>576</v>
      </c>
      <c r="E120" s="202">
        <f t="shared" si="13"/>
        <v>156</v>
      </c>
      <c r="F120" s="130">
        <f t="shared" si="13"/>
        <v>0.27083333333333331</v>
      </c>
      <c r="G120" s="60" t="str">
        <f t="shared" si="15"/>
        <v>23.6% - 30.9%</v>
      </c>
      <c r="H120" s="201">
        <v>114</v>
      </c>
      <c r="I120" s="131">
        <f t="shared" si="12"/>
        <v>0.19791666666666666</v>
      </c>
      <c r="J120" s="132">
        <v>42</v>
      </c>
      <c r="K120" s="131">
        <f t="shared" si="10"/>
        <v>7.2916666666666671E-2</v>
      </c>
      <c r="L120" s="201">
        <v>418</v>
      </c>
      <c r="M120" s="131">
        <f t="shared" si="11"/>
        <v>0.72569444444444442</v>
      </c>
      <c r="N120" s="201">
        <v>2</v>
      </c>
      <c r="O120" s="131">
        <f t="shared" si="14"/>
        <v>3.472222222222222E-3</v>
      </c>
      <c r="P120" s="232" t="s">
        <v>729</v>
      </c>
      <c r="Q120" s="177">
        <v>0</v>
      </c>
      <c r="R120" s="177">
        <v>0</v>
      </c>
      <c r="S120" s="177">
        <v>0</v>
      </c>
    </row>
    <row r="121" spans="1:19" x14ac:dyDescent="0.2">
      <c r="A121" s="58" t="s">
        <v>730</v>
      </c>
      <c r="B121" s="58" t="s">
        <v>731</v>
      </c>
      <c r="C121" s="58" t="s">
        <v>722</v>
      </c>
      <c r="D121" s="19">
        <v>328</v>
      </c>
      <c r="E121" s="202">
        <f t="shared" si="13"/>
        <v>130</v>
      </c>
      <c r="F121" s="130">
        <f t="shared" si="13"/>
        <v>0.39634146341463417</v>
      </c>
      <c r="G121" s="60" t="str">
        <f t="shared" si="15"/>
        <v>34.5% - 45.0%</v>
      </c>
      <c r="H121" s="201">
        <v>98</v>
      </c>
      <c r="I121" s="131">
        <f t="shared" si="12"/>
        <v>0.29878048780487804</v>
      </c>
      <c r="J121" s="132">
        <v>32</v>
      </c>
      <c r="K121" s="131">
        <f t="shared" si="10"/>
        <v>9.7560975609756101E-2</v>
      </c>
      <c r="L121" s="201">
        <v>198</v>
      </c>
      <c r="M121" s="131">
        <f t="shared" si="11"/>
        <v>0.60365853658536583</v>
      </c>
      <c r="N121" s="201">
        <v>0</v>
      </c>
      <c r="O121" s="131">
        <f t="shared" si="14"/>
        <v>0</v>
      </c>
      <c r="P121" s="232" t="s">
        <v>732</v>
      </c>
      <c r="Q121" s="177">
        <v>0</v>
      </c>
      <c r="R121" s="177">
        <v>0</v>
      </c>
      <c r="S121" s="177">
        <v>0</v>
      </c>
    </row>
    <row r="122" spans="1:19" x14ac:dyDescent="0.2">
      <c r="A122" s="58" t="s">
        <v>733</v>
      </c>
      <c r="B122" s="58" t="s">
        <v>734</v>
      </c>
      <c r="C122" s="58" t="s">
        <v>722</v>
      </c>
      <c r="D122" s="19">
        <v>653</v>
      </c>
      <c r="E122" s="202">
        <f t="shared" si="13"/>
        <v>294</v>
      </c>
      <c r="F122" s="130">
        <f t="shared" si="13"/>
        <v>0.45022970903522203</v>
      </c>
      <c r="G122" s="60" t="str">
        <f t="shared" si="15"/>
        <v>41.2% - 48.9%</v>
      </c>
      <c r="H122" s="201">
        <v>231</v>
      </c>
      <c r="I122" s="131">
        <f t="shared" si="12"/>
        <v>0.35375191424196017</v>
      </c>
      <c r="J122" s="132">
        <v>63</v>
      </c>
      <c r="K122" s="131">
        <f t="shared" si="10"/>
        <v>9.6477794793261865E-2</v>
      </c>
      <c r="L122" s="201">
        <v>354</v>
      </c>
      <c r="M122" s="131">
        <f t="shared" si="11"/>
        <v>0.54211332312404292</v>
      </c>
      <c r="N122" s="201">
        <v>5</v>
      </c>
      <c r="O122" s="131">
        <f t="shared" si="14"/>
        <v>7.656967840735069E-3</v>
      </c>
      <c r="P122" s="232" t="s">
        <v>735</v>
      </c>
      <c r="Q122" s="177">
        <v>0</v>
      </c>
      <c r="R122" s="177">
        <v>0</v>
      </c>
      <c r="S122" s="177">
        <v>0</v>
      </c>
    </row>
    <row r="123" spans="1:19" x14ac:dyDescent="0.2">
      <c r="A123" s="58" t="s">
        <v>736</v>
      </c>
      <c r="B123" s="58" t="s">
        <v>737</v>
      </c>
      <c r="C123" s="58" t="s">
        <v>722</v>
      </c>
      <c r="D123" s="19">
        <v>1108</v>
      </c>
      <c r="E123" s="202">
        <f t="shared" si="13"/>
        <v>544</v>
      </c>
      <c r="F123" s="130">
        <f t="shared" si="13"/>
        <v>0.49097472924187724</v>
      </c>
      <c r="G123" s="60" t="str">
        <f t="shared" si="15"/>
        <v>46.2% - 52.0%</v>
      </c>
      <c r="H123" s="201">
        <v>380</v>
      </c>
      <c r="I123" s="131">
        <f t="shared" si="12"/>
        <v>0.34296028880866425</v>
      </c>
      <c r="J123" s="132">
        <v>164</v>
      </c>
      <c r="K123" s="131">
        <f t="shared" si="10"/>
        <v>0.14801444043321299</v>
      </c>
      <c r="L123" s="201">
        <v>562</v>
      </c>
      <c r="M123" s="131">
        <f t="shared" si="11"/>
        <v>0.50722021660649819</v>
      </c>
      <c r="N123" s="201">
        <v>2</v>
      </c>
      <c r="O123" s="131">
        <f t="shared" si="14"/>
        <v>1.8050541516245488E-3</v>
      </c>
      <c r="P123" s="232" t="s">
        <v>738</v>
      </c>
      <c r="Q123" s="177">
        <v>0</v>
      </c>
      <c r="R123" s="177">
        <v>0</v>
      </c>
      <c r="S123" s="177">
        <v>0</v>
      </c>
    </row>
    <row r="124" spans="1:19" x14ac:dyDescent="0.2">
      <c r="A124" s="58" t="s">
        <v>739</v>
      </c>
      <c r="B124" s="58" t="s">
        <v>740</v>
      </c>
      <c r="C124" s="58" t="s">
        <v>722</v>
      </c>
      <c r="D124" s="19">
        <v>416</v>
      </c>
      <c r="E124" s="202">
        <f t="shared" si="13"/>
        <v>177</v>
      </c>
      <c r="F124" s="130">
        <f t="shared" si="13"/>
        <v>0.42548076923076927</v>
      </c>
      <c r="G124" s="60" t="str">
        <f t="shared" si="15"/>
        <v>37.9% - 47.3%</v>
      </c>
      <c r="H124" s="201">
        <v>129</v>
      </c>
      <c r="I124" s="131">
        <f t="shared" si="12"/>
        <v>0.31009615384615385</v>
      </c>
      <c r="J124" s="132">
        <v>48</v>
      </c>
      <c r="K124" s="131">
        <f t="shared" si="10"/>
        <v>0.11538461538461539</v>
      </c>
      <c r="L124" s="201">
        <v>235</v>
      </c>
      <c r="M124" s="131">
        <f t="shared" si="11"/>
        <v>0.56490384615384615</v>
      </c>
      <c r="N124" s="201">
        <v>4</v>
      </c>
      <c r="O124" s="131">
        <f t="shared" si="14"/>
        <v>9.6153846153846159E-3</v>
      </c>
      <c r="P124" s="232" t="s">
        <v>741</v>
      </c>
      <c r="Q124" s="177">
        <v>0</v>
      </c>
      <c r="R124" s="177">
        <v>0</v>
      </c>
      <c r="S124" s="177">
        <v>0</v>
      </c>
    </row>
    <row r="125" spans="1:19" x14ac:dyDescent="0.2">
      <c r="A125" s="58" t="s">
        <v>742</v>
      </c>
      <c r="B125" s="58" t="s">
        <v>743</v>
      </c>
      <c r="C125" s="58" t="s">
        <v>722</v>
      </c>
      <c r="D125" s="19">
        <v>254</v>
      </c>
      <c r="E125" s="202">
        <f t="shared" si="13"/>
        <v>134</v>
      </c>
      <c r="F125" s="130"/>
      <c r="G125" s="60" t="str">
        <f t="shared" si="15"/>
        <v/>
      </c>
      <c r="H125" s="201">
        <v>117</v>
      </c>
      <c r="I125" s="131"/>
      <c r="J125" s="132">
        <v>17</v>
      </c>
      <c r="K125" s="131"/>
      <c r="L125" s="201">
        <v>112</v>
      </c>
      <c r="M125" s="131"/>
      <c r="N125" s="201">
        <v>8</v>
      </c>
      <c r="O125" s="131">
        <f t="shared" si="14"/>
        <v>3.1496062992125984E-2</v>
      </c>
      <c r="P125" s="232" t="s">
        <v>744</v>
      </c>
      <c r="Q125" s="177">
        <v>1</v>
      </c>
      <c r="R125" s="177">
        <v>0</v>
      </c>
      <c r="S125" s="177">
        <v>0</v>
      </c>
    </row>
    <row r="126" spans="1:19" x14ac:dyDescent="0.2">
      <c r="A126" s="58" t="s">
        <v>745</v>
      </c>
      <c r="B126" s="58" t="s">
        <v>746</v>
      </c>
      <c r="C126" s="58" t="s">
        <v>722</v>
      </c>
      <c r="D126" s="19">
        <v>278</v>
      </c>
      <c r="E126" s="202">
        <f t="shared" si="13"/>
        <v>181</v>
      </c>
      <c r="F126" s="130">
        <f t="shared" si="13"/>
        <v>0.65107913669064743</v>
      </c>
      <c r="G126" s="60" t="str">
        <f t="shared" si="15"/>
        <v>59.3% - 70.5%</v>
      </c>
      <c r="H126" s="201">
        <v>146</v>
      </c>
      <c r="I126" s="131">
        <f t="shared" si="12"/>
        <v>0.52517985611510787</v>
      </c>
      <c r="J126" s="132">
        <v>35</v>
      </c>
      <c r="K126" s="131">
        <f t="shared" si="10"/>
        <v>0.12589928057553956</v>
      </c>
      <c r="L126" s="201">
        <v>92</v>
      </c>
      <c r="M126" s="131">
        <f t="shared" si="11"/>
        <v>0.33093525179856115</v>
      </c>
      <c r="N126" s="201">
        <v>5</v>
      </c>
      <c r="O126" s="131">
        <f t="shared" si="14"/>
        <v>1.7985611510791366E-2</v>
      </c>
      <c r="P126" s="232" t="s">
        <v>747</v>
      </c>
      <c r="Q126" s="177">
        <v>0</v>
      </c>
      <c r="R126" s="177">
        <v>0</v>
      </c>
      <c r="S126" s="177">
        <v>0</v>
      </c>
    </row>
    <row r="127" spans="1:19" x14ac:dyDescent="0.2">
      <c r="A127" s="58" t="s">
        <v>748</v>
      </c>
      <c r="B127" s="58" t="s">
        <v>749</v>
      </c>
      <c r="C127" s="58" t="s">
        <v>722</v>
      </c>
      <c r="D127" s="19">
        <v>613</v>
      </c>
      <c r="E127" s="202">
        <f t="shared" si="13"/>
        <v>225</v>
      </c>
      <c r="F127" s="130"/>
      <c r="G127" s="60" t="str">
        <f t="shared" si="15"/>
        <v/>
      </c>
      <c r="H127" s="201">
        <v>164</v>
      </c>
      <c r="I127" s="131"/>
      <c r="J127" s="132">
        <v>61</v>
      </c>
      <c r="K127" s="131"/>
      <c r="L127" s="201">
        <v>384</v>
      </c>
      <c r="M127" s="131"/>
      <c r="N127" s="201">
        <v>4</v>
      </c>
      <c r="O127" s="131">
        <f t="shared" si="14"/>
        <v>6.5252854812398045E-3</v>
      </c>
      <c r="P127" s="232" t="s">
        <v>750</v>
      </c>
      <c r="Q127" s="177">
        <v>1</v>
      </c>
      <c r="R127" s="177">
        <v>0</v>
      </c>
      <c r="S127" s="177">
        <v>0</v>
      </c>
    </row>
    <row r="128" spans="1:19" x14ac:dyDescent="0.2">
      <c r="A128" s="58" t="s">
        <v>751</v>
      </c>
      <c r="B128" s="58" t="s">
        <v>752</v>
      </c>
      <c r="C128" s="58" t="s">
        <v>753</v>
      </c>
      <c r="D128" s="19">
        <v>2488</v>
      </c>
      <c r="E128" s="202">
        <f t="shared" si="13"/>
        <v>1364</v>
      </c>
      <c r="F128" s="130"/>
      <c r="G128" s="60" t="str">
        <f t="shared" si="15"/>
        <v/>
      </c>
      <c r="H128" s="201">
        <v>972</v>
      </c>
      <c r="I128" s="131"/>
      <c r="J128" s="132">
        <v>392</v>
      </c>
      <c r="K128" s="131"/>
      <c r="L128" s="201">
        <v>1067</v>
      </c>
      <c r="M128" s="131"/>
      <c r="N128" s="201">
        <v>57</v>
      </c>
      <c r="O128" s="131">
        <f t="shared" si="14"/>
        <v>2.2909967845659164E-2</v>
      </c>
      <c r="P128" s="232" t="s">
        <v>755</v>
      </c>
      <c r="Q128" s="177">
        <v>1</v>
      </c>
      <c r="R128" s="177">
        <v>0</v>
      </c>
      <c r="S128" s="177">
        <v>0</v>
      </c>
    </row>
    <row r="129" spans="1:19" x14ac:dyDescent="0.2">
      <c r="A129" s="58" t="s">
        <v>756</v>
      </c>
      <c r="B129" s="58" t="s">
        <v>757</v>
      </c>
      <c r="C129" s="58" t="s">
        <v>753</v>
      </c>
      <c r="D129" s="19">
        <v>579</v>
      </c>
      <c r="E129" s="202">
        <f t="shared" si="13"/>
        <v>242</v>
      </c>
      <c r="F129" s="130">
        <f t="shared" si="13"/>
        <v>0.4179620034542314</v>
      </c>
      <c r="G129" s="60" t="str">
        <f t="shared" si="15"/>
        <v>37.8% - 45.9%</v>
      </c>
      <c r="H129" s="201">
        <v>184</v>
      </c>
      <c r="I129" s="131">
        <f t="shared" si="12"/>
        <v>0.31778929188255611</v>
      </c>
      <c r="J129" s="132">
        <v>58</v>
      </c>
      <c r="K129" s="131">
        <f t="shared" si="10"/>
        <v>0.1001727115716753</v>
      </c>
      <c r="L129" s="201">
        <v>331</v>
      </c>
      <c r="M129" s="131">
        <f t="shared" si="11"/>
        <v>0.57167530224525043</v>
      </c>
      <c r="N129" s="201">
        <v>6</v>
      </c>
      <c r="O129" s="131">
        <f t="shared" si="14"/>
        <v>1.0362694300518135E-2</v>
      </c>
      <c r="P129" s="232" t="s">
        <v>758</v>
      </c>
      <c r="Q129" s="177">
        <v>0</v>
      </c>
      <c r="R129" s="177">
        <v>0</v>
      </c>
      <c r="S129" s="177">
        <v>0</v>
      </c>
    </row>
    <row r="130" spans="1:19" x14ac:dyDescent="0.2">
      <c r="A130" s="58" t="s">
        <v>759</v>
      </c>
      <c r="B130" s="58" t="s">
        <v>760</v>
      </c>
      <c r="C130" s="58" t="s">
        <v>753</v>
      </c>
      <c r="D130" s="19">
        <v>10</v>
      </c>
      <c r="E130" s="202">
        <f t="shared" si="13"/>
        <v>3</v>
      </c>
      <c r="F130" s="130"/>
      <c r="G130" s="60" t="str">
        <f t="shared" si="15"/>
        <v/>
      </c>
      <c r="H130" s="201">
        <v>2</v>
      </c>
      <c r="I130" s="131"/>
      <c r="J130" s="132">
        <v>1</v>
      </c>
      <c r="K130" s="131"/>
      <c r="L130" s="201">
        <v>6</v>
      </c>
      <c r="M130" s="131"/>
      <c r="N130" s="201">
        <v>1</v>
      </c>
      <c r="O130" s="131">
        <f t="shared" si="14"/>
        <v>0.1</v>
      </c>
      <c r="P130" s="232" t="s">
        <v>761</v>
      </c>
      <c r="Q130" s="177">
        <v>1</v>
      </c>
      <c r="R130" s="177">
        <v>1</v>
      </c>
      <c r="S130" s="177">
        <v>0</v>
      </c>
    </row>
    <row r="131" spans="1:19" x14ac:dyDescent="0.2">
      <c r="A131" s="58" t="s">
        <v>762</v>
      </c>
      <c r="B131" s="58" t="s">
        <v>763</v>
      </c>
      <c r="C131" s="58" t="s">
        <v>753</v>
      </c>
      <c r="D131" s="19">
        <v>380</v>
      </c>
      <c r="E131" s="202">
        <f t="shared" si="13"/>
        <v>177</v>
      </c>
      <c r="F131" s="130"/>
      <c r="G131" s="60" t="str">
        <f t="shared" si="15"/>
        <v/>
      </c>
      <c r="H131" s="201">
        <v>126</v>
      </c>
      <c r="I131" s="131"/>
      <c r="J131" s="132">
        <v>51</v>
      </c>
      <c r="K131" s="131"/>
      <c r="L131" s="201">
        <v>180</v>
      </c>
      <c r="M131" s="131"/>
      <c r="N131" s="201">
        <v>23</v>
      </c>
      <c r="O131" s="131">
        <f t="shared" si="14"/>
        <v>6.0526315789473685E-2</v>
      </c>
      <c r="P131" s="232" t="s">
        <v>764</v>
      </c>
      <c r="Q131" s="177">
        <v>0</v>
      </c>
      <c r="R131" s="177">
        <v>1</v>
      </c>
      <c r="S131" s="177">
        <v>0</v>
      </c>
    </row>
    <row r="132" spans="1:19" x14ac:dyDescent="0.2">
      <c r="A132" s="58" t="s">
        <v>765</v>
      </c>
      <c r="B132" s="58" t="s">
        <v>766</v>
      </c>
      <c r="C132" s="58" t="s">
        <v>753</v>
      </c>
      <c r="D132" s="19">
        <v>639</v>
      </c>
      <c r="E132" s="202">
        <f t="shared" si="13"/>
        <v>299</v>
      </c>
      <c r="F132" s="130"/>
      <c r="G132" s="60" t="str">
        <f t="shared" si="15"/>
        <v/>
      </c>
      <c r="H132" s="201">
        <v>217</v>
      </c>
      <c r="I132" s="131"/>
      <c r="J132" s="132">
        <v>82</v>
      </c>
      <c r="K132" s="131"/>
      <c r="L132" s="201">
        <v>273</v>
      </c>
      <c r="M132" s="131"/>
      <c r="N132" s="201">
        <v>67</v>
      </c>
      <c r="O132" s="131">
        <f t="shared" si="14"/>
        <v>0.10485133020344288</v>
      </c>
      <c r="P132" s="232" t="s">
        <v>767</v>
      </c>
      <c r="Q132" s="177">
        <v>0</v>
      </c>
      <c r="R132" s="177">
        <v>1</v>
      </c>
      <c r="S132" s="177">
        <v>0</v>
      </c>
    </row>
    <row r="133" spans="1:19" x14ac:dyDescent="0.2">
      <c r="A133" s="58" t="s">
        <v>768</v>
      </c>
      <c r="B133" s="58" t="s">
        <v>769</v>
      </c>
      <c r="C133" s="58" t="s">
        <v>753</v>
      </c>
      <c r="D133" s="19">
        <v>658</v>
      </c>
      <c r="E133" s="202">
        <f t="shared" si="13"/>
        <v>310</v>
      </c>
      <c r="F133" s="130"/>
      <c r="G133" s="60" t="str">
        <f t="shared" si="15"/>
        <v/>
      </c>
      <c r="H133" s="201">
        <v>231</v>
      </c>
      <c r="I133" s="131"/>
      <c r="J133" s="132">
        <v>79</v>
      </c>
      <c r="K133" s="131"/>
      <c r="L133" s="201">
        <v>295</v>
      </c>
      <c r="M133" s="131"/>
      <c r="N133" s="201">
        <v>53</v>
      </c>
      <c r="O133" s="131">
        <f t="shared" si="14"/>
        <v>8.0547112462006076E-2</v>
      </c>
      <c r="P133" s="232" t="s">
        <v>770</v>
      </c>
      <c r="Q133" s="177">
        <v>0</v>
      </c>
      <c r="R133" s="177">
        <v>1</v>
      </c>
      <c r="S133" s="177">
        <v>0</v>
      </c>
    </row>
    <row r="134" spans="1:19" x14ac:dyDescent="0.2">
      <c r="A134" s="58" t="s">
        <v>771</v>
      </c>
      <c r="B134" s="58" t="s">
        <v>772</v>
      </c>
      <c r="C134" s="58" t="s">
        <v>753</v>
      </c>
      <c r="D134" s="19">
        <v>442</v>
      </c>
      <c r="E134" s="202">
        <f t="shared" si="13"/>
        <v>140</v>
      </c>
      <c r="F134" s="130"/>
      <c r="G134" s="60" t="str">
        <f t="shared" si="15"/>
        <v/>
      </c>
      <c r="H134" s="201">
        <v>93</v>
      </c>
      <c r="I134" s="131"/>
      <c r="J134" s="132">
        <v>47</v>
      </c>
      <c r="K134" s="131"/>
      <c r="L134" s="201">
        <v>266</v>
      </c>
      <c r="M134" s="131"/>
      <c r="N134" s="201">
        <v>36</v>
      </c>
      <c r="O134" s="131">
        <f t="shared" si="14"/>
        <v>8.1447963800904979E-2</v>
      </c>
      <c r="P134" s="232" t="s">
        <v>773</v>
      </c>
      <c r="Q134" s="177">
        <v>0</v>
      </c>
      <c r="R134" s="177">
        <v>1</v>
      </c>
      <c r="S134" s="177">
        <v>0</v>
      </c>
    </row>
    <row r="135" spans="1:19" x14ac:dyDescent="0.2">
      <c r="A135" s="58" t="s">
        <v>774</v>
      </c>
      <c r="B135" s="58" t="s">
        <v>775</v>
      </c>
      <c r="C135" s="58" t="s">
        <v>753</v>
      </c>
      <c r="D135" s="19">
        <v>9</v>
      </c>
      <c r="E135" s="202">
        <f t="shared" si="13"/>
        <v>3</v>
      </c>
      <c r="F135" s="130"/>
      <c r="G135" s="60" t="str">
        <f t="shared" si="15"/>
        <v/>
      </c>
      <c r="H135" s="201">
        <v>3</v>
      </c>
      <c r="I135" s="131"/>
      <c r="J135" s="132">
        <v>0</v>
      </c>
      <c r="K135" s="131"/>
      <c r="L135" s="201">
        <v>3</v>
      </c>
      <c r="M135" s="131"/>
      <c r="N135" s="201">
        <v>3</v>
      </c>
      <c r="O135" s="131">
        <f t="shared" si="14"/>
        <v>0.33333333333333331</v>
      </c>
      <c r="P135" s="232" t="s">
        <v>776</v>
      </c>
      <c r="Q135" s="177">
        <v>1</v>
      </c>
      <c r="R135" s="177">
        <v>1</v>
      </c>
      <c r="S135" s="177">
        <v>0</v>
      </c>
    </row>
    <row r="136" spans="1:19" x14ac:dyDescent="0.2">
      <c r="A136" s="58" t="s">
        <v>777</v>
      </c>
      <c r="B136" s="58" t="s">
        <v>778</v>
      </c>
      <c r="C136" s="58" t="s">
        <v>779</v>
      </c>
      <c r="D136" s="19">
        <v>861</v>
      </c>
      <c r="E136" s="202">
        <f t="shared" si="13"/>
        <v>307</v>
      </c>
      <c r="F136" s="130"/>
      <c r="G136" s="60" t="str">
        <f t="shared" si="15"/>
        <v/>
      </c>
      <c r="H136" s="201">
        <v>216</v>
      </c>
      <c r="I136" s="131"/>
      <c r="J136" s="132">
        <v>91</v>
      </c>
      <c r="K136" s="131"/>
      <c r="L136" s="201">
        <v>435</v>
      </c>
      <c r="M136" s="131"/>
      <c r="N136" s="201">
        <v>119</v>
      </c>
      <c r="O136" s="131">
        <f t="shared" si="14"/>
        <v>0.13821138211382114</v>
      </c>
      <c r="P136" s="232" t="s">
        <v>781</v>
      </c>
      <c r="Q136" s="177">
        <v>0</v>
      </c>
      <c r="R136" s="177">
        <v>1</v>
      </c>
      <c r="S136" s="177">
        <v>0</v>
      </c>
    </row>
    <row r="137" spans="1:19" x14ac:dyDescent="0.2">
      <c r="A137" s="58" t="s">
        <v>782</v>
      </c>
      <c r="B137" s="58" t="s">
        <v>783</v>
      </c>
      <c r="C137" s="58" t="s">
        <v>779</v>
      </c>
      <c r="D137" s="19">
        <v>407</v>
      </c>
      <c r="E137" s="202">
        <f t="shared" si="13"/>
        <v>147</v>
      </c>
      <c r="F137" s="130">
        <f t="shared" si="13"/>
        <v>0.36117936117936122</v>
      </c>
      <c r="G137" s="60" t="str">
        <f t="shared" si="15"/>
        <v>31.6% - 40.9%</v>
      </c>
      <c r="H137" s="201">
        <v>105</v>
      </c>
      <c r="I137" s="131">
        <f t="shared" si="12"/>
        <v>0.25798525798525801</v>
      </c>
      <c r="J137" s="132">
        <v>42</v>
      </c>
      <c r="K137" s="131">
        <f t="shared" si="10"/>
        <v>0.10319410319410319</v>
      </c>
      <c r="L137" s="201">
        <v>259</v>
      </c>
      <c r="M137" s="131">
        <f t="shared" si="11"/>
        <v>0.63636363636363635</v>
      </c>
      <c r="N137" s="201">
        <v>1</v>
      </c>
      <c r="O137" s="131">
        <f t="shared" si="14"/>
        <v>2.4570024570024569E-3</v>
      </c>
      <c r="P137" s="232" t="s">
        <v>784</v>
      </c>
      <c r="Q137" s="177">
        <v>0</v>
      </c>
      <c r="R137" s="177">
        <v>0</v>
      </c>
      <c r="S137" s="177">
        <v>0</v>
      </c>
    </row>
    <row r="138" spans="1:19" x14ac:dyDescent="0.2">
      <c r="A138" s="58" t="s">
        <v>785</v>
      </c>
      <c r="B138" s="58" t="s">
        <v>786</v>
      </c>
      <c r="C138" s="58" t="s">
        <v>779</v>
      </c>
      <c r="D138" s="19">
        <v>991</v>
      </c>
      <c r="E138" s="202">
        <f t="shared" si="13"/>
        <v>478</v>
      </c>
      <c r="F138" s="130">
        <f t="shared" si="13"/>
        <v>0.48234106962663981</v>
      </c>
      <c r="G138" s="60" t="str">
        <f t="shared" si="15"/>
        <v>45.1% - 51.3%</v>
      </c>
      <c r="H138" s="201">
        <v>346</v>
      </c>
      <c r="I138" s="131">
        <f t="shared" si="12"/>
        <v>0.34914228052472251</v>
      </c>
      <c r="J138" s="132">
        <v>132</v>
      </c>
      <c r="K138" s="131">
        <f t="shared" ref="K138:K201" si="16">J138/D138</f>
        <v>0.13319878910191726</v>
      </c>
      <c r="L138" s="201">
        <v>513</v>
      </c>
      <c r="M138" s="131">
        <f t="shared" ref="M138:M201" si="17">L138/D138</f>
        <v>0.51765893037336019</v>
      </c>
      <c r="N138" s="201">
        <v>0</v>
      </c>
      <c r="O138" s="131">
        <f t="shared" si="14"/>
        <v>0</v>
      </c>
      <c r="P138" s="232" t="s">
        <v>787</v>
      </c>
      <c r="Q138" s="177">
        <v>0</v>
      </c>
      <c r="R138" s="177">
        <v>0</v>
      </c>
      <c r="S138" s="177">
        <v>0</v>
      </c>
    </row>
    <row r="139" spans="1:19" x14ac:dyDescent="0.2">
      <c r="A139" s="58" t="s">
        <v>788</v>
      </c>
      <c r="B139" s="58" t="s">
        <v>789</v>
      </c>
      <c r="C139" s="58" t="s">
        <v>779</v>
      </c>
      <c r="D139" s="19">
        <v>823</v>
      </c>
      <c r="E139" s="202">
        <f t="shared" si="13"/>
        <v>428</v>
      </c>
      <c r="F139" s="130">
        <f t="shared" si="13"/>
        <v>0.52004860267314701</v>
      </c>
      <c r="G139" s="60" t="str">
        <f t="shared" si="15"/>
        <v>48.6% - 55.4%</v>
      </c>
      <c r="H139" s="201">
        <v>283</v>
      </c>
      <c r="I139" s="131">
        <f t="shared" ref="I139:I201" si="18">H139/D139</f>
        <v>0.34386391251518833</v>
      </c>
      <c r="J139" s="132">
        <v>145</v>
      </c>
      <c r="K139" s="131">
        <f t="shared" si="16"/>
        <v>0.17618469015795868</v>
      </c>
      <c r="L139" s="201">
        <v>393</v>
      </c>
      <c r="M139" s="131">
        <f t="shared" si="17"/>
        <v>0.47752126366950182</v>
      </c>
      <c r="N139" s="201">
        <v>2</v>
      </c>
      <c r="O139" s="131">
        <f t="shared" si="14"/>
        <v>2.4301336573511541E-3</v>
      </c>
      <c r="P139" s="232" t="s">
        <v>790</v>
      </c>
      <c r="Q139" s="177">
        <v>0</v>
      </c>
      <c r="R139" s="177">
        <v>0</v>
      </c>
      <c r="S139" s="177">
        <v>0</v>
      </c>
    </row>
    <row r="140" spans="1:19" x14ac:dyDescent="0.2">
      <c r="A140" s="58" t="s">
        <v>791</v>
      </c>
      <c r="B140" s="58" t="s">
        <v>792</v>
      </c>
      <c r="C140" s="58" t="s">
        <v>779</v>
      </c>
      <c r="D140" s="19">
        <v>580</v>
      </c>
      <c r="E140" s="202">
        <f t="shared" si="13"/>
        <v>234</v>
      </c>
      <c r="F140" s="130">
        <f t="shared" si="13"/>
        <v>0.40344827586206899</v>
      </c>
      <c r="G140" s="60" t="str">
        <f t="shared" si="15"/>
        <v>36.4% - 44.4%</v>
      </c>
      <c r="H140" s="201">
        <v>164</v>
      </c>
      <c r="I140" s="131">
        <f t="shared" si="18"/>
        <v>0.28275862068965518</v>
      </c>
      <c r="J140" s="132">
        <v>70</v>
      </c>
      <c r="K140" s="131">
        <f t="shared" si="16"/>
        <v>0.1206896551724138</v>
      </c>
      <c r="L140" s="201">
        <v>345</v>
      </c>
      <c r="M140" s="131">
        <f t="shared" si="17"/>
        <v>0.59482758620689657</v>
      </c>
      <c r="N140" s="201">
        <v>1</v>
      </c>
      <c r="O140" s="131">
        <f t="shared" si="14"/>
        <v>1.7241379310344827E-3</v>
      </c>
      <c r="P140" s="232" t="s">
        <v>793</v>
      </c>
      <c r="Q140" s="177">
        <v>0</v>
      </c>
      <c r="R140" s="177">
        <v>0</v>
      </c>
      <c r="S140" s="177">
        <v>0</v>
      </c>
    </row>
    <row r="141" spans="1:19" x14ac:dyDescent="0.2">
      <c r="A141" s="58" t="s">
        <v>794</v>
      </c>
      <c r="B141" s="58" t="s">
        <v>795</v>
      </c>
      <c r="C141" s="58" t="s">
        <v>779</v>
      </c>
      <c r="D141" s="19">
        <v>574</v>
      </c>
      <c r="E141" s="202">
        <f t="shared" si="13"/>
        <v>293</v>
      </c>
      <c r="F141" s="130"/>
      <c r="G141" s="60" t="str">
        <f t="shared" si="15"/>
        <v/>
      </c>
      <c r="H141" s="201">
        <v>207</v>
      </c>
      <c r="I141" s="131"/>
      <c r="J141" s="132">
        <v>86</v>
      </c>
      <c r="K141" s="131"/>
      <c r="L141" s="201">
        <v>248</v>
      </c>
      <c r="M141" s="131"/>
      <c r="N141" s="201">
        <v>33</v>
      </c>
      <c r="O141" s="131">
        <f t="shared" si="14"/>
        <v>5.7491289198606271E-2</v>
      </c>
      <c r="P141" s="232" t="s">
        <v>796</v>
      </c>
      <c r="Q141" s="177">
        <v>0</v>
      </c>
      <c r="R141" s="177">
        <v>1</v>
      </c>
      <c r="S141" s="177">
        <v>0</v>
      </c>
    </row>
    <row r="142" spans="1:19" x14ac:dyDescent="0.2">
      <c r="A142" s="58" t="s">
        <v>797</v>
      </c>
      <c r="B142" s="58" t="s">
        <v>798</v>
      </c>
      <c r="C142" s="58" t="s">
        <v>779</v>
      </c>
      <c r="D142" s="19">
        <v>914</v>
      </c>
      <c r="E142" s="202">
        <f t="shared" si="13"/>
        <v>436</v>
      </c>
      <c r="F142" s="130">
        <f t="shared" si="13"/>
        <v>0.47702407002188185</v>
      </c>
      <c r="G142" s="60" t="str">
        <f t="shared" si="15"/>
        <v>44.5% - 50.9%</v>
      </c>
      <c r="H142" s="201">
        <v>310</v>
      </c>
      <c r="I142" s="131">
        <f t="shared" si="18"/>
        <v>0.33916849015317285</v>
      </c>
      <c r="J142" s="132">
        <v>126</v>
      </c>
      <c r="K142" s="131">
        <f t="shared" si="16"/>
        <v>0.13785557986870897</v>
      </c>
      <c r="L142" s="201">
        <v>478</v>
      </c>
      <c r="M142" s="131">
        <f t="shared" si="17"/>
        <v>0.52297592997811815</v>
      </c>
      <c r="N142" s="201">
        <v>0</v>
      </c>
      <c r="O142" s="131">
        <f t="shared" si="14"/>
        <v>0</v>
      </c>
      <c r="P142" s="232" t="s">
        <v>799</v>
      </c>
      <c r="Q142" s="177">
        <v>0</v>
      </c>
      <c r="R142" s="177">
        <v>0</v>
      </c>
      <c r="S142" s="177">
        <v>0</v>
      </c>
    </row>
    <row r="143" spans="1:19" x14ac:dyDescent="0.2">
      <c r="A143" s="58" t="s">
        <v>800</v>
      </c>
      <c r="B143" s="58" t="s">
        <v>801</v>
      </c>
      <c r="C143" s="58" t="s">
        <v>802</v>
      </c>
      <c r="D143" s="19">
        <v>1326</v>
      </c>
      <c r="E143" s="202">
        <f t="shared" si="13"/>
        <v>645</v>
      </c>
      <c r="F143" s="130">
        <f t="shared" si="13"/>
        <v>0.48642533936651583</v>
      </c>
      <c r="G143" s="60" t="str">
        <f t="shared" si="15"/>
        <v>46.0% - 51.3%</v>
      </c>
      <c r="H143" s="201">
        <v>456</v>
      </c>
      <c r="I143" s="131">
        <f t="shared" si="18"/>
        <v>0.34389140271493213</v>
      </c>
      <c r="J143" s="132">
        <v>189</v>
      </c>
      <c r="K143" s="131">
        <f t="shared" si="16"/>
        <v>0.1425339366515837</v>
      </c>
      <c r="L143" s="201">
        <v>656</v>
      </c>
      <c r="M143" s="131">
        <f t="shared" si="17"/>
        <v>0.49472096530920062</v>
      </c>
      <c r="N143" s="201">
        <v>25</v>
      </c>
      <c r="O143" s="131">
        <f t="shared" si="14"/>
        <v>1.8853695324283559E-2</v>
      </c>
      <c r="P143" s="232" t="s">
        <v>803</v>
      </c>
      <c r="Q143" s="177">
        <v>0</v>
      </c>
      <c r="R143" s="177">
        <v>0</v>
      </c>
      <c r="S143" s="177">
        <v>0</v>
      </c>
    </row>
    <row r="144" spans="1:19" x14ac:dyDescent="0.2">
      <c r="A144" s="58" t="s">
        <v>804</v>
      </c>
      <c r="B144" s="58" t="s">
        <v>805</v>
      </c>
      <c r="C144" s="58" t="s">
        <v>802</v>
      </c>
      <c r="D144" s="19">
        <v>258</v>
      </c>
      <c r="E144" s="202">
        <f t="shared" si="13"/>
        <v>89</v>
      </c>
      <c r="F144" s="130">
        <f t="shared" si="13"/>
        <v>0.34496124031007758</v>
      </c>
      <c r="G144" s="60" t="str">
        <f t="shared" si="15"/>
        <v>29.0% - 40.5%</v>
      </c>
      <c r="H144" s="201">
        <v>68</v>
      </c>
      <c r="I144" s="131">
        <f t="shared" si="18"/>
        <v>0.26356589147286824</v>
      </c>
      <c r="J144" s="132">
        <v>21</v>
      </c>
      <c r="K144" s="131">
        <f t="shared" si="16"/>
        <v>8.1395348837209308E-2</v>
      </c>
      <c r="L144" s="201">
        <v>162</v>
      </c>
      <c r="M144" s="131">
        <f t="shared" si="17"/>
        <v>0.62790697674418605</v>
      </c>
      <c r="N144" s="201">
        <v>7</v>
      </c>
      <c r="O144" s="131">
        <f t="shared" si="14"/>
        <v>2.7131782945736434E-2</v>
      </c>
      <c r="P144" s="232" t="s">
        <v>806</v>
      </c>
      <c r="Q144" s="177">
        <v>0</v>
      </c>
      <c r="R144" s="177">
        <v>0</v>
      </c>
      <c r="S144" s="177">
        <v>0</v>
      </c>
    </row>
    <row r="145" spans="1:19" x14ac:dyDescent="0.2">
      <c r="A145" s="58" t="s">
        <v>807</v>
      </c>
      <c r="B145" s="58" t="s">
        <v>808</v>
      </c>
      <c r="C145" s="58" t="s">
        <v>802</v>
      </c>
      <c r="D145" s="19">
        <v>1742</v>
      </c>
      <c r="E145" s="202">
        <f t="shared" si="13"/>
        <v>612</v>
      </c>
      <c r="F145" s="130"/>
      <c r="G145" s="60" t="str">
        <f t="shared" si="15"/>
        <v/>
      </c>
      <c r="H145" s="201">
        <v>411</v>
      </c>
      <c r="I145" s="131"/>
      <c r="J145" s="132">
        <v>201</v>
      </c>
      <c r="K145" s="131"/>
      <c r="L145" s="201">
        <v>577</v>
      </c>
      <c r="M145" s="131"/>
      <c r="N145" s="201">
        <v>553</v>
      </c>
      <c r="O145" s="131">
        <f t="shared" si="14"/>
        <v>0.317451205510907</v>
      </c>
      <c r="P145" s="232" t="s">
        <v>809</v>
      </c>
      <c r="Q145" s="177">
        <v>0</v>
      </c>
      <c r="R145" s="177">
        <v>1</v>
      </c>
      <c r="S145" s="177">
        <v>0</v>
      </c>
    </row>
    <row r="146" spans="1:19" x14ac:dyDescent="0.2">
      <c r="A146" s="58" t="s">
        <v>810</v>
      </c>
      <c r="B146" s="58" t="s">
        <v>811</v>
      </c>
      <c r="C146" s="58" t="s">
        <v>802</v>
      </c>
      <c r="D146" s="19">
        <v>1975</v>
      </c>
      <c r="E146" s="202">
        <f t="shared" si="13"/>
        <v>756</v>
      </c>
      <c r="F146" s="130"/>
      <c r="G146" s="60" t="str">
        <f t="shared" si="15"/>
        <v/>
      </c>
      <c r="H146" s="201">
        <v>478</v>
      </c>
      <c r="I146" s="131"/>
      <c r="J146" s="132">
        <v>278</v>
      </c>
      <c r="K146" s="131"/>
      <c r="L146" s="201">
        <v>543</v>
      </c>
      <c r="M146" s="131"/>
      <c r="N146" s="201">
        <v>676</v>
      </c>
      <c r="O146" s="131">
        <f t="shared" si="14"/>
        <v>0.34227848101265823</v>
      </c>
      <c r="P146" s="232" t="s">
        <v>812</v>
      </c>
      <c r="Q146" s="177">
        <v>0</v>
      </c>
      <c r="R146" s="177">
        <v>1</v>
      </c>
      <c r="S146" s="177">
        <v>0</v>
      </c>
    </row>
    <row r="147" spans="1:19" s="133" customFormat="1" x14ac:dyDescent="0.2">
      <c r="A147" s="58" t="s">
        <v>813</v>
      </c>
      <c r="B147" s="58" t="s">
        <v>814</v>
      </c>
      <c r="C147" s="58" t="s">
        <v>802</v>
      </c>
      <c r="D147" s="19">
        <v>916</v>
      </c>
      <c r="E147" s="202">
        <f t="shared" si="13"/>
        <v>515</v>
      </c>
      <c r="F147" s="130">
        <f t="shared" si="13"/>
        <v>0.56222707423580787</v>
      </c>
      <c r="G147" s="60" t="str">
        <f t="shared" si="15"/>
        <v>53.0% - 59.4%</v>
      </c>
      <c r="H147" s="201">
        <v>312</v>
      </c>
      <c r="I147" s="131">
        <f t="shared" si="18"/>
        <v>0.34061135371179041</v>
      </c>
      <c r="J147" s="132">
        <v>203</v>
      </c>
      <c r="K147" s="131">
        <f t="shared" si="16"/>
        <v>0.22161572052401746</v>
      </c>
      <c r="L147" s="201">
        <v>382</v>
      </c>
      <c r="M147" s="131">
        <f t="shared" si="17"/>
        <v>0.41703056768558949</v>
      </c>
      <c r="N147" s="201">
        <v>19</v>
      </c>
      <c r="O147" s="131">
        <f t="shared" si="14"/>
        <v>2.074235807860262E-2</v>
      </c>
      <c r="P147" s="232" t="s">
        <v>815</v>
      </c>
      <c r="Q147" s="177">
        <v>0</v>
      </c>
      <c r="R147" s="177">
        <v>0</v>
      </c>
      <c r="S147" s="177">
        <v>0</v>
      </c>
    </row>
    <row r="148" spans="1:19" s="133" customFormat="1" x14ac:dyDescent="0.2">
      <c r="A148" s="58" t="s">
        <v>816</v>
      </c>
      <c r="B148" s="58" t="s">
        <v>817</v>
      </c>
      <c r="C148" s="58" t="s">
        <v>802</v>
      </c>
      <c r="D148" s="19">
        <v>1024</v>
      </c>
      <c r="E148" s="202">
        <f t="shared" si="13"/>
        <v>530</v>
      </c>
      <c r="F148" s="130">
        <f t="shared" si="13"/>
        <v>0.517578125</v>
      </c>
      <c r="G148" s="60" t="str">
        <f t="shared" si="15"/>
        <v>48.7% - 54.8%</v>
      </c>
      <c r="H148" s="201">
        <v>318</v>
      </c>
      <c r="I148" s="131">
        <f t="shared" si="18"/>
        <v>0.310546875</v>
      </c>
      <c r="J148" s="132">
        <v>212</v>
      </c>
      <c r="K148" s="131">
        <f t="shared" si="16"/>
        <v>0.20703125</v>
      </c>
      <c r="L148" s="201">
        <v>454</v>
      </c>
      <c r="M148" s="131">
        <f t="shared" si="17"/>
        <v>0.443359375</v>
      </c>
      <c r="N148" s="201">
        <v>40</v>
      </c>
      <c r="O148" s="131">
        <f t="shared" si="14"/>
        <v>3.90625E-2</v>
      </c>
      <c r="P148" s="232" t="s">
        <v>818</v>
      </c>
      <c r="Q148" s="177">
        <v>0</v>
      </c>
      <c r="R148" s="177">
        <v>0</v>
      </c>
      <c r="S148" s="177">
        <v>0</v>
      </c>
    </row>
    <row r="149" spans="1:19" s="133" customFormat="1" x14ac:dyDescent="0.2">
      <c r="A149" s="58" t="s">
        <v>819</v>
      </c>
      <c r="B149" s="58" t="s">
        <v>820</v>
      </c>
      <c r="C149" s="58" t="s">
        <v>802</v>
      </c>
      <c r="D149" s="19">
        <v>2045</v>
      </c>
      <c r="E149" s="202">
        <f t="shared" si="13"/>
        <v>907</v>
      </c>
      <c r="F149" s="130"/>
      <c r="G149" s="60" t="str">
        <f t="shared" si="15"/>
        <v/>
      </c>
      <c r="H149" s="201">
        <v>638</v>
      </c>
      <c r="I149" s="131"/>
      <c r="J149" s="132">
        <v>269</v>
      </c>
      <c r="K149" s="131"/>
      <c r="L149" s="201">
        <v>1018</v>
      </c>
      <c r="M149" s="131"/>
      <c r="N149" s="201">
        <v>120</v>
      </c>
      <c r="O149" s="131">
        <f t="shared" si="14"/>
        <v>5.8679706601466992E-2</v>
      </c>
      <c r="P149" s="232" t="s">
        <v>821</v>
      </c>
      <c r="Q149" s="177">
        <v>0</v>
      </c>
      <c r="R149" s="177">
        <v>1</v>
      </c>
      <c r="S149" s="177">
        <v>0</v>
      </c>
    </row>
    <row r="150" spans="1:19" s="133" customFormat="1" x14ac:dyDescent="0.2">
      <c r="A150" s="58" t="s">
        <v>822</v>
      </c>
      <c r="B150" s="58" t="s">
        <v>823</v>
      </c>
      <c r="C150" s="58" t="s">
        <v>824</v>
      </c>
      <c r="D150" s="19">
        <v>821</v>
      </c>
      <c r="E150" s="202">
        <f t="shared" si="13"/>
        <v>410</v>
      </c>
      <c r="F150" s="130">
        <f t="shared" si="13"/>
        <v>0.49939098660170522</v>
      </c>
      <c r="G150" s="60" t="str">
        <f t="shared" si="15"/>
        <v>46.5% - 53.4%</v>
      </c>
      <c r="H150" s="201">
        <v>312</v>
      </c>
      <c r="I150" s="131">
        <f t="shared" si="18"/>
        <v>0.3800243605359318</v>
      </c>
      <c r="J150" s="132">
        <v>98</v>
      </c>
      <c r="K150" s="131">
        <f t="shared" si="16"/>
        <v>0.11936662606577345</v>
      </c>
      <c r="L150" s="201">
        <v>397</v>
      </c>
      <c r="M150" s="131">
        <f t="shared" si="17"/>
        <v>0.48355663824604139</v>
      </c>
      <c r="N150" s="201">
        <v>14</v>
      </c>
      <c r="O150" s="131">
        <f t="shared" si="14"/>
        <v>1.705237515225335E-2</v>
      </c>
      <c r="P150" s="232" t="s">
        <v>825</v>
      </c>
      <c r="Q150" s="177">
        <v>0</v>
      </c>
      <c r="R150" s="177">
        <v>0</v>
      </c>
      <c r="S150" s="177">
        <v>0</v>
      </c>
    </row>
    <row r="151" spans="1:19" s="133" customFormat="1" x14ac:dyDescent="0.2">
      <c r="A151" s="58" t="s">
        <v>826</v>
      </c>
      <c r="B151" s="58" t="s">
        <v>827</v>
      </c>
      <c r="C151" s="58" t="s">
        <v>824</v>
      </c>
      <c r="D151" s="19">
        <v>1209</v>
      </c>
      <c r="E151" s="202">
        <f t="shared" si="13"/>
        <v>646</v>
      </c>
      <c r="F151" s="130">
        <f t="shared" si="13"/>
        <v>0.53432588916459878</v>
      </c>
      <c r="G151" s="60" t="str">
        <f t="shared" si="15"/>
        <v>50.6% - 56.2%</v>
      </c>
      <c r="H151" s="201">
        <v>412</v>
      </c>
      <c r="I151" s="131">
        <f t="shared" si="18"/>
        <v>0.34077750206782464</v>
      </c>
      <c r="J151" s="132">
        <v>234</v>
      </c>
      <c r="K151" s="131">
        <f t="shared" si="16"/>
        <v>0.19354838709677419</v>
      </c>
      <c r="L151" s="201">
        <v>526</v>
      </c>
      <c r="M151" s="131">
        <f t="shared" si="17"/>
        <v>0.43507030603804797</v>
      </c>
      <c r="N151" s="201">
        <v>37</v>
      </c>
      <c r="O151" s="131">
        <f t="shared" si="14"/>
        <v>3.0603804797353185E-2</v>
      </c>
      <c r="P151" s="232" t="s">
        <v>828</v>
      </c>
      <c r="Q151" s="177">
        <v>0</v>
      </c>
      <c r="R151" s="177">
        <v>0</v>
      </c>
      <c r="S151" s="177">
        <v>0</v>
      </c>
    </row>
    <row r="152" spans="1:19" s="133" customFormat="1" x14ac:dyDescent="0.2">
      <c r="A152" s="58" t="s">
        <v>829</v>
      </c>
      <c r="B152" s="58" t="s">
        <v>830</v>
      </c>
      <c r="C152" s="58" t="s">
        <v>824</v>
      </c>
      <c r="D152" s="19">
        <v>576</v>
      </c>
      <c r="E152" s="202">
        <f t="shared" si="13"/>
        <v>188</v>
      </c>
      <c r="F152" s="130">
        <f t="shared" si="13"/>
        <v>0.32638888888888884</v>
      </c>
      <c r="G152" s="60" t="str">
        <f t="shared" si="15"/>
        <v>28.9% - 36.6%</v>
      </c>
      <c r="H152" s="201">
        <v>148</v>
      </c>
      <c r="I152" s="131">
        <f t="shared" si="18"/>
        <v>0.25694444444444442</v>
      </c>
      <c r="J152" s="132">
        <v>40</v>
      </c>
      <c r="K152" s="131">
        <f t="shared" si="16"/>
        <v>6.9444444444444448E-2</v>
      </c>
      <c r="L152" s="201">
        <v>364</v>
      </c>
      <c r="M152" s="131">
        <f t="shared" si="17"/>
        <v>0.63194444444444442</v>
      </c>
      <c r="N152" s="201">
        <v>24</v>
      </c>
      <c r="O152" s="131">
        <f t="shared" si="14"/>
        <v>4.1666666666666664E-2</v>
      </c>
      <c r="P152" s="232" t="s">
        <v>831</v>
      </c>
      <c r="Q152" s="177">
        <v>0</v>
      </c>
      <c r="R152" s="177">
        <v>0</v>
      </c>
      <c r="S152" s="177">
        <v>0</v>
      </c>
    </row>
    <row r="153" spans="1:19" s="133" customFormat="1" x14ac:dyDescent="0.2">
      <c r="A153" s="58" t="s">
        <v>832</v>
      </c>
      <c r="B153" s="58" t="s">
        <v>833</v>
      </c>
      <c r="C153" s="58" t="s">
        <v>824</v>
      </c>
      <c r="D153" s="19">
        <v>651</v>
      </c>
      <c r="E153" s="202">
        <f t="shared" si="13"/>
        <v>257</v>
      </c>
      <c r="F153" s="130">
        <f t="shared" si="13"/>
        <v>0.39477726574500765</v>
      </c>
      <c r="G153" s="60" t="str">
        <f t="shared" si="15"/>
        <v>35.8% - 43.3%</v>
      </c>
      <c r="H153" s="201">
        <v>199</v>
      </c>
      <c r="I153" s="131">
        <f t="shared" si="18"/>
        <v>0.30568356374807987</v>
      </c>
      <c r="J153" s="132">
        <v>58</v>
      </c>
      <c r="K153" s="131">
        <f t="shared" si="16"/>
        <v>8.9093701996927802E-2</v>
      </c>
      <c r="L153" s="201">
        <v>381</v>
      </c>
      <c r="M153" s="131">
        <f t="shared" si="17"/>
        <v>0.58525345622119818</v>
      </c>
      <c r="N153" s="201">
        <v>13</v>
      </c>
      <c r="O153" s="131">
        <f t="shared" si="14"/>
        <v>1.9969278033794162E-2</v>
      </c>
      <c r="P153" s="232" t="s">
        <v>834</v>
      </c>
      <c r="Q153" s="177">
        <v>0</v>
      </c>
      <c r="R153" s="177">
        <v>0</v>
      </c>
      <c r="S153" s="177">
        <v>0</v>
      </c>
    </row>
    <row r="154" spans="1:19" s="133" customFormat="1" x14ac:dyDescent="0.2">
      <c r="A154" s="58" t="s">
        <v>835</v>
      </c>
      <c r="B154" s="58" t="s">
        <v>836</v>
      </c>
      <c r="C154" s="58" t="s">
        <v>824</v>
      </c>
      <c r="D154" s="19">
        <v>395</v>
      </c>
      <c r="E154" s="202">
        <f t="shared" si="13"/>
        <v>159</v>
      </c>
      <c r="F154" s="130"/>
      <c r="G154" s="60" t="str">
        <f t="shared" si="15"/>
        <v/>
      </c>
      <c r="H154" s="201">
        <v>115</v>
      </c>
      <c r="I154" s="131"/>
      <c r="J154" s="132">
        <v>44</v>
      </c>
      <c r="K154" s="131"/>
      <c r="L154" s="201">
        <v>216</v>
      </c>
      <c r="M154" s="131"/>
      <c r="N154" s="201">
        <v>20</v>
      </c>
      <c r="O154" s="131">
        <f t="shared" si="14"/>
        <v>5.0632911392405063E-2</v>
      </c>
      <c r="P154" s="232" t="s">
        <v>837</v>
      </c>
      <c r="Q154" s="177">
        <v>0</v>
      </c>
      <c r="R154" s="177">
        <v>1</v>
      </c>
      <c r="S154" s="177">
        <v>0</v>
      </c>
    </row>
    <row r="155" spans="1:19" s="133" customFormat="1" x14ac:dyDescent="0.2">
      <c r="A155" s="58" t="s">
        <v>838</v>
      </c>
      <c r="B155" s="58" t="s">
        <v>839</v>
      </c>
      <c r="C155" s="58" t="s">
        <v>824</v>
      </c>
      <c r="D155" s="19">
        <v>308</v>
      </c>
      <c r="E155" s="202">
        <f t="shared" si="13"/>
        <v>133</v>
      </c>
      <c r="F155" s="130">
        <f t="shared" si="13"/>
        <v>0.43181818181818177</v>
      </c>
      <c r="G155" s="60" t="str">
        <f t="shared" si="15"/>
        <v>37.8% - 48.8%</v>
      </c>
      <c r="H155" s="201">
        <v>92</v>
      </c>
      <c r="I155" s="131">
        <f t="shared" si="18"/>
        <v>0.29870129870129869</v>
      </c>
      <c r="J155" s="132">
        <v>41</v>
      </c>
      <c r="K155" s="131">
        <f t="shared" si="16"/>
        <v>0.13311688311688311</v>
      </c>
      <c r="L155" s="201">
        <v>167</v>
      </c>
      <c r="M155" s="131">
        <f t="shared" si="17"/>
        <v>0.54220779220779225</v>
      </c>
      <c r="N155" s="201">
        <v>8</v>
      </c>
      <c r="O155" s="131">
        <f t="shared" si="14"/>
        <v>2.5974025974025976E-2</v>
      </c>
      <c r="P155" s="232" t="s">
        <v>840</v>
      </c>
      <c r="Q155" s="177">
        <v>0</v>
      </c>
      <c r="R155" s="177">
        <v>0</v>
      </c>
      <c r="S155" s="177">
        <v>0</v>
      </c>
    </row>
    <row r="156" spans="1:19" s="133" customFormat="1" x14ac:dyDescent="0.2">
      <c r="A156" s="58" t="s">
        <v>841</v>
      </c>
      <c r="B156" s="58" t="s">
        <v>842</v>
      </c>
      <c r="C156" s="58" t="s">
        <v>824</v>
      </c>
      <c r="D156" s="19">
        <v>886</v>
      </c>
      <c r="E156" s="202">
        <f t="shared" si="13"/>
        <v>362</v>
      </c>
      <c r="F156" s="130"/>
      <c r="G156" s="60" t="str">
        <f t="shared" si="15"/>
        <v/>
      </c>
      <c r="H156" s="201">
        <v>270</v>
      </c>
      <c r="I156" s="131"/>
      <c r="J156" s="132">
        <v>92</v>
      </c>
      <c r="K156" s="131"/>
      <c r="L156" s="201">
        <v>508</v>
      </c>
      <c r="M156" s="131"/>
      <c r="N156" s="201">
        <v>16</v>
      </c>
      <c r="O156" s="131">
        <f t="shared" si="14"/>
        <v>1.8058690744920992E-2</v>
      </c>
      <c r="P156" s="232" t="s">
        <v>843</v>
      </c>
      <c r="Q156" s="177">
        <v>1</v>
      </c>
      <c r="R156" s="177">
        <v>0</v>
      </c>
      <c r="S156" s="177">
        <v>0</v>
      </c>
    </row>
    <row r="157" spans="1:19" s="133" customFormat="1" x14ac:dyDescent="0.2">
      <c r="A157" s="58" t="s">
        <v>844</v>
      </c>
      <c r="B157" s="58" t="s">
        <v>845</v>
      </c>
      <c r="C157" s="58" t="s">
        <v>846</v>
      </c>
      <c r="D157" s="19">
        <v>350</v>
      </c>
      <c r="E157" s="202">
        <f t="shared" si="13"/>
        <v>83</v>
      </c>
      <c r="F157" s="130"/>
      <c r="G157" s="60" t="str">
        <f t="shared" si="15"/>
        <v/>
      </c>
      <c r="H157" s="201">
        <v>54</v>
      </c>
      <c r="I157" s="131"/>
      <c r="J157" s="132">
        <v>29</v>
      </c>
      <c r="K157" s="131"/>
      <c r="L157" s="201">
        <v>203</v>
      </c>
      <c r="M157" s="131"/>
      <c r="N157" s="201">
        <v>64</v>
      </c>
      <c r="O157" s="131">
        <f t="shared" si="14"/>
        <v>0.18285714285714286</v>
      </c>
      <c r="P157" s="232" t="s">
        <v>847</v>
      </c>
      <c r="Q157" s="177">
        <v>0</v>
      </c>
      <c r="R157" s="177">
        <v>1</v>
      </c>
      <c r="S157" s="177">
        <v>0</v>
      </c>
    </row>
    <row r="158" spans="1:19" s="133" customFormat="1" x14ac:dyDescent="0.2">
      <c r="A158" s="58" t="s">
        <v>848</v>
      </c>
      <c r="B158" s="58" t="s">
        <v>849</v>
      </c>
      <c r="C158" s="58" t="s">
        <v>846</v>
      </c>
      <c r="D158" s="19">
        <v>378</v>
      </c>
      <c r="E158" s="202">
        <f t="shared" si="13"/>
        <v>135</v>
      </c>
      <c r="F158" s="130"/>
      <c r="G158" s="60" t="str">
        <f t="shared" si="15"/>
        <v/>
      </c>
      <c r="H158" s="201">
        <v>103</v>
      </c>
      <c r="I158" s="131"/>
      <c r="J158" s="132">
        <v>32</v>
      </c>
      <c r="K158" s="131"/>
      <c r="L158" s="201">
        <v>184</v>
      </c>
      <c r="M158" s="131"/>
      <c r="N158" s="201">
        <v>59</v>
      </c>
      <c r="O158" s="131">
        <f t="shared" si="14"/>
        <v>0.15608465608465608</v>
      </c>
      <c r="P158" s="232" t="s">
        <v>850</v>
      </c>
      <c r="Q158" s="177">
        <v>0</v>
      </c>
      <c r="R158" s="177">
        <v>1</v>
      </c>
      <c r="S158" s="177">
        <v>0</v>
      </c>
    </row>
    <row r="159" spans="1:19" s="133" customFormat="1" x14ac:dyDescent="0.2">
      <c r="A159" s="58" t="s">
        <v>851</v>
      </c>
      <c r="B159" s="58" t="s">
        <v>852</v>
      </c>
      <c r="C159" s="58" t="s">
        <v>846</v>
      </c>
      <c r="D159" s="19">
        <v>486</v>
      </c>
      <c r="E159" s="202">
        <f t="shared" si="13"/>
        <v>196</v>
      </c>
      <c r="F159" s="130">
        <f t="shared" si="13"/>
        <v>0.40329218106995884</v>
      </c>
      <c r="G159" s="60" t="str">
        <f t="shared" si="15"/>
        <v>36.1% - 44.8%</v>
      </c>
      <c r="H159" s="201">
        <v>144</v>
      </c>
      <c r="I159" s="131">
        <f t="shared" si="18"/>
        <v>0.29629629629629628</v>
      </c>
      <c r="J159" s="132">
        <v>52</v>
      </c>
      <c r="K159" s="131">
        <f t="shared" si="16"/>
        <v>0.10699588477366255</v>
      </c>
      <c r="L159" s="201">
        <v>274</v>
      </c>
      <c r="M159" s="131">
        <f t="shared" si="17"/>
        <v>0.56378600823045266</v>
      </c>
      <c r="N159" s="201">
        <v>16</v>
      </c>
      <c r="O159" s="131">
        <f t="shared" si="14"/>
        <v>3.292181069958848E-2</v>
      </c>
      <c r="P159" s="232" t="s">
        <v>853</v>
      </c>
      <c r="Q159" s="177">
        <v>0</v>
      </c>
      <c r="R159" s="177">
        <v>0</v>
      </c>
      <c r="S159" s="177">
        <v>0</v>
      </c>
    </row>
    <row r="160" spans="1:19" s="133" customFormat="1" x14ac:dyDescent="0.2">
      <c r="A160" s="58" t="s">
        <v>854</v>
      </c>
      <c r="B160" s="58" t="s">
        <v>855</v>
      </c>
      <c r="C160" s="58" t="s">
        <v>846</v>
      </c>
      <c r="D160" s="19">
        <v>720</v>
      </c>
      <c r="E160" s="202">
        <f t="shared" si="13"/>
        <v>338</v>
      </c>
      <c r="F160" s="130">
        <f t="shared" si="13"/>
        <v>0.46944444444444444</v>
      </c>
      <c r="G160" s="60" t="str">
        <f t="shared" si="15"/>
        <v>43.3% - 50.6%</v>
      </c>
      <c r="H160" s="201">
        <v>251</v>
      </c>
      <c r="I160" s="131">
        <f t="shared" si="18"/>
        <v>0.34861111111111109</v>
      </c>
      <c r="J160" s="132">
        <v>87</v>
      </c>
      <c r="K160" s="131">
        <f t="shared" si="16"/>
        <v>0.12083333333333333</v>
      </c>
      <c r="L160" s="201">
        <v>373</v>
      </c>
      <c r="M160" s="131">
        <f t="shared" si="17"/>
        <v>0.5180555555555556</v>
      </c>
      <c r="N160" s="201">
        <v>9</v>
      </c>
      <c r="O160" s="131">
        <f t="shared" si="14"/>
        <v>1.2500000000000001E-2</v>
      </c>
      <c r="P160" s="232" t="s">
        <v>856</v>
      </c>
      <c r="Q160" s="177">
        <v>0</v>
      </c>
      <c r="R160" s="177">
        <v>0</v>
      </c>
      <c r="S160" s="177">
        <v>0</v>
      </c>
    </row>
    <row r="161" spans="1:19" s="133" customFormat="1" x14ac:dyDescent="0.2">
      <c r="A161" s="58" t="s">
        <v>857</v>
      </c>
      <c r="B161" s="58" t="s">
        <v>858</v>
      </c>
      <c r="C161" s="58" t="s">
        <v>846</v>
      </c>
      <c r="D161" s="19">
        <v>540</v>
      </c>
      <c r="E161" s="202">
        <f t="shared" si="13"/>
        <v>161</v>
      </c>
      <c r="F161" s="130"/>
      <c r="G161" s="60" t="str">
        <f t="shared" si="15"/>
        <v/>
      </c>
      <c r="H161" s="201">
        <v>112</v>
      </c>
      <c r="I161" s="131"/>
      <c r="J161" s="132">
        <v>49</v>
      </c>
      <c r="K161" s="131"/>
      <c r="L161" s="201">
        <v>288</v>
      </c>
      <c r="M161" s="131"/>
      <c r="N161" s="201">
        <v>91</v>
      </c>
      <c r="O161" s="131">
        <f t="shared" si="14"/>
        <v>0.16851851851851851</v>
      </c>
      <c r="P161" s="232" t="s">
        <v>859</v>
      </c>
      <c r="Q161" s="177">
        <v>0</v>
      </c>
      <c r="R161" s="177">
        <v>1</v>
      </c>
      <c r="S161" s="177">
        <v>0</v>
      </c>
    </row>
    <row r="162" spans="1:19" s="133" customFormat="1" x14ac:dyDescent="0.2">
      <c r="A162" s="58" t="s">
        <v>860</v>
      </c>
      <c r="B162" s="58" t="s">
        <v>861</v>
      </c>
      <c r="C162" s="58" t="s">
        <v>846</v>
      </c>
      <c r="D162" s="19">
        <v>360</v>
      </c>
      <c r="E162" s="202">
        <f t="shared" si="13"/>
        <v>164</v>
      </c>
      <c r="F162" s="130"/>
      <c r="G162" s="60" t="str">
        <f t="shared" si="15"/>
        <v/>
      </c>
      <c r="H162" s="201">
        <v>124</v>
      </c>
      <c r="I162" s="131"/>
      <c r="J162" s="132">
        <v>40</v>
      </c>
      <c r="K162" s="131"/>
      <c r="L162" s="201">
        <v>167</v>
      </c>
      <c r="M162" s="131"/>
      <c r="N162" s="201">
        <v>29</v>
      </c>
      <c r="O162" s="131">
        <f t="shared" si="14"/>
        <v>8.0555555555555561E-2</v>
      </c>
      <c r="P162" s="232" t="s">
        <v>862</v>
      </c>
      <c r="Q162" s="177">
        <v>0</v>
      </c>
      <c r="R162" s="177">
        <v>1</v>
      </c>
      <c r="S162" s="177">
        <v>0</v>
      </c>
    </row>
    <row r="163" spans="1:19" s="133" customFormat="1" x14ac:dyDescent="0.2">
      <c r="A163" s="58" t="s">
        <v>863</v>
      </c>
      <c r="B163" s="58" t="s">
        <v>864</v>
      </c>
      <c r="C163" s="58" t="s">
        <v>846</v>
      </c>
      <c r="D163" s="19">
        <v>955</v>
      </c>
      <c r="E163" s="202">
        <f t="shared" si="13"/>
        <v>329</v>
      </c>
      <c r="F163" s="130">
        <f t="shared" si="13"/>
        <v>0.34450261780104713</v>
      </c>
      <c r="G163" s="60" t="str">
        <f t="shared" si="15"/>
        <v>31.5% - 37.5%</v>
      </c>
      <c r="H163" s="201">
        <v>243</v>
      </c>
      <c r="I163" s="131">
        <f t="shared" si="18"/>
        <v>0.25445026178010471</v>
      </c>
      <c r="J163" s="132">
        <v>86</v>
      </c>
      <c r="K163" s="131">
        <f t="shared" si="16"/>
        <v>9.0052356020942415E-2</v>
      </c>
      <c r="L163" s="201">
        <v>595</v>
      </c>
      <c r="M163" s="131">
        <f t="shared" si="17"/>
        <v>0.62303664921465973</v>
      </c>
      <c r="N163" s="201">
        <v>31</v>
      </c>
      <c r="O163" s="131">
        <f t="shared" si="14"/>
        <v>3.2460732984293195E-2</v>
      </c>
      <c r="P163" s="232" t="s">
        <v>865</v>
      </c>
      <c r="Q163" s="177">
        <v>0</v>
      </c>
      <c r="R163" s="177">
        <v>0</v>
      </c>
      <c r="S163" s="177">
        <v>0</v>
      </c>
    </row>
    <row r="164" spans="1:19" s="133" customFormat="1" x14ac:dyDescent="0.2">
      <c r="A164" s="58" t="s">
        <v>866</v>
      </c>
      <c r="B164" s="58" t="s">
        <v>867</v>
      </c>
      <c r="C164" s="58" t="s">
        <v>846</v>
      </c>
      <c r="D164" s="19">
        <v>581</v>
      </c>
      <c r="E164" s="202">
        <f t="shared" ref="E164:F227" si="19">H164+J164</f>
        <v>194</v>
      </c>
      <c r="F164" s="130">
        <f t="shared" si="19"/>
        <v>0.33390705679862309</v>
      </c>
      <c r="G164" s="60" t="str">
        <f t="shared" si="15"/>
        <v>29.7% - 37.3%</v>
      </c>
      <c r="H164" s="201">
        <v>131</v>
      </c>
      <c r="I164" s="131">
        <f t="shared" si="18"/>
        <v>0.22547332185886404</v>
      </c>
      <c r="J164" s="132">
        <v>63</v>
      </c>
      <c r="K164" s="131">
        <f t="shared" si="16"/>
        <v>0.10843373493975904</v>
      </c>
      <c r="L164" s="201">
        <v>368</v>
      </c>
      <c r="M164" s="131">
        <f t="shared" si="17"/>
        <v>0.63339070567986233</v>
      </c>
      <c r="N164" s="201">
        <v>19</v>
      </c>
      <c r="O164" s="131">
        <f t="shared" ref="O164:O227" si="20">N164/D164</f>
        <v>3.2702237521514632E-2</v>
      </c>
      <c r="P164" s="232" t="s">
        <v>868</v>
      </c>
      <c r="Q164" s="177">
        <v>0</v>
      </c>
      <c r="R164" s="177">
        <v>0</v>
      </c>
      <c r="S164" s="177">
        <v>0</v>
      </c>
    </row>
    <row r="165" spans="1:19" s="133" customFormat="1" x14ac:dyDescent="0.2">
      <c r="A165" s="58" t="s">
        <v>869</v>
      </c>
      <c r="B165" s="58" t="s">
        <v>870</v>
      </c>
      <c r="C165" s="58" t="s">
        <v>871</v>
      </c>
      <c r="D165" s="19">
        <v>454</v>
      </c>
      <c r="E165" s="202">
        <f t="shared" si="19"/>
        <v>298</v>
      </c>
      <c r="F165" s="130">
        <f t="shared" si="19"/>
        <v>0.65638766519823788</v>
      </c>
      <c r="G165" s="60" t="str">
        <f t="shared" si="15"/>
        <v>61.2% - 69.9%</v>
      </c>
      <c r="H165" s="201">
        <v>224</v>
      </c>
      <c r="I165" s="131">
        <f t="shared" si="18"/>
        <v>0.4933920704845815</v>
      </c>
      <c r="J165" s="132">
        <v>74</v>
      </c>
      <c r="K165" s="131">
        <f t="shared" si="16"/>
        <v>0.16299559471365638</v>
      </c>
      <c r="L165" s="201">
        <v>152</v>
      </c>
      <c r="M165" s="131">
        <f t="shared" si="17"/>
        <v>0.33480176211453744</v>
      </c>
      <c r="N165" s="201">
        <v>4</v>
      </c>
      <c r="O165" s="131">
        <f t="shared" si="20"/>
        <v>8.8105726872246704E-3</v>
      </c>
      <c r="P165" s="232" t="s">
        <v>872</v>
      </c>
      <c r="Q165" s="177">
        <v>0</v>
      </c>
      <c r="R165" s="177">
        <v>0</v>
      </c>
      <c r="S165" s="177">
        <v>0</v>
      </c>
    </row>
    <row r="166" spans="1:19" s="133" customFormat="1" x14ac:dyDescent="0.2">
      <c r="A166" s="58" t="s">
        <v>873</v>
      </c>
      <c r="B166" s="58" t="s">
        <v>874</v>
      </c>
      <c r="C166" s="58" t="s">
        <v>871</v>
      </c>
      <c r="D166" s="19">
        <v>1601</v>
      </c>
      <c r="E166" s="202">
        <f t="shared" si="19"/>
        <v>812</v>
      </c>
      <c r="F166" s="130">
        <f t="shared" si="19"/>
        <v>0.50718301061836346</v>
      </c>
      <c r="G166" s="60" t="str">
        <f t="shared" si="15"/>
        <v>48.3% - 53.2%</v>
      </c>
      <c r="H166" s="201">
        <v>671</v>
      </c>
      <c r="I166" s="131">
        <f t="shared" si="18"/>
        <v>0.41911305434103685</v>
      </c>
      <c r="J166" s="132">
        <v>141</v>
      </c>
      <c r="K166" s="131">
        <f t="shared" si="16"/>
        <v>8.8069956277326666E-2</v>
      </c>
      <c r="L166" s="201">
        <v>769</v>
      </c>
      <c r="M166" s="131">
        <f t="shared" si="17"/>
        <v>0.4803247970018738</v>
      </c>
      <c r="N166" s="201">
        <v>20</v>
      </c>
      <c r="O166" s="131">
        <f t="shared" si="20"/>
        <v>1.2492192379762648E-2</v>
      </c>
      <c r="P166" s="232" t="s">
        <v>875</v>
      </c>
      <c r="Q166" s="177">
        <v>0</v>
      </c>
      <c r="R166" s="177">
        <v>0</v>
      </c>
      <c r="S166" s="177">
        <v>0</v>
      </c>
    </row>
    <row r="167" spans="1:19" s="133" customFormat="1" x14ac:dyDescent="0.2">
      <c r="A167" s="58" t="s">
        <v>876</v>
      </c>
      <c r="B167" s="58" t="s">
        <v>877</v>
      </c>
      <c r="C167" s="58" t="s">
        <v>871</v>
      </c>
      <c r="D167" s="19">
        <v>743</v>
      </c>
      <c r="E167" s="202">
        <f t="shared" si="19"/>
        <v>333</v>
      </c>
      <c r="F167" s="130">
        <f t="shared" si="19"/>
        <v>0.44818304172274559</v>
      </c>
      <c r="G167" s="60" t="str">
        <f t="shared" si="15"/>
        <v>41.3% - 48.4%</v>
      </c>
      <c r="H167" s="201">
        <v>235</v>
      </c>
      <c r="I167" s="131">
        <f t="shared" si="18"/>
        <v>0.31628532974427992</v>
      </c>
      <c r="J167" s="132">
        <v>98</v>
      </c>
      <c r="K167" s="131">
        <f t="shared" si="16"/>
        <v>0.13189771197846567</v>
      </c>
      <c r="L167" s="201">
        <v>377</v>
      </c>
      <c r="M167" s="131">
        <f t="shared" si="17"/>
        <v>0.5074024226110363</v>
      </c>
      <c r="N167" s="201">
        <v>33</v>
      </c>
      <c r="O167" s="131">
        <f t="shared" si="20"/>
        <v>4.4414535666218037E-2</v>
      </c>
      <c r="P167" s="232" t="s">
        <v>878</v>
      </c>
      <c r="Q167" s="177">
        <v>0</v>
      </c>
      <c r="R167" s="177">
        <v>0</v>
      </c>
      <c r="S167" s="177">
        <v>0</v>
      </c>
    </row>
    <row r="168" spans="1:19" s="133" customFormat="1" x14ac:dyDescent="0.2">
      <c r="A168" s="58" t="s">
        <v>879</v>
      </c>
      <c r="B168" s="58" t="s">
        <v>880</v>
      </c>
      <c r="C168" s="58" t="s">
        <v>871</v>
      </c>
      <c r="D168" s="19">
        <v>1217</v>
      </c>
      <c r="E168" s="202">
        <f t="shared" si="19"/>
        <v>605</v>
      </c>
      <c r="F168" s="130">
        <f t="shared" si="19"/>
        <v>0.49712407559572719</v>
      </c>
      <c r="G168" s="60" t="str">
        <f t="shared" ref="G168:G246" si="21">IF(ISNUMBER(F168),TEXT(((2*E168)+(1.96^2)-(1.96*((1.96^2)+(4*E168*(100%-F168)))^0.5))/(2*(D168+(1.96^2))),"0.0%")&amp;" - "&amp;TEXT(((2*E168)+(1.96^2)+(1.96*((1.96^2)+(4*E168*(100%-F168)))^0.5))/(2*(D168+(1.96^2))),"0.0%"),"")</f>
        <v>46.9% - 52.5%</v>
      </c>
      <c r="H168" s="201">
        <v>473</v>
      </c>
      <c r="I168" s="131">
        <f t="shared" si="18"/>
        <v>0.38866064092029579</v>
      </c>
      <c r="J168" s="132">
        <v>132</v>
      </c>
      <c r="K168" s="131">
        <f t="shared" si="16"/>
        <v>0.10846343467543139</v>
      </c>
      <c r="L168" s="201">
        <v>573</v>
      </c>
      <c r="M168" s="131">
        <f t="shared" si="17"/>
        <v>0.47082990961380444</v>
      </c>
      <c r="N168" s="201">
        <v>39</v>
      </c>
      <c r="O168" s="131">
        <f t="shared" si="20"/>
        <v>3.2046014790468362E-2</v>
      </c>
      <c r="P168" s="232" t="s">
        <v>881</v>
      </c>
      <c r="Q168" s="177">
        <v>0</v>
      </c>
      <c r="R168" s="177">
        <v>0</v>
      </c>
      <c r="S168" s="177">
        <v>0</v>
      </c>
    </row>
    <row r="169" spans="1:19" s="133" customFormat="1" x14ac:dyDescent="0.2">
      <c r="A169" s="58" t="s">
        <v>882</v>
      </c>
      <c r="B169" s="58" t="s">
        <v>883</v>
      </c>
      <c r="C169" s="58" t="s">
        <v>884</v>
      </c>
      <c r="D169" s="19">
        <v>1646</v>
      </c>
      <c r="E169" s="202">
        <f t="shared" si="19"/>
        <v>932</v>
      </c>
      <c r="F169" s="130">
        <f t="shared" si="19"/>
        <v>0.56622114216281894</v>
      </c>
      <c r="G169" s="60" t="str">
        <f t="shared" si="21"/>
        <v>54.2% - 59.0%</v>
      </c>
      <c r="H169" s="201">
        <v>668</v>
      </c>
      <c r="I169" s="131">
        <f t="shared" si="18"/>
        <v>0.40583232077764275</v>
      </c>
      <c r="J169" s="132">
        <v>264</v>
      </c>
      <c r="K169" s="131">
        <f t="shared" si="16"/>
        <v>0.16038882138517618</v>
      </c>
      <c r="L169" s="201">
        <v>671</v>
      </c>
      <c r="M169" s="131">
        <f t="shared" si="17"/>
        <v>0.40765492102065615</v>
      </c>
      <c r="N169" s="201">
        <v>43</v>
      </c>
      <c r="O169" s="131">
        <f t="shared" si="20"/>
        <v>2.6123936816524911E-2</v>
      </c>
      <c r="P169" s="232" t="s">
        <v>885</v>
      </c>
      <c r="Q169" s="177">
        <v>0</v>
      </c>
      <c r="R169" s="177">
        <v>0</v>
      </c>
      <c r="S169" s="177">
        <v>0</v>
      </c>
    </row>
    <row r="170" spans="1:19" s="133" customFormat="1" x14ac:dyDescent="0.2">
      <c r="A170" s="58" t="s">
        <v>886</v>
      </c>
      <c r="B170" s="58" t="s">
        <v>887</v>
      </c>
      <c r="C170" s="58" t="s">
        <v>884</v>
      </c>
      <c r="D170" s="19">
        <v>516</v>
      </c>
      <c r="E170" s="202">
        <f t="shared" si="19"/>
        <v>266</v>
      </c>
      <c r="F170" s="130"/>
      <c r="G170" s="60" t="str">
        <f t="shared" si="21"/>
        <v/>
      </c>
      <c r="H170" s="201">
        <v>196</v>
      </c>
      <c r="I170" s="131"/>
      <c r="J170" s="132">
        <v>70</v>
      </c>
      <c r="K170" s="131"/>
      <c r="L170" s="201">
        <v>246</v>
      </c>
      <c r="M170" s="131"/>
      <c r="N170" s="201">
        <v>4</v>
      </c>
      <c r="O170" s="131">
        <f t="shared" si="20"/>
        <v>7.7519379844961239E-3</v>
      </c>
      <c r="P170" s="232" t="s">
        <v>888</v>
      </c>
      <c r="Q170" s="177">
        <v>1</v>
      </c>
      <c r="R170" s="177">
        <v>0</v>
      </c>
      <c r="S170" s="177">
        <v>0</v>
      </c>
    </row>
    <row r="171" spans="1:19" s="133" customFormat="1" x14ac:dyDescent="0.2">
      <c r="A171" s="58" t="s">
        <v>889</v>
      </c>
      <c r="B171" s="58" t="s">
        <v>890</v>
      </c>
      <c r="C171" s="58" t="s">
        <v>884</v>
      </c>
      <c r="D171" s="19">
        <v>1318</v>
      </c>
      <c r="E171" s="202">
        <f t="shared" si="19"/>
        <v>676</v>
      </c>
      <c r="F171" s="130">
        <f t="shared" si="19"/>
        <v>0.51289833080424885</v>
      </c>
      <c r="G171" s="60" t="str">
        <f t="shared" si="21"/>
        <v>48.6% - 54.0%</v>
      </c>
      <c r="H171" s="201">
        <v>541</v>
      </c>
      <c r="I171" s="131">
        <f t="shared" si="18"/>
        <v>0.41047040971168436</v>
      </c>
      <c r="J171" s="132">
        <v>135</v>
      </c>
      <c r="K171" s="131">
        <f t="shared" si="16"/>
        <v>0.10242792109256449</v>
      </c>
      <c r="L171" s="201">
        <v>642</v>
      </c>
      <c r="M171" s="131">
        <f t="shared" si="17"/>
        <v>0.48710166919575115</v>
      </c>
      <c r="N171" s="201">
        <v>0</v>
      </c>
      <c r="O171" s="131">
        <f t="shared" si="20"/>
        <v>0</v>
      </c>
      <c r="P171" s="232" t="s">
        <v>891</v>
      </c>
      <c r="Q171" s="177">
        <v>0</v>
      </c>
      <c r="R171" s="177">
        <v>0</v>
      </c>
      <c r="S171" s="177">
        <v>0</v>
      </c>
    </row>
    <row r="172" spans="1:19" s="133" customFormat="1" x14ac:dyDescent="0.2">
      <c r="A172" s="58" t="s">
        <v>892</v>
      </c>
      <c r="B172" s="58" t="s">
        <v>893</v>
      </c>
      <c r="C172" s="58" t="s">
        <v>884</v>
      </c>
      <c r="D172" s="19">
        <v>770</v>
      </c>
      <c r="E172" s="202">
        <f t="shared" si="19"/>
        <v>364</v>
      </c>
      <c r="F172" s="130">
        <f t="shared" si="19"/>
        <v>0.47272727272727272</v>
      </c>
      <c r="G172" s="60" t="str">
        <f t="shared" si="21"/>
        <v>43.8% - 50.8%</v>
      </c>
      <c r="H172" s="201">
        <v>260</v>
      </c>
      <c r="I172" s="131">
        <f t="shared" si="18"/>
        <v>0.33766233766233766</v>
      </c>
      <c r="J172" s="132">
        <v>104</v>
      </c>
      <c r="K172" s="131">
        <f t="shared" si="16"/>
        <v>0.13506493506493505</v>
      </c>
      <c r="L172" s="201">
        <v>405</v>
      </c>
      <c r="M172" s="131">
        <f t="shared" si="17"/>
        <v>0.52597402597402598</v>
      </c>
      <c r="N172" s="201">
        <v>1</v>
      </c>
      <c r="O172" s="131">
        <f t="shared" si="20"/>
        <v>1.2987012987012987E-3</v>
      </c>
      <c r="P172" s="232" t="s">
        <v>894</v>
      </c>
      <c r="Q172" s="177">
        <v>0</v>
      </c>
      <c r="R172" s="177">
        <v>0</v>
      </c>
      <c r="S172" s="177">
        <v>0</v>
      </c>
    </row>
    <row r="173" spans="1:19" s="133" customFormat="1" x14ac:dyDescent="0.2">
      <c r="A173" s="58" t="s">
        <v>895</v>
      </c>
      <c r="B173" s="58" t="s">
        <v>896</v>
      </c>
      <c r="C173" s="58" t="s">
        <v>897</v>
      </c>
      <c r="D173" s="19">
        <v>1405</v>
      </c>
      <c r="E173" s="202">
        <f t="shared" si="19"/>
        <v>597</v>
      </c>
      <c r="F173" s="130"/>
      <c r="G173" s="60" t="str">
        <f t="shared" si="21"/>
        <v/>
      </c>
      <c r="H173" s="201">
        <v>469</v>
      </c>
      <c r="I173" s="131"/>
      <c r="J173" s="132">
        <v>128</v>
      </c>
      <c r="K173" s="131"/>
      <c r="L173" s="201">
        <v>572</v>
      </c>
      <c r="M173" s="131"/>
      <c r="N173" s="201">
        <v>236</v>
      </c>
      <c r="O173" s="131">
        <f t="shared" si="20"/>
        <v>0.16797153024911032</v>
      </c>
      <c r="P173" s="232" t="s">
        <v>898</v>
      </c>
      <c r="Q173" s="177">
        <v>0</v>
      </c>
      <c r="R173" s="177">
        <v>1</v>
      </c>
      <c r="S173" s="177">
        <v>0</v>
      </c>
    </row>
    <row r="174" spans="1:19" s="133" customFormat="1" x14ac:dyDescent="0.2">
      <c r="A174" s="58" t="s">
        <v>899</v>
      </c>
      <c r="B174" s="58" t="s">
        <v>900</v>
      </c>
      <c r="C174" s="58" t="s">
        <v>897</v>
      </c>
      <c r="D174" s="19">
        <v>1364</v>
      </c>
      <c r="E174" s="202">
        <f t="shared" si="19"/>
        <v>617</v>
      </c>
      <c r="F174" s="130"/>
      <c r="G174" s="60" t="str">
        <f t="shared" si="21"/>
        <v/>
      </c>
      <c r="H174" s="201">
        <v>487</v>
      </c>
      <c r="I174" s="131"/>
      <c r="J174" s="132">
        <v>130</v>
      </c>
      <c r="K174" s="131"/>
      <c r="L174" s="201">
        <v>726</v>
      </c>
      <c r="M174" s="131"/>
      <c r="N174" s="201">
        <v>21</v>
      </c>
      <c r="O174" s="131">
        <f t="shared" si="20"/>
        <v>1.5395894428152493E-2</v>
      </c>
      <c r="P174" s="232" t="s">
        <v>901</v>
      </c>
      <c r="Q174" s="177">
        <v>1</v>
      </c>
      <c r="R174" s="177">
        <v>0</v>
      </c>
      <c r="S174" s="177">
        <v>0</v>
      </c>
    </row>
    <row r="175" spans="1:19" s="133" customFormat="1" x14ac:dyDescent="0.2">
      <c r="A175" s="58" t="s">
        <v>902</v>
      </c>
      <c r="B175" s="58" t="s">
        <v>903</v>
      </c>
      <c r="C175" s="58" t="s">
        <v>897</v>
      </c>
      <c r="D175" s="19">
        <v>729</v>
      </c>
      <c r="E175" s="202">
        <f t="shared" si="19"/>
        <v>322</v>
      </c>
      <c r="F175" s="130">
        <f t="shared" si="19"/>
        <v>0.44170096021947874</v>
      </c>
      <c r="G175" s="60" t="str">
        <f t="shared" si="21"/>
        <v>40.6% - 47.8%</v>
      </c>
      <c r="H175" s="201">
        <v>244</v>
      </c>
      <c r="I175" s="131">
        <f t="shared" si="18"/>
        <v>0.33470507544581618</v>
      </c>
      <c r="J175" s="132">
        <v>78</v>
      </c>
      <c r="K175" s="131">
        <f t="shared" si="16"/>
        <v>0.10699588477366255</v>
      </c>
      <c r="L175" s="201">
        <v>382</v>
      </c>
      <c r="M175" s="131">
        <f t="shared" si="17"/>
        <v>0.52400548696844995</v>
      </c>
      <c r="N175" s="201">
        <v>25</v>
      </c>
      <c r="O175" s="131">
        <f t="shared" si="20"/>
        <v>3.4293552812071332E-2</v>
      </c>
      <c r="P175" s="232" t="s">
        <v>904</v>
      </c>
      <c r="Q175" s="177">
        <v>0</v>
      </c>
      <c r="R175" s="177">
        <v>0</v>
      </c>
      <c r="S175" s="177">
        <v>0</v>
      </c>
    </row>
    <row r="176" spans="1:19" s="133" customFormat="1" x14ac:dyDescent="0.2">
      <c r="A176" s="58" t="s">
        <v>905</v>
      </c>
      <c r="B176" s="58" t="s">
        <v>906</v>
      </c>
      <c r="C176" s="58" t="s">
        <v>907</v>
      </c>
      <c r="D176" s="19">
        <v>377</v>
      </c>
      <c r="E176" s="202">
        <f t="shared" si="19"/>
        <v>140</v>
      </c>
      <c r="F176" s="130"/>
      <c r="G176" s="60" t="str">
        <f t="shared" si="21"/>
        <v/>
      </c>
      <c r="H176" s="201">
        <v>87</v>
      </c>
      <c r="I176" s="131"/>
      <c r="J176" s="132">
        <v>53</v>
      </c>
      <c r="K176" s="131"/>
      <c r="L176" s="201">
        <v>183</v>
      </c>
      <c r="M176" s="131"/>
      <c r="N176" s="201">
        <v>54</v>
      </c>
      <c r="O176" s="131">
        <f t="shared" si="20"/>
        <v>0.14323607427055704</v>
      </c>
      <c r="P176" s="232" t="s">
        <v>908</v>
      </c>
      <c r="Q176" s="177">
        <v>0</v>
      </c>
      <c r="R176" s="177">
        <v>1</v>
      </c>
      <c r="S176" s="177">
        <v>0</v>
      </c>
    </row>
    <row r="177" spans="1:19" s="133" customFormat="1" x14ac:dyDescent="0.2">
      <c r="A177" s="58" t="s">
        <v>909</v>
      </c>
      <c r="B177" s="58" t="s">
        <v>910</v>
      </c>
      <c r="C177" s="58" t="s">
        <v>907</v>
      </c>
      <c r="D177" s="19">
        <v>464</v>
      </c>
      <c r="E177" s="202">
        <f t="shared" si="19"/>
        <v>179</v>
      </c>
      <c r="F177" s="130"/>
      <c r="G177" s="60" t="str">
        <f t="shared" si="21"/>
        <v/>
      </c>
      <c r="H177" s="201">
        <v>136</v>
      </c>
      <c r="I177" s="131"/>
      <c r="J177" s="132">
        <v>43</v>
      </c>
      <c r="K177" s="131"/>
      <c r="L177" s="201">
        <v>228</v>
      </c>
      <c r="M177" s="131"/>
      <c r="N177" s="201">
        <v>57</v>
      </c>
      <c r="O177" s="131">
        <f t="shared" si="20"/>
        <v>0.12284482758620689</v>
      </c>
      <c r="P177" s="232" t="s">
        <v>911</v>
      </c>
      <c r="Q177" s="177">
        <v>0</v>
      </c>
      <c r="R177" s="177">
        <v>1</v>
      </c>
      <c r="S177" s="177">
        <v>0</v>
      </c>
    </row>
    <row r="178" spans="1:19" s="133" customFormat="1" x14ac:dyDescent="0.2">
      <c r="A178" s="58" t="s">
        <v>912</v>
      </c>
      <c r="B178" s="58" t="s">
        <v>913</v>
      </c>
      <c r="C178" s="58" t="s">
        <v>907</v>
      </c>
      <c r="D178" s="19">
        <v>843</v>
      </c>
      <c r="E178" s="202">
        <f t="shared" si="19"/>
        <v>284</v>
      </c>
      <c r="F178" s="130"/>
      <c r="G178" s="60" t="str">
        <f t="shared" si="21"/>
        <v/>
      </c>
      <c r="H178" s="201">
        <v>191</v>
      </c>
      <c r="I178" s="131"/>
      <c r="J178" s="132">
        <v>93</v>
      </c>
      <c r="K178" s="131"/>
      <c r="L178" s="201">
        <v>448</v>
      </c>
      <c r="M178" s="131"/>
      <c r="N178" s="201">
        <v>111</v>
      </c>
      <c r="O178" s="131">
        <f t="shared" si="20"/>
        <v>0.13167259786476868</v>
      </c>
      <c r="P178" s="232" t="s">
        <v>914</v>
      </c>
      <c r="Q178" s="177">
        <v>0</v>
      </c>
      <c r="R178" s="177">
        <v>1</v>
      </c>
      <c r="S178" s="177">
        <v>0</v>
      </c>
    </row>
    <row r="179" spans="1:19" s="133" customFormat="1" x14ac:dyDescent="0.2">
      <c r="A179" s="58" t="s">
        <v>915</v>
      </c>
      <c r="B179" s="58" t="s">
        <v>916</v>
      </c>
      <c r="C179" s="58" t="s">
        <v>907</v>
      </c>
      <c r="D179" s="19">
        <v>882</v>
      </c>
      <c r="E179" s="202">
        <f t="shared" si="19"/>
        <v>256</v>
      </c>
      <c r="F179" s="130"/>
      <c r="G179" s="60" t="str">
        <f t="shared" si="21"/>
        <v/>
      </c>
      <c r="H179" s="201">
        <v>152</v>
      </c>
      <c r="I179" s="131"/>
      <c r="J179" s="132">
        <v>104</v>
      </c>
      <c r="K179" s="131"/>
      <c r="L179" s="201">
        <v>325</v>
      </c>
      <c r="M179" s="131"/>
      <c r="N179" s="201">
        <v>301</v>
      </c>
      <c r="O179" s="131">
        <f t="shared" si="20"/>
        <v>0.34126984126984128</v>
      </c>
      <c r="P179" s="232" t="s">
        <v>917</v>
      </c>
      <c r="Q179" s="177">
        <v>0</v>
      </c>
      <c r="R179" s="177">
        <v>1</v>
      </c>
      <c r="S179" s="177">
        <v>0</v>
      </c>
    </row>
    <row r="180" spans="1:19" s="133" customFormat="1" x14ac:dyDescent="0.2">
      <c r="A180" s="58" t="s">
        <v>918</v>
      </c>
      <c r="B180" s="58" t="s">
        <v>919</v>
      </c>
      <c r="C180" s="58" t="s">
        <v>907</v>
      </c>
      <c r="D180" s="19">
        <v>510</v>
      </c>
      <c r="E180" s="202">
        <f t="shared" si="19"/>
        <v>175</v>
      </c>
      <c r="F180" s="130"/>
      <c r="G180" s="60" t="str">
        <f t="shared" si="21"/>
        <v/>
      </c>
      <c r="H180" s="201">
        <v>130</v>
      </c>
      <c r="I180" s="131"/>
      <c r="J180" s="132">
        <v>45</v>
      </c>
      <c r="K180" s="131"/>
      <c r="L180" s="201">
        <v>241</v>
      </c>
      <c r="M180" s="131"/>
      <c r="N180" s="201">
        <v>94</v>
      </c>
      <c r="O180" s="131">
        <f t="shared" si="20"/>
        <v>0.18431372549019609</v>
      </c>
      <c r="P180" s="232" t="s">
        <v>920</v>
      </c>
      <c r="Q180" s="177">
        <v>0</v>
      </c>
      <c r="R180" s="177">
        <v>1</v>
      </c>
      <c r="S180" s="177">
        <v>0</v>
      </c>
    </row>
    <row r="181" spans="1:19" s="133" customFormat="1" x14ac:dyDescent="0.2">
      <c r="A181" s="58" t="s">
        <v>921</v>
      </c>
      <c r="B181" s="58" t="s">
        <v>922</v>
      </c>
      <c r="C181" s="58" t="s">
        <v>907</v>
      </c>
      <c r="D181" s="19">
        <v>329</v>
      </c>
      <c r="E181" s="202">
        <f t="shared" si="19"/>
        <v>74</v>
      </c>
      <c r="F181" s="130"/>
      <c r="G181" s="60" t="str">
        <f t="shared" si="21"/>
        <v/>
      </c>
      <c r="H181" s="201">
        <v>57</v>
      </c>
      <c r="I181" s="131"/>
      <c r="J181" s="132">
        <v>17</v>
      </c>
      <c r="K181" s="131"/>
      <c r="L181" s="201">
        <v>195</v>
      </c>
      <c r="M181" s="131"/>
      <c r="N181" s="201">
        <v>60</v>
      </c>
      <c r="O181" s="131">
        <f t="shared" si="20"/>
        <v>0.18237082066869301</v>
      </c>
      <c r="P181" s="232" t="s">
        <v>923</v>
      </c>
      <c r="Q181" s="177">
        <v>0</v>
      </c>
      <c r="R181" s="177">
        <v>1</v>
      </c>
      <c r="S181" s="177">
        <v>0</v>
      </c>
    </row>
    <row r="182" spans="1:19" s="133" customFormat="1" x14ac:dyDescent="0.2">
      <c r="A182" s="58" t="s">
        <v>924</v>
      </c>
      <c r="B182" s="58" t="s">
        <v>925</v>
      </c>
      <c r="C182" s="58" t="s">
        <v>907</v>
      </c>
      <c r="D182" s="19">
        <v>397</v>
      </c>
      <c r="E182" s="202">
        <f t="shared" si="19"/>
        <v>125</v>
      </c>
      <c r="F182" s="130"/>
      <c r="G182" s="60" t="str">
        <f t="shared" si="21"/>
        <v/>
      </c>
      <c r="H182" s="201">
        <v>92</v>
      </c>
      <c r="I182" s="131"/>
      <c r="J182" s="132">
        <v>33</v>
      </c>
      <c r="K182" s="131"/>
      <c r="L182" s="201">
        <v>235</v>
      </c>
      <c r="M182" s="131"/>
      <c r="N182" s="201">
        <v>37</v>
      </c>
      <c r="O182" s="131">
        <f t="shared" si="20"/>
        <v>9.3198992443324941E-2</v>
      </c>
      <c r="P182" s="232" t="s">
        <v>926</v>
      </c>
      <c r="Q182" s="177">
        <v>0</v>
      </c>
      <c r="R182" s="177">
        <v>1</v>
      </c>
      <c r="S182" s="177">
        <v>0</v>
      </c>
    </row>
    <row r="183" spans="1:19" s="133" customFormat="1" x14ac:dyDescent="0.2">
      <c r="A183" s="58" t="s">
        <v>927</v>
      </c>
      <c r="B183" s="58" t="s">
        <v>928</v>
      </c>
      <c r="C183" s="58" t="s">
        <v>907</v>
      </c>
      <c r="D183" s="19">
        <v>1299</v>
      </c>
      <c r="E183" s="202">
        <f t="shared" si="19"/>
        <v>589</v>
      </c>
      <c r="F183" s="130"/>
      <c r="G183" s="60" t="str">
        <f t="shared" si="21"/>
        <v/>
      </c>
      <c r="H183" s="201">
        <v>431</v>
      </c>
      <c r="I183" s="131"/>
      <c r="J183" s="132">
        <v>158</v>
      </c>
      <c r="K183" s="131"/>
      <c r="L183" s="201">
        <v>477</v>
      </c>
      <c r="M183" s="131"/>
      <c r="N183" s="201">
        <v>233</v>
      </c>
      <c r="O183" s="131">
        <f t="shared" si="20"/>
        <v>0.17936874518860663</v>
      </c>
      <c r="P183" s="232" t="s">
        <v>929</v>
      </c>
      <c r="Q183" s="177">
        <v>0</v>
      </c>
      <c r="R183" s="177">
        <v>1</v>
      </c>
      <c r="S183" s="177">
        <v>0</v>
      </c>
    </row>
    <row r="184" spans="1:19" s="133" customFormat="1" x14ac:dyDescent="0.2">
      <c r="A184" s="58" t="s">
        <v>930</v>
      </c>
      <c r="B184" s="58" t="s">
        <v>931</v>
      </c>
      <c r="C184" s="58" t="s">
        <v>932</v>
      </c>
      <c r="D184" s="19">
        <v>673</v>
      </c>
      <c r="E184" s="202">
        <f t="shared" si="19"/>
        <v>483</v>
      </c>
      <c r="F184" s="130"/>
      <c r="G184" s="60" t="str">
        <f t="shared" si="21"/>
        <v/>
      </c>
      <c r="H184" s="201">
        <v>395</v>
      </c>
      <c r="I184" s="131"/>
      <c r="J184" s="132">
        <v>88</v>
      </c>
      <c r="K184" s="131"/>
      <c r="L184" s="201">
        <v>172</v>
      </c>
      <c r="M184" s="131"/>
      <c r="N184" s="201">
        <v>18</v>
      </c>
      <c r="O184" s="131">
        <f t="shared" si="20"/>
        <v>2.6745913818722138E-2</v>
      </c>
      <c r="P184" s="232" t="s">
        <v>933</v>
      </c>
      <c r="Q184" s="177">
        <v>1</v>
      </c>
      <c r="R184" s="177">
        <v>0</v>
      </c>
      <c r="S184" s="177">
        <v>0</v>
      </c>
    </row>
    <row r="185" spans="1:19" s="133" customFormat="1" x14ac:dyDescent="0.2">
      <c r="A185" s="58" t="s">
        <v>934</v>
      </c>
      <c r="B185" s="58" t="s">
        <v>935</v>
      </c>
      <c r="C185" s="58" t="s">
        <v>932</v>
      </c>
      <c r="D185" s="19">
        <v>1222</v>
      </c>
      <c r="E185" s="202">
        <f t="shared" si="19"/>
        <v>524</v>
      </c>
      <c r="F185" s="130"/>
      <c r="G185" s="60" t="str">
        <f t="shared" si="21"/>
        <v/>
      </c>
      <c r="H185" s="201">
        <v>397</v>
      </c>
      <c r="I185" s="131"/>
      <c r="J185" s="132">
        <v>127</v>
      </c>
      <c r="K185" s="131"/>
      <c r="L185" s="201">
        <v>415</v>
      </c>
      <c r="M185" s="131"/>
      <c r="N185" s="201">
        <v>283</v>
      </c>
      <c r="O185" s="131">
        <f t="shared" si="20"/>
        <v>0.23158756137479541</v>
      </c>
      <c r="P185" s="232" t="s">
        <v>936</v>
      </c>
      <c r="Q185" s="177">
        <v>0</v>
      </c>
      <c r="R185" s="177">
        <v>1</v>
      </c>
      <c r="S185" s="177">
        <v>0</v>
      </c>
    </row>
    <row r="186" spans="1:19" s="133" customFormat="1" x14ac:dyDescent="0.2">
      <c r="A186" s="58" t="s">
        <v>937</v>
      </c>
      <c r="B186" s="58" t="s">
        <v>938</v>
      </c>
      <c r="C186" s="58" t="s">
        <v>932</v>
      </c>
      <c r="D186" s="19">
        <v>440</v>
      </c>
      <c r="E186" s="202">
        <f t="shared" si="19"/>
        <v>178</v>
      </c>
      <c r="F186" s="130"/>
      <c r="G186" s="60" t="str">
        <f t="shared" si="21"/>
        <v/>
      </c>
      <c r="H186" s="201">
        <v>116</v>
      </c>
      <c r="I186" s="131"/>
      <c r="J186" s="132">
        <v>62</v>
      </c>
      <c r="K186" s="131"/>
      <c r="L186" s="201">
        <v>179</v>
      </c>
      <c r="M186" s="131"/>
      <c r="N186" s="201">
        <v>83</v>
      </c>
      <c r="O186" s="131">
        <f t="shared" si="20"/>
        <v>0.18863636363636363</v>
      </c>
      <c r="P186" s="232" t="s">
        <v>939</v>
      </c>
      <c r="Q186" s="177">
        <v>0</v>
      </c>
      <c r="R186" s="177">
        <v>1</v>
      </c>
      <c r="S186" s="177">
        <v>0</v>
      </c>
    </row>
    <row r="187" spans="1:19" s="133" customFormat="1" x14ac:dyDescent="0.2">
      <c r="A187" s="58" t="s">
        <v>940</v>
      </c>
      <c r="B187" s="58" t="s">
        <v>941</v>
      </c>
      <c r="C187" s="58" t="s">
        <v>932</v>
      </c>
      <c r="D187" s="19">
        <v>541</v>
      </c>
      <c r="E187" s="202">
        <f t="shared" si="19"/>
        <v>306</v>
      </c>
      <c r="F187" s="130">
        <f t="shared" si="19"/>
        <v>0.56561922365988915</v>
      </c>
      <c r="G187" s="60" t="str">
        <f t="shared" si="21"/>
        <v>52.4% - 60.7%</v>
      </c>
      <c r="H187" s="201">
        <v>211</v>
      </c>
      <c r="I187" s="131">
        <f t="shared" si="18"/>
        <v>0.39001848428835489</v>
      </c>
      <c r="J187" s="132">
        <v>95</v>
      </c>
      <c r="K187" s="131">
        <f t="shared" si="16"/>
        <v>0.1756007393715342</v>
      </c>
      <c r="L187" s="201">
        <v>220</v>
      </c>
      <c r="M187" s="131">
        <f t="shared" si="17"/>
        <v>0.40665434380776339</v>
      </c>
      <c r="N187" s="201">
        <v>15</v>
      </c>
      <c r="O187" s="131">
        <f t="shared" si="20"/>
        <v>2.7726432532347505E-2</v>
      </c>
      <c r="P187" s="232" t="s">
        <v>942</v>
      </c>
      <c r="Q187" s="177">
        <v>0</v>
      </c>
      <c r="R187" s="177">
        <v>0</v>
      </c>
      <c r="S187" s="177">
        <v>0</v>
      </c>
    </row>
    <row r="188" spans="1:19" s="133" customFormat="1" x14ac:dyDescent="0.2">
      <c r="A188" s="58" t="s">
        <v>943</v>
      </c>
      <c r="B188" s="58" t="s">
        <v>944</v>
      </c>
      <c r="C188" s="58" t="s">
        <v>932</v>
      </c>
      <c r="D188" s="19">
        <v>1149</v>
      </c>
      <c r="E188" s="202">
        <f t="shared" si="19"/>
        <v>670</v>
      </c>
      <c r="F188" s="130"/>
      <c r="G188" s="60" t="str">
        <f t="shared" si="21"/>
        <v/>
      </c>
      <c r="H188" s="201">
        <v>578</v>
      </c>
      <c r="I188" s="131"/>
      <c r="J188" s="132">
        <v>92</v>
      </c>
      <c r="K188" s="131"/>
      <c r="L188" s="201">
        <v>374</v>
      </c>
      <c r="M188" s="131"/>
      <c r="N188" s="201">
        <v>105</v>
      </c>
      <c r="O188" s="131">
        <f t="shared" si="20"/>
        <v>9.1383812010443863E-2</v>
      </c>
      <c r="P188" s="232" t="s">
        <v>945</v>
      </c>
      <c r="Q188" s="177">
        <v>1</v>
      </c>
      <c r="R188" s="177">
        <v>1</v>
      </c>
      <c r="S188" s="177">
        <v>0</v>
      </c>
    </row>
    <row r="189" spans="1:19" s="133" customFormat="1" x14ac:dyDescent="0.2">
      <c r="A189" s="58" t="s">
        <v>946</v>
      </c>
      <c r="B189" s="58" t="s">
        <v>947</v>
      </c>
      <c r="C189" s="58" t="s">
        <v>932</v>
      </c>
      <c r="D189" s="19">
        <v>561</v>
      </c>
      <c r="E189" s="202">
        <f t="shared" si="19"/>
        <v>379</v>
      </c>
      <c r="F189" s="130">
        <f t="shared" si="19"/>
        <v>0.67557932263814613</v>
      </c>
      <c r="G189" s="60" t="str">
        <f t="shared" si="21"/>
        <v>63.6% - 71.3%</v>
      </c>
      <c r="H189" s="201">
        <v>299</v>
      </c>
      <c r="I189" s="131">
        <f t="shared" si="18"/>
        <v>0.53297682709447414</v>
      </c>
      <c r="J189" s="132">
        <v>80</v>
      </c>
      <c r="K189" s="131">
        <f t="shared" si="16"/>
        <v>0.14260249554367202</v>
      </c>
      <c r="L189" s="201">
        <v>163</v>
      </c>
      <c r="M189" s="131">
        <f t="shared" si="17"/>
        <v>0.29055258467023171</v>
      </c>
      <c r="N189" s="201">
        <v>19</v>
      </c>
      <c r="O189" s="131">
        <f t="shared" si="20"/>
        <v>3.3868092691622102E-2</v>
      </c>
      <c r="P189" s="232" t="s">
        <v>948</v>
      </c>
      <c r="Q189" s="177">
        <v>0</v>
      </c>
      <c r="R189" s="177">
        <v>0</v>
      </c>
      <c r="S189" s="177">
        <v>0</v>
      </c>
    </row>
    <row r="190" spans="1:19" s="133" customFormat="1" x14ac:dyDescent="0.2">
      <c r="A190" s="58" t="s">
        <v>949</v>
      </c>
      <c r="B190" s="58" t="s">
        <v>950</v>
      </c>
      <c r="C190" s="58" t="s">
        <v>932</v>
      </c>
      <c r="D190" s="19">
        <v>1179</v>
      </c>
      <c r="E190" s="202">
        <f t="shared" si="19"/>
        <v>720</v>
      </c>
      <c r="F190" s="130"/>
      <c r="G190" s="60" t="str">
        <f t="shared" si="21"/>
        <v/>
      </c>
      <c r="H190" s="201">
        <v>586</v>
      </c>
      <c r="I190" s="131"/>
      <c r="J190" s="132">
        <v>134</v>
      </c>
      <c r="K190" s="131"/>
      <c r="L190" s="201">
        <v>441</v>
      </c>
      <c r="M190" s="131"/>
      <c r="N190" s="201">
        <v>18</v>
      </c>
      <c r="O190" s="131">
        <f t="shared" si="20"/>
        <v>1.5267175572519083E-2</v>
      </c>
      <c r="P190" s="232" t="s">
        <v>951</v>
      </c>
      <c r="Q190" s="177">
        <v>1</v>
      </c>
      <c r="R190" s="177">
        <v>0</v>
      </c>
      <c r="S190" s="177">
        <v>0</v>
      </c>
    </row>
    <row r="191" spans="1:19" s="133" customFormat="1" x14ac:dyDescent="0.2">
      <c r="A191" s="58" t="s">
        <v>952</v>
      </c>
      <c r="B191" s="58" t="s">
        <v>953</v>
      </c>
      <c r="C191" s="58" t="s">
        <v>932</v>
      </c>
      <c r="D191" s="19">
        <v>798</v>
      </c>
      <c r="E191" s="202">
        <f t="shared" si="19"/>
        <v>477</v>
      </c>
      <c r="F191" s="130"/>
      <c r="G191" s="60" t="str">
        <f t="shared" si="21"/>
        <v/>
      </c>
      <c r="H191" s="201">
        <v>400</v>
      </c>
      <c r="I191" s="131"/>
      <c r="J191" s="132">
        <v>77</v>
      </c>
      <c r="K191" s="131"/>
      <c r="L191" s="201">
        <v>229</v>
      </c>
      <c r="M191" s="131"/>
      <c r="N191" s="201">
        <v>92</v>
      </c>
      <c r="O191" s="131">
        <f t="shared" si="20"/>
        <v>0.11528822055137844</v>
      </c>
      <c r="P191" s="232" t="s">
        <v>954</v>
      </c>
      <c r="Q191" s="177">
        <v>1</v>
      </c>
      <c r="R191" s="177">
        <v>1</v>
      </c>
      <c r="S191" s="177">
        <v>0</v>
      </c>
    </row>
    <row r="192" spans="1:19" s="133" customFormat="1" x14ac:dyDescent="0.2">
      <c r="A192" s="58" t="s">
        <v>955</v>
      </c>
      <c r="B192" s="58" t="s">
        <v>956</v>
      </c>
      <c r="C192" s="58" t="s">
        <v>932</v>
      </c>
      <c r="D192" s="19">
        <v>570</v>
      </c>
      <c r="E192" s="202">
        <f t="shared" si="19"/>
        <v>289</v>
      </c>
      <c r="F192" s="130"/>
      <c r="G192" s="60" t="str">
        <f t="shared" si="21"/>
        <v/>
      </c>
      <c r="H192" s="201">
        <v>217</v>
      </c>
      <c r="I192" s="131"/>
      <c r="J192" s="132">
        <v>72</v>
      </c>
      <c r="K192" s="131"/>
      <c r="L192" s="201">
        <v>166</v>
      </c>
      <c r="M192" s="131"/>
      <c r="N192" s="201">
        <v>115</v>
      </c>
      <c r="O192" s="131">
        <f t="shared" si="20"/>
        <v>0.20175438596491227</v>
      </c>
      <c r="P192" s="232" t="s">
        <v>957</v>
      </c>
      <c r="Q192" s="177">
        <v>0</v>
      </c>
      <c r="R192" s="177">
        <v>1</v>
      </c>
      <c r="S192" s="177">
        <v>0</v>
      </c>
    </row>
    <row r="193" spans="1:19" s="133" customFormat="1" x14ac:dyDescent="0.2">
      <c r="A193" s="58" t="s">
        <v>958</v>
      </c>
      <c r="B193" s="58" t="s">
        <v>959</v>
      </c>
      <c r="C193" s="58" t="s">
        <v>932</v>
      </c>
      <c r="D193" s="19">
        <v>1119</v>
      </c>
      <c r="E193" s="202">
        <f t="shared" si="19"/>
        <v>630</v>
      </c>
      <c r="F193" s="130">
        <f t="shared" si="19"/>
        <v>0.56300268096514738</v>
      </c>
      <c r="G193" s="60" t="str">
        <f t="shared" si="21"/>
        <v>53.4% - 59.2%</v>
      </c>
      <c r="H193" s="201">
        <v>451</v>
      </c>
      <c r="I193" s="131">
        <f t="shared" si="18"/>
        <v>0.40303842716711347</v>
      </c>
      <c r="J193" s="132">
        <v>179</v>
      </c>
      <c r="K193" s="131">
        <f t="shared" si="16"/>
        <v>0.15996425379803395</v>
      </c>
      <c r="L193" s="201">
        <v>441</v>
      </c>
      <c r="M193" s="131">
        <f t="shared" si="17"/>
        <v>0.3941018766756032</v>
      </c>
      <c r="N193" s="201">
        <v>48</v>
      </c>
      <c r="O193" s="131">
        <f t="shared" si="20"/>
        <v>4.2895442359249331E-2</v>
      </c>
      <c r="P193" s="232" t="s">
        <v>960</v>
      </c>
      <c r="Q193" s="177">
        <v>0</v>
      </c>
      <c r="R193" s="177">
        <v>0</v>
      </c>
      <c r="S193" s="177">
        <v>0</v>
      </c>
    </row>
    <row r="194" spans="1:19" s="133" customFormat="1" x14ac:dyDescent="0.2">
      <c r="A194" s="58" t="s">
        <v>961</v>
      </c>
      <c r="B194" s="58" t="s">
        <v>962</v>
      </c>
      <c r="C194" s="58" t="s">
        <v>932</v>
      </c>
      <c r="D194" s="19">
        <v>720</v>
      </c>
      <c r="E194" s="202">
        <f t="shared" si="19"/>
        <v>404</v>
      </c>
      <c r="F194" s="130"/>
      <c r="G194" s="60" t="str">
        <f t="shared" si="21"/>
        <v/>
      </c>
      <c r="H194" s="201">
        <v>306</v>
      </c>
      <c r="I194" s="131"/>
      <c r="J194" s="132">
        <v>98</v>
      </c>
      <c r="K194" s="131"/>
      <c r="L194" s="201">
        <v>233</v>
      </c>
      <c r="M194" s="131"/>
      <c r="N194" s="201">
        <v>83</v>
      </c>
      <c r="O194" s="131">
        <f t="shared" si="20"/>
        <v>0.11527777777777778</v>
      </c>
      <c r="P194" s="232" t="s">
        <v>963</v>
      </c>
      <c r="Q194" s="177">
        <v>0</v>
      </c>
      <c r="R194" s="177">
        <v>1</v>
      </c>
      <c r="S194" s="177">
        <v>0</v>
      </c>
    </row>
    <row r="195" spans="1:19" s="133" customFormat="1" x14ac:dyDescent="0.2">
      <c r="A195" s="58" t="s">
        <v>964</v>
      </c>
      <c r="B195" s="58" t="s">
        <v>965</v>
      </c>
      <c r="C195" s="58" t="s">
        <v>932</v>
      </c>
      <c r="D195" s="19">
        <v>272</v>
      </c>
      <c r="E195" s="202">
        <f t="shared" si="19"/>
        <v>142</v>
      </c>
      <c r="F195" s="130"/>
      <c r="G195" s="60" t="str">
        <f t="shared" si="21"/>
        <v/>
      </c>
      <c r="H195" s="201">
        <v>100</v>
      </c>
      <c r="I195" s="131"/>
      <c r="J195" s="132">
        <v>42</v>
      </c>
      <c r="K195" s="131"/>
      <c r="L195" s="201">
        <v>112</v>
      </c>
      <c r="M195" s="131"/>
      <c r="N195" s="201">
        <v>18</v>
      </c>
      <c r="O195" s="131">
        <f t="shared" si="20"/>
        <v>6.6176470588235295E-2</v>
      </c>
      <c r="P195" s="232" t="s">
        <v>966</v>
      </c>
      <c r="Q195" s="177">
        <v>0</v>
      </c>
      <c r="R195" s="177">
        <v>1</v>
      </c>
      <c r="S195" s="177">
        <v>0</v>
      </c>
    </row>
    <row r="196" spans="1:19" s="133" customFormat="1" x14ac:dyDescent="0.2">
      <c r="A196" s="58" t="s">
        <v>967</v>
      </c>
      <c r="B196" s="58" t="s">
        <v>968</v>
      </c>
      <c r="C196" s="58" t="s">
        <v>969</v>
      </c>
      <c r="D196" s="19">
        <v>620</v>
      </c>
      <c r="E196" s="202">
        <f t="shared" si="19"/>
        <v>150</v>
      </c>
      <c r="F196" s="130"/>
      <c r="G196" s="60" t="str">
        <f t="shared" si="21"/>
        <v/>
      </c>
      <c r="H196" s="201">
        <v>103</v>
      </c>
      <c r="I196" s="131"/>
      <c r="J196" s="132">
        <v>47</v>
      </c>
      <c r="K196" s="131"/>
      <c r="L196" s="201">
        <v>113</v>
      </c>
      <c r="M196" s="131"/>
      <c r="N196" s="201">
        <v>357</v>
      </c>
      <c r="O196" s="131">
        <f t="shared" si="20"/>
        <v>0.57580645161290323</v>
      </c>
      <c r="P196" s="232" t="s">
        <v>971</v>
      </c>
      <c r="Q196" s="177">
        <v>0</v>
      </c>
      <c r="R196" s="177">
        <v>1</v>
      </c>
      <c r="S196" s="177">
        <v>0</v>
      </c>
    </row>
    <row r="197" spans="1:19" s="133" customFormat="1" x14ac:dyDescent="0.2">
      <c r="A197" s="58" t="s">
        <v>972</v>
      </c>
      <c r="B197" s="58" t="s">
        <v>973</v>
      </c>
      <c r="C197" s="58" t="s">
        <v>969</v>
      </c>
      <c r="D197" s="19">
        <v>399</v>
      </c>
      <c r="E197" s="202">
        <f t="shared" si="19"/>
        <v>210</v>
      </c>
      <c r="F197" s="130">
        <f t="shared" si="19"/>
        <v>0.52631578947368418</v>
      </c>
      <c r="G197" s="60" t="str">
        <f t="shared" si="21"/>
        <v>47.7% - 57.5%</v>
      </c>
      <c r="H197" s="201">
        <v>146</v>
      </c>
      <c r="I197" s="131">
        <f t="shared" si="18"/>
        <v>0.36591478696741853</v>
      </c>
      <c r="J197" s="132">
        <v>64</v>
      </c>
      <c r="K197" s="131">
        <f t="shared" si="16"/>
        <v>0.16040100250626566</v>
      </c>
      <c r="L197" s="201">
        <v>170</v>
      </c>
      <c r="M197" s="131">
        <f t="shared" si="17"/>
        <v>0.42606516290726815</v>
      </c>
      <c r="N197" s="201">
        <v>19</v>
      </c>
      <c r="O197" s="131">
        <f t="shared" si="20"/>
        <v>4.7619047619047616E-2</v>
      </c>
      <c r="P197" s="232" t="s">
        <v>974</v>
      </c>
      <c r="Q197" s="177">
        <v>0</v>
      </c>
      <c r="R197" s="177">
        <v>0</v>
      </c>
      <c r="S197" s="177">
        <v>0</v>
      </c>
    </row>
    <row r="198" spans="1:19" s="133" customFormat="1" x14ac:dyDescent="0.2">
      <c r="A198" s="58" t="s">
        <v>975</v>
      </c>
      <c r="B198" s="58" t="s">
        <v>976</v>
      </c>
      <c r="C198" s="58" t="s">
        <v>969</v>
      </c>
      <c r="D198" s="19">
        <v>959</v>
      </c>
      <c r="E198" s="202">
        <f t="shared" si="19"/>
        <v>344</v>
      </c>
      <c r="F198" s="130"/>
      <c r="G198" s="60" t="str">
        <f t="shared" si="21"/>
        <v/>
      </c>
      <c r="H198" s="201">
        <v>217</v>
      </c>
      <c r="I198" s="131"/>
      <c r="J198" s="132">
        <v>127</v>
      </c>
      <c r="K198" s="131"/>
      <c r="L198" s="201">
        <v>291</v>
      </c>
      <c r="M198" s="131"/>
      <c r="N198" s="201">
        <v>324</v>
      </c>
      <c r="O198" s="131">
        <f t="shared" si="20"/>
        <v>0.33785192909280498</v>
      </c>
      <c r="P198" s="232" t="s">
        <v>977</v>
      </c>
      <c r="Q198" s="177">
        <v>0</v>
      </c>
      <c r="R198" s="177">
        <v>1</v>
      </c>
      <c r="S198" s="177">
        <v>0</v>
      </c>
    </row>
    <row r="199" spans="1:19" s="133" customFormat="1" x14ac:dyDescent="0.2">
      <c r="A199" s="58" t="s">
        <v>978</v>
      </c>
      <c r="B199" s="58" t="s">
        <v>979</v>
      </c>
      <c r="C199" s="58" t="s">
        <v>969</v>
      </c>
      <c r="D199" s="19">
        <v>321</v>
      </c>
      <c r="E199" s="202">
        <f t="shared" si="19"/>
        <v>148</v>
      </c>
      <c r="F199" s="130"/>
      <c r="G199" s="60" t="str">
        <f t="shared" si="21"/>
        <v/>
      </c>
      <c r="H199" s="201">
        <v>106</v>
      </c>
      <c r="I199" s="131"/>
      <c r="J199" s="132">
        <v>42</v>
      </c>
      <c r="K199" s="131"/>
      <c r="L199" s="201">
        <v>119</v>
      </c>
      <c r="M199" s="131"/>
      <c r="N199" s="201">
        <v>54</v>
      </c>
      <c r="O199" s="131">
        <f t="shared" si="20"/>
        <v>0.16822429906542055</v>
      </c>
      <c r="P199" s="232" t="s">
        <v>980</v>
      </c>
      <c r="Q199" s="177">
        <v>0</v>
      </c>
      <c r="R199" s="177">
        <v>1</v>
      </c>
      <c r="S199" s="177">
        <v>0</v>
      </c>
    </row>
    <row r="200" spans="1:19" s="133" customFormat="1" x14ac:dyDescent="0.2">
      <c r="A200" s="58" t="s">
        <v>981</v>
      </c>
      <c r="B200" s="58" t="s">
        <v>982</v>
      </c>
      <c r="C200" s="58" t="s">
        <v>969</v>
      </c>
      <c r="D200" s="19">
        <v>344</v>
      </c>
      <c r="E200" s="202">
        <f t="shared" si="19"/>
        <v>143</v>
      </c>
      <c r="F200" s="130"/>
      <c r="G200" s="60" t="str">
        <f t="shared" si="21"/>
        <v/>
      </c>
      <c r="H200" s="201">
        <v>111</v>
      </c>
      <c r="I200" s="131"/>
      <c r="J200" s="132">
        <v>32</v>
      </c>
      <c r="K200" s="131"/>
      <c r="L200" s="201">
        <v>122</v>
      </c>
      <c r="M200" s="131"/>
      <c r="N200" s="201">
        <v>79</v>
      </c>
      <c r="O200" s="131">
        <f t="shared" si="20"/>
        <v>0.22965116279069767</v>
      </c>
      <c r="P200" s="232" t="s">
        <v>983</v>
      </c>
      <c r="Q200" s="177">
        <v>0</v>
      </c>
      <c r="R200" s="177">
        <v>1</v>
      </c>
      <c r="S200" s="177">
        <v>0</v>
      </c>
    </row>
    <row r="201" spans="1:19" s="133" customFormat="1" x14ac:dyDescent="0.2">
      <c r="A201" s="58" t="s">
        <v>984</v>
      </c>
      <c r="B201" s="58" t="s">
        <v>985</v>
      </c>
      <c r="C201" s="58" t="s">
        <v>969</v>
      </c>
      <c r="D201" s="19">
        <v>1948</v>
      </c>
      <c r="E201" s="202">
        <f t="shared" si="19"/>
        <v>1150</v>
      </c>
      <c r="F201" s="130">
        <f t="shared" si="19"/>
        <v>0.59034907597535935</v>
      </c>
      <c r="G201" s="60" t="str">
        <f t="shared" si="21"/>
        <v>56.8% - 61.2%</v>
      </c>
      <c r="H201" s="201">
        <v>878</v>
      </c>
      <c r="I201" s="131">
        <f t="shared" si="18"/>
        <v>0.45071868583162217</v>
      </c>
      <c r="J201" s="132">
        <v>272</v>
      </c>
      <c r="K201" s="131">
        <f t="shared" si="16"/>
        <v>0.13963039014373715</v>
      </c>
      <c r="L201" s="201">
        <v>784</v>
      </c>
      <c r="M201" s="131">
        <f t="shared" si="17"/>
        <v>0.40246406570841892</v>
      </c>
      <c r="N201" s="201">
        <v>14</v>
      </c>
      <c r="O201" s="131">
        <f t="shared" si="20"/>
        <v>7.1868583162217657E-3</v>
      </c>
      <c r="P201" s="232" t="s">
        <v>986</v>
      </c>
      <c r="Q201" s="177">
        <v>0</v>
      </c>
      <c r="R201" s="177">
        <v>0</v>
      </c>
      <c r="S201" s="177">
        <v>0</v>
      </c>
    </row>
    <row r="202" spans="1:19" s="133" customFormat="1" x14ac:dyDescent="0.2">
      <c r="A202" s="58" t="s">
        <v>987</v>
      </c>
      <c r="B202" s="58" t="s">
        <v>988</v>
      </c>
      <c r="C202" s="58" t="s">
        <v>969</v>
      </c>
      <c r="D202" s="19">
        <v>653</v>
      </c>
      <c r="E202" s="202">
        <f t="shared" si="19"/>
        <v>370</v>
      </c>
      <c r="F202" s="130"/>
      <c r="G202" s="60" t="str">
        <f t="shared" si="21"/>
        <v/>
      </c>
      <c r="H202" s="201">
        <v>186</v>
      </c>
      <c r="I202" s="131"/>
      <c r="J202" s="132">
        <v>184</v>
      </c>
      <c r="K202" s="131"/>
      <c r="L202" s="201">
        <v>241</v>
      </c>
      <c r="M202" s="131"/>
      <c r="N202" s="201">
        <v>42</v>
      </c>
      <c r="O202" s="131">
        <f t="shared" si="20"/>
        <v>6.4318529862174581E-2</v>
      </c>
      <c r="P202" s="232" t="s">
        <v>989</v>
      </c>
      <c r="Q202" s="177">
        <v>0</v>
      </c>
      <c r="R202" s="177">
        <v>1</v>
      </c>
      <c r="S202" s="177">
        <v>0</v>
      </c>
    </row>
    <row r="203" spans="1:19" s="133" customFormat="1" x14ac:dyDescent="0.2">
      <c r="A203" s="58" t="s">
        <v>990</v>
      </c>
      <c r="B203" s="58" t="s">
        <v>991</v>
      </c>
      <c r="C203" s="58" t="s">
        <v>969</v>
      </c>
      <c r="D203" s="19">
        <v>469</v>
      </c>
      <c r="E203" s="202">
        <f t="shared" si="19"/>
        <v>229</v>
      </c>
      <c r="F203" s="130"/>
      <c r="G203" s="60" t="str">
        <f t="shared" si="21"/>
        <v/>
      </c>
      <c r="H203" s="201">
        <v>143</v>
      </c>
      <c r="I203" s="131"/>
      <c r="J203" s="132">
        <v>86</v>
      </c>
      <c r="K203" s="131"/>
      <c r="L203" s="201">
        <v>141</v>
      </c>
      <c r="M203" s="131"/>
      <c r="N203" s="201">
        <v>99</v>
      </c>
      <c r="O203" s="131">
        <f t="shared" si="20"/>
        <v>0.21108742004264391</v>
      </c>
      <c r="P203" s="232" t="s">
        <v>992</v>
      </c>
      <c r="Q203" s="177">
        <v>0</v>
      </c>
      <c r="R203" s="177">
        <v>1</v>
      </c>
      <c r="S203" s="177">
        <v>0</v>
      </c>
    </row>
    <row r="204" spans="1:19" s="133" customFormat="1" x14ac:dyDescent="0.2">
      <c r="A204" s="58" t="s">
        <v>993</v>
      </c>
      <c r="B204" s="58" t="s">
        <v>994</v>
      </c>
      <c r="C204" s="58" t="s">
        <v>969</v>
      </c>
      <c r="D204" s="19">
        <v>442</v>
      </c>
      <c r="E204" s="202">
        <f t="shared" si="19"/>
        <v>244</v>
      </c>
      <c r="F204" s="130"/>
      <c r="G204" s="60" t="str">
        <f t="shared" si="21"/>
        <v/>
      </c>
      <c r="H204" s="201">
        <v>152</v>
      </c>
      <c r="I204" s="131"/>
      <c r="J204" s="132">
        <v>92</v>
      </c>
      <c r="K204" s="131"/>
      <c r="L204" s="201">
        <v>139</v>
      </c>
      <c r="M204" s="131"/>
      <c r="N204" s="201">
        <v>59</v>
      </c>
      <c r="O204" s="131">
        <f t="shared" si="20"/>
        <v>0.1334841628959276</v>
      </c>
      <c r="P204" s="232" t="s">
        <v>995</v>
      </c>
      <c r="Q204" s="177">
        <v>0</v>
      </c>
      <c r="R204" s="177">
        <v>1</v>
      </c>
      <c r="S204" s="177">
        <v>0</v>
      </c>
    </row>
    <row r="205" spans="1:19" s="133" customFormat="1" x14ac:dyDescent="0.2">
      <c r="A205" s="58" t="s">
        <v>996</v>
      </c>
      <c r="B205" s="58" t="s">
        <v>997</v>
      </c>
      <c r="C205" s="58" t="s">
        <v>969</v>
      </c>
      <c r="D205" s="19">
        <v>435</v>
      </c>
      <c r="E205" s="202">
        <f t="shared" si="19"/>
        <v>226</v>
      </c>
      <c r="F205" s="130"/>
      <c r="G205" s="60" t="str">
        <f t="shared" si="21"/>
        <v/>
      </c>
      <c r="H205" s="201">
        <v>160</v>
      </c>
      <c r="I205" s="131"/>
      <c r="J205" s="132">
        <v>66</v>
      </c>
      <c r="K205" s="131"/>
      <c r="L205" s="201">
        <v>133</v>
      </c>
      <c r="M205" s="131"/>
      <c r="N205" s="201">
        <v>76</v>
      </c>
      <c r="O205" s="131">
        <f t="shared" si="20"/>
        <v>0.17471264367816092</v>
      </c>
      <c r="P205" s="232" t="s">
        <v>998</v>
      </c>
      <c r="Q205" s="177">
        <v>0</v>
      </c>
      <c r="R205" s="177">
        <v>1</v>
      </c>
      <c r="S205" s="177">
        <v>0</v>
      </c>
    </row>
    <row r="206" spans="1:19" s="133" customFormat="1" x14ac:dyDescent="0.2">
      <c r="A206" s="58" t="s">
        <v>999</v>
      </c>
      <c r="B206" s="58" t="s">
        <v>1000</v>
      </c>
      <c r="C206" s="58" t="s">
        <v>1001</v>
      </c>
      <c r="D206" s="19">
        <v>1584</v>
      </c>
      <c r="E206" s="202">
        <f t="shared" si="19"/>
        <v>840</v>
      </c>
      <c r="F206" s="130"/>
      <c r="G206" s="60" t="str">
        <f t="shared" si="21"/>
        <v/>
      </c>
      <c r="H206" s="201">
        <v>635</v>
      </c>
      <c r="I206" s="131"/>
      <c r="J206" s="132">
        <v>205</v>
      </c>
      <c r="K206" s="131"/>
      <c r="L206" s="201">
        <v>697</v>
      </c>
      <c r="M206" s="131"/>
      <c r="N206" s="201">
        <v>47</v>
      </c>
      <c r="O206" s="131">
        <f t="shared" si="20"/>
        <v>2.9671717171717172E-2</v>
      </c>
      <c r="P206" s="232" t="s">
        <v>1003</v>
      </c>
      <c r="Q206" s="177">
        <v>1</v>
      </c>
      <c r="R206" s="177">
        <v>0</v>
      </c>
      <c r="S206" s="177">
        <v>0</v>
      </c>
    </row>
    <row r="207" spans="1:19" s="133" customFormat="1" x14ac:dyDescent="0.2">
      <c r="A207" s="58" t="s">
        <v>1004</v>
      </c>
      <c r="B207" s="58" t="s">
        <v>1005</v>
      </c>
      <c r="C207" s="58" t="s">
        <v>1001</v>
      </c>
      <c r="D207" s="19">
        <v>598</v>
      </c>
      <c r="E207" s="202">
        <f t="shared" si="19"/>
        <v>237</v>
      </c>
      <c r="F207" s="130">
        <f t="shared" si="19"/>
        <v>0.39632107023411373</v>
      </c>
      <c r="G207" s="60" t="str">
        <f t="shared" si="21"/>
        <v>35.8% - 43.6%</v>
      </c>
      <c r="H207" s="201">
        <v>191</v>
      </c>
      <c r="I207" s="131">
        <f t="shared" ref="I207:I245" si="22">H207/D207</f>
        <v>0.3193979933110368</v>
      </c>
      <c r="J207" s="132">
        <v>46</v>
      </c>
      <c r="K207" s="131">
        <f t="shared" ref="K207:K245" si="23">J207/D207</f>
        <v>7.6923076923076927E-2</v>
      </c>
      <c r="L207" s="201">
        <v>356</v>
      </c>
      <c r="M207" s="131">
        <f t="shared" ref="M207:M245" si="24">L207/D207</f>
        <v>0.59531772575250841</v>
      </c>
      <c r="N207" s="201">
        <v>5</v>
      </c>
      <c r="O207" s="131">
        <f t="shared" si="20"/>
        <v>8.3612040133779261E-3</v>
      </c>
      <c r="P207" s="232" t="s">
        <v>1006</v>
      </c>
      <c r="Q207" s="177">
        <v>0</v>
      </c>
      <c r="R207" s="177">
        <v>0</v>
      </c>
      <c r="S207" s="177">
        <v>0</v>
      </c>
    </row>
    <row r="208" spans="1:19" s="133" customFormat="1" x14ac:dyDescent="0.2">
      <c r="A208" s="58" t="s">
        <v>1007</v>
      </c>
      <c r="B208" s="58" t="s">
        <v>1008</v>
      </c>
      <c r="C208" s="58" t="s">
        <v>1001</v>
      </c>
      <c r="D208" s="19">
        <v>317</v>
      </c>
      <c r="E208" s="202">
        <f t="shared" si="19"/>
        <v>132</v>
      </c>
      <c r="F208" s="130">
        <f t="shared" si="19"/>
        <v>0.41640378548895901</v>
      </c>
      <c r="G208" s="60" t="str">
        <f t="shared" si="21"/>
        <v>36.3% - 47.1%</v>
      </c>
      <c r="H208" s="201">
        <v>93</v>
      </c>
      <c r="I208" s="131">
        <f t="shared" si="22"/>
        <v>0.29337539432176657</v>
      </c>
      <c r="J208" s="132">
        <v>39</v>
      </c>
      <c r="K208" s="131">
        <f t="shared" si="23"/>
        <v>0.12302839116719243</v>
      </c>
      <c r="L208" s="201">
        <v>185</v>
      </c>
      <c r="M208" s="131">
        <f t="shared" si="24"/>
        <v>0.58359621451104104</v>
      </c>
      <c r="N208" s="201">
        <v>0</v>
      </c>
      <c r="O208" s="131">
        <f t="shared" si="20"/>
        <v>0</v>
      </c>
      <c r="P208" s="232" t="s">
        <v>1009</v>
      </c>
      <c r="Q208" s="177">
        <v>0</v>
      </c>
      <c r="R208" s="177">
        <v>0</v>
      </c>
      <c r="S208" s="177">
        <v>0</v>
      </c>
    </row>
    <row r="209" spans="1:19" s="133" customFormat="1" x14ac:dyDescent="0.2">
      <c r="A209" s="58" t="s">
        <v>1010</v>
      </c>
      <c r="B209" s="58" t="s">
        <v>1011</v>
      </c>
      <c r="C209" s="58" t="s">
        <v>1001</v>
      </c>
      <c r="D209" s="19">
        <v>585</v>
      </c>
      <c r="E209" s="202">
        <f t="shared" si="19"/>
        <v>289</v>
      </c>
      <c r="F209" s="130">
        <f t="shared" si="19"/>
        <v>0.49401709401709404</v>
      </c>
      <c r="G209" s="60" t="str">
        <f t="shared" si="21"/>
        <v>45.4% - 53.4%</v>
      </c>
      <c r="H209" s="201">
        <v>189</v>
      </c>
      <c r="I209" s="131">
        <f t="shared" si="22"/>
        <v>0.32307692307692309</v>
      </c>
      <c r="J209" s="132">
        <v>100</v>
      </c>
      <c r="K209" s="131">
        <f t="shared" si="23"/>
        <v>0.17094017094017094</v>
      </c>
      <c r="L209" s="201">
        <v>291</v>
      </c>
      <c r="M209" s="131">
        <f t="shared" si="24"/>
        <v>0.49743589743589745</v>
      </c>
      <c r="N209" s="201">
        <v>5</v>
      </c>
      <c r="O209" s="131">
        <f t="shared" si="20"/>
        <v>8.5470085470085479E-3</v>
      </c>
      <c r="P209" s="232" t="s">
        <v>1012</v>
      </c>
      <c r="Q209" s="177">
        <v>0</v>
      </c>
      <c r="R209" s="177">
        <v>0</v>
      </c>
      <c r="S209" s="177">
        <v>0</v>
      </c>
    </row>
    <row r="210" spans="1:19" s="133" customFormat="1" x14ac:dyDescent="0.2">
      <c r="A210" s="58" t="s">
        <v>1013</v>
      </c>
      <c r="B210" s="58" t="s">
        <v>1014</v>
      </c>
      <c r="C210" s="58" t="s">
        <v>1001</v>
      </c>
      <c r="D210" s="19">
        <v>742</v>
      </c>
      <c r="E210" s="202">
        <f t="shared" si="19"/>
        <v>375</v>
      </c>
      <c r="F210" s="130">
        <f t="shared" si="19"/>
        <v>0.50539083557951481</v>
      </c>
      <c r="G210" s="60" t="str">
        <f t="shared" si="21"/>
        <v>46.9% - 54.1%</v>
      </c>
      <c r="H210" s="201">
        <v>274</v>
      </c>
      <c r="I210" s="131">
        <f t="shared" si="22"/>
        <v>0.3692722371967655</v>
      </c>
      <c r="J210" s="132">
        <v>101</v>
      </c>
      <c r="K210" s="131">
        <f t="shared" si="23"/>
        <v>0.13611859838274934</v>
      </c>
      <c r="L210" s="201">
        <v>359</v>
      </c>
      <c r="M210" s="131">
        <f t="shared" si="24"/>
        <v>0.48382749326145552</v>
      </c>
      <c r="N210" s="201">
        <v>8</v>
      </c>
      <c r="O210" s="131">
        <f t="shared" si="20"/>
        <v>1.078167115902965E-2</v>
      </c>
      <c r="P210" s="232" t="s">
        <v>1015</v>
      </c>
      <c r="Q210" s="177">
        <v>0</v>
      </c>
      <c r="R210" s="177">
        <v>0</v>
      </c>
      <c r="S210" s="177">
        <v>0</v>
      </c>
    </row>
    <row r="211" spans="1:19" s="133" customFormat="1" x14ac:dyDescent="0.2">
      <c r="A211" s="58" t="s">
        <v>1016</v>
      </c>
      <c r="B211" s="58" t="s">
        <v>1017</v>
      </c>
      <c r="C211" s="58" t="s">
        <v>1001</v>
      </c>
      <c r="D211" s="19">
        <v>718</v>
      </c>
      <c r="E211" s="202">
        <f t="shared" si="19"/>
        <v>301</v>
      </c>
      <c r="F211" s="130">
        <f t="shared" si="19"/>
        <v>0.41922005571030641</v>
      </c>
      <c r="G211" s="60" t="str">
        <f t="shared" si="21"/>
        <v>38.4% - 45.6%</v>
      </c>
      <c r="H211" s="201">
        <v>197</v>
      </c>
      <c r="I211" s="131">
        <f t="shared" si="22"/>
        <v>0.27437325905292481</v>
      </c>
      <c r="J211" s="132">
        <v>104</v>
      </c>
      <c r="K211" s="131">
        <f t="shared" si="23"/>
        <v>0.14484679665738162</v>
      </c>
      <c r="L211" s="201">
        <v>398</v>
      </c>
      <c r="M211" s="131">
        <f t="shared" si="24"/>
        <v>0.55431754874651806</v>
      </c>
      <c r="N211" s="201">
        <v>19</v>
      </c>
      <c r="O211" s="131">
        <f t="shared" si="20"/>
        <v>2.6462395543175487E-2</v>
      </c>
      <c r="P211" s="232" t="s">
        <v>1018</v>
      </c>
      <c r="Q211" s="177">
        <v>0</v>
      </c>
      <c r="R211" s="177">
        <v>0</v>
      </c>
      <c r="S211" s="177">
        <v>0</v>
      </c>
    </row>
    <row r="212" spans="1:19" s="133" customFormat="1" x14ac:dyDescent="0.2">
      <c r="A212" s="58" t="s">
        <v>1019</v>
      </c>
      <c r="B212" s="58" t="s">
        <v>1020</v>
      </c>
      <c r="C212" s="58" t="s">
        <v>1001</v>
      </c>
      <c r="D212" s="19">
        <v>546</v>
      </c>
      <c r="E212" s="202">
        <f t="shared" si="19"/>
        <v>230</v>
      </c>
      <c r="F212" s="130">
        <f t="shared" si="19"/>
        <v>0.42124542124542125</v>
      </c>
      <c r="G212" s="60" t="str">
        <f t="shared" si="21"/>
        <v>38.1% - 46.3%</v>
      </c>
      <c r="H212" s="201">
        <v>169</v>
      </c>
      <c r="I212" s="131">
        <f t="shared" si="22"/>
        <v>0.30952380952380953</v>
      </c>
      <c r="J212" s="132">
        <v>61</v>
      </c>
      <c r="K212" s="131">
        <f t="shared" si="23"/>
        <v>0.11172161172161173</v>
      </c>
      <c r="L212" s="201">
        <v>314</v>
      </c>
      <c r="M212" s="131">
        <f t="shared" si="24"/>
        <v>0.57509157509157505</v>
      </c>
      <c r="N212" s="201">
        <v>2</v>
      </c>
      <c r="O212" s="131">
        <f t="shared" si="20"/>
        <v>3.663003663003663E-3</v>
      </c>
      <c r="P212" s="232" t="s">
        <v>1021</v>
      </c>
      <c r="Q212" s="177">
        <v>0</v>
      </c>
      <c r="R212" s="177">
        <v>0</v>
      </c>
      <c r="S212" s="177">
        <v>0</v>
      </c>
    </row>
    <row r="213" spans="1:19" s="133" customFormat="1" x14ac:dyDescent="0.2">
      <c r="A213" s="58" t="s">
        <v>1022</v>
      </c>
      <c r="B213" s="58" t="s">
        <v>1023</v>
      </c>
      <c r="C213" s="58" t="s">
        <v>1001</v>
      </c>
      <c r="D213" s="19">
        <v>814</v>
      </c>
      <c r="E213" s="202">
        <f t="shared" si="19"/>
        <v>373</v>
      </c>
      <c r="F213" s="130"/>
      <c r="G213" s="60" t="str">
        <f t="shared" si="21"/>
        <v/>
      </c>
      <c r="H213" s="201">
        <v>260</v>
      </c>
      <c r="I213" s="131"/>
      <c r="J213" s="132">
        <v>113</v>
      </c>
      <c r="K213" s="131"/>
      <c r="L213" s="201">
        <v>376</v>
      </c>
      <c r="M213" s="131"/>
      <c r="N213" s="201">
        <v>65</v>
      </c>
      <c r="O213" s="131">
        <f t="shared" si="20"/>
        <v>7.9852579852579847E-2</v>
      </c>
      <c r="P213" s="232" t="s">
        <v>1024</v>
      </c>
      <c r="Q213" s="177">
        <v>0</v>
      </c>
      <c r="R213" s="177">
        <v>1</v>
      </c>
      <c r="S213" s="177">
        <v>0</v>
      </c>
    </row>
    <row r="214" spans="1:19" s="133" customFormat="1" x14ac:dyDescent="0.2">
      <c r="A214" s="58" t="s">
        <v>1025</v>
      </c>
      <c r="B214" s="58" t="s">
        <v>1026</v>
      </c>
      <c r="C214" s="58" t="s">
        <v>1001</v>
      </c>
      <c r="D214" s="19">
        <v>1530</v>
      </c>
      <c r="E214" s="202">
        <f t="shared" si="19"/>
        <v>791</v>
      </c>
      <c r="F214" s="130">
        <f t="shared" si="19"/>
        <v>0.51699346405228752</v>
      </c>
      <c r="G214" s="60" t="str">
        <f t="shared" si="21"/>
        <v>49.2% - 54.2%</v>
      </c>
      <c r="H214" s="201">
        <v>583</v>
      </c>
      <c r="I214" s="131">
        <f t="shared" si="22"/>
        <v>0.38104575163398691</v>
      </c>
      <c r="J214" s="132">
        <v>208</v>
      </c>
      <c r="K214" s="131">
        <f t="shared" si="23"/>
        <v>0.13594771241830064</v>
      </c>
      <c r="L214" s="201">
        <v>736</v>
      </c>
      <c r="M214" s="131">
        <f t="shared" si="24"/>
        <v>0.48104575163398694</v>
      </c>
      <c r="N214" s="201">
        <v>3</v>
      </c>
      <c r="O214" s="131">
        <f t="shared" si="20"/>
        <v>1.9607843137254902E-3</v>
      </c>
      <c r="P214" s="232" t="s">
        <v>1027</v>
      </c>
      <c r="Q214" s="177">
        <v>0</v>
      </c>
      <c r="R214" s="177">
        <v>0</v>
      </c>
      <c r="S214" s="177">
        <v>0</v>
      </c>
    </row>
    <row r="215" spans="1:19" s="133" customFormat="1" x14ac:dyDescent="0.2">
      <c r="A215" s="58" t="s">
        <v>1028</v>
      </c>
      <c r="B215" s="58" t="s">
        <v>1029</v>
      </c>
      <c r="C215" s="58" t="s">
        <v>1030</v>
      </c>
      <c r="D215" s="19">
        <v>1155</v>
      </c>
      <c r="E215" s="202">
        <f t="shared" si="19"/>
        <v>516</v>
      </c>
      <c r="F215" s="130"/>
      <c r="G215" s="60" t="str">
        <f t="shared" si="21"/>
        <v/>
      </c>
      <c r="H215" s="201">
        <v>215</v>
      </c>
      <c r="I215" s="131"/>
      <c r="J215" s="132">
        <v>301</v>
      </c>
      <c r="K215" s="131"/>
      <c r="L215" s="201">
        <v>366</v>
      </c>
      <c r="M215" s="131"/>
      <c r="N215" s="201">
        <v>273</v>
      </c>
      <c r="O215" s="131">
        <f t="shared" si="20"/>
        <v>0.23636363636363636</v>
      </c>
      <c r="P215" s="232" t="s">
        <v>1032</v>
      </c>
      <c r="Q215" s="177">
        <v>0</v>
      </c>
      <c r="R215" s="177">
        <v>1</v>
      </c>
      <c r="S215" s="177">
        <v>0</v>
      </c>
    </row>
    <row r="216" spans="1:19" s="133" customFormat="1" x14ac:dyDescent="0.2">
      <c r="A216" s="58" t="s">
        <v>1033</v>
      </c>
      <c r="B216" s="58" t="s">
        <v>1034</v>
      </c>
      <c r="C216" s="58" t="s">
        <v>1030</v>
      </c>
      <c r="D216" s="19">
        <v>0</v>
      </c>
      <c r="E216" s="202">
        <f t="shared" si="19"/>
        <v>0</v>
      </c>
      <c r="F216" s="130"/>
      <c r="G216" s="60" t="str">
        <f t="shared" si="21"/>
        <v/>
      </c>
      <c r="H216" s="201">
        <v>0</v>
      </c>
      <c r="I216" s="131"/>
      <c r="J216" s="132">
        <v>0</v>
      </c>
      <c r="K216" s="131"/>
      <c r="L216" s="201">
        <v>0</v>
      </c>
      <c r="M216" s="131"/>
      <c r="N216" s="201">
        <v>0</v>
      </c>
      <c r="O216" s="131" t="e">
        <f t="shared" si="20"/>
        <v>#DIV/0!</v>
      </c>
      <c r="P216" s="232" t="s">
        <v>1035</v>
      </c>
      <c r="Q216" s="177">
        <v>1</v>
      </c>
      <c r="R216" s="177" t="e">
        <v>#DIV/0!</v>
      </c>
      <c r="S216" s="177" t="e">
        <v>#DIV/0!</v>
      </c>
    </row>
    <row r="217" spans="1:19" s="133" customFormat="1" x14ac:dyDescent="0.2">
      <c r="A217" s="58" t="s">
        <v>1036</v>
      </c>
      <c r="B217" s="58" t="s">
        <v>1037</v>
      </c>
      <c r="C217" s="58" t="s">
        <v>1030</v>
      </c>
      <c r="D217" s="19">
        <v>1024</v>
      </c>
      <c r="E217" s="202">
        <f t="shared" si="19"/>
        <v>103</v>
      </c>
      <c r="F217" s="130"/>
      <c r="G217" s="60" t="str">
        <f t="shared" si="21"/>
        <v/>
      </c>
      <c r="H217" s="201">
        <v>74</v>
      </c>
      <c r="I217" s="131"/>
      <c r="J217" s="132">
        <v>29</v>
      </c>
      <c r="K217" s="131"/>
      <c r="L217" s="201">
        <v>128</v>
      </c>
      <c r="M217" s="131"/>
      <c r="N217" s="201">
        <v>793</v>
      </c>
      <c r="O217" s="131">
        <f t="shared" si="20"/>
        <v>0.7744140625</v>
      </c>
      <c r="P217" s="232" t="s">
        <v>1038</v>
      </c>
      <c r="Q217" s="177">
        <v>1</v>
      </c>
      <c r="R217" s="177">
        <v>1</v>
      </c>
      <c r="S217" s="177">
        <v>0</v>
      </c>
    </row>
    <row r="218" spans="1:19" s="133" customFormat="1" x14ac:dyDescent="0.2">
      <c r="A218" s="58" t="s">
        <v>1039</v>
      </c>
      <c r="B218" s="58" t="s">
        <v>1040</v>
      </c>
      <c r="C218" s="58" t="s">
        <v>1030</v>
      </c>
      <c r="D218" s="19">
        <v>1195</v>
      </c>
      <c r="E218" s="202">
        <f t="shared" si="19"/>
        <v>828</v>
      </c>
      <c r="F218" s="130"/>
      <c r="G218" s="60" t="str">
        <f t="shared" si="21"/>
        <v/>
      </c>
      <c r="H218" s="201">
        <v>471</v>
      </c>
      <c r="I218" s="131"/>
      <c r="J218" s="132">
        <v>357</v>
      </c>
      <c r="K218" s="131"/>
      <c r="L218" s="201">
        <v>246</v>
      </c>
      <c r="M218" s="131"/>
      <c r="N218" s="201">
        <v>121</v>
      </c>
      <c r="O218" s="131">
        <f t="shared" si="20"/>
        <v>0.10125523012552301</v>
      </c>
      <c r="P218" s="232" t="s">
        <v>1041</v>
      </c>
      <c r="Q218" s="177">
        <v>0</v>
      </c>
      <c r="R218" s="177">
        <v>1</v>
      </c>
      <c r="S218" s="177">
        <v>0</v>
      </c>
    </row>
    <row r="219" spans="1:19" s="133" customFormat="1" x14ac:dyDescent="0.2">
      <c r="A219" s="58" t="s">
        <v>1042</v>
      </c>
      <c r="B219" s="58" t="s">
        <v>1043</v>
      </c>
      <c r="C219" s="58" t="s">
        <v>1030</v>
      </c>
      <c r="D219" s="19">
        <v>873</v>
      </c>
      <c r="E219" s="202">
        <f t="shared" si="19"/>
        <v>521</v>
      </c>
      <c r="F219" s="130"/>
      <c r="G219" s="60" t="str">
        <f t="shared" si="21"/>
        <v/>
      </c>
      <c r="H219" s="201">
        <v>352</v>
      </c>
      <c r="I219" s="131"/>
      <c r="J219" s="132">
        <v>169</v>
      </c>
      <c r="K219" s="131"/>
      <c r="L219" s="201">
        <v>350</v>
      </c>
      <c r="M219" s="131"/>
      <c r="N219" s="201">
        <v>2</v>
      </c>
      <c r="O219" s="131">
        <f t="shared" si="20"/>
        <v>2.2909507445589921E-3</v>
      </c>
      <c r="P219" s="232" t="s">
        <v>1044</v>
      </c>
      <c r="Q219" s="177">
        <v>1</v>
      </c>
      <c r="R219" s="177">
        <v>0</v>
      </c>
      <c r="S219" s="177">
        <v>0</v>
      </c>
    </row>
    <row r="220" spans="1:19" s="133" customFormat="1" x14ac:dyDescent="0.2">
      <c r="A220" s="58" t="s">
        <v>1045</v>
      </c>
      <c r="B220" s="58" t="s">
        <v>1046</v>
      </c>
      <c r="C220" s="58" t="s">
        <v>1030</v>
      </c>
      <c r="D220" s="19">
        <v>621</v>
      </c>
      <c r="E220" s="202">
        <f t="shared" si="19"/>
        <v>506</v>
      </c>
      <c r="F220" s="130"/>
      <c r="G220" s="60" t="str">
        <f t="shared" si="21"/>
        <v/>
      </c>
      <c r="H220" s="201">
        <v>346</v>
      </c>
      <c r="I220" s="131"/>
      <c r="J220" s="132">
        <v>160</v>
      </c>
      <c r="K220" s="131"/>
      <c r="L220" s="201">
        <v>114</v>
      </c>
      <c r="M220" s="131"/>
      <c r="N220" s="201">
        <v>1</v>
      </c>
      <c r="O220" s="131">
        <f t="shared" si="20"/>
        <v>1.6103059581320451E-3</v>
      </c>
      <c r="P220" s="232" t="s">
        <v>1047</v>
      </c>
      <c r="Q220" s="177">
        <v>1</v>
      </c>
      <c r="R220" s="177">
        <v>0</v>
      </c>
      <c r="S220" s="177">
        <v>0</v>
      </c>
    </row>
    <row r="221" spans="1:19" s="133" customFormat="1" x14ac:dyDescent="0.2">
      <c r="A221" s="58" t="s">
        <v>1048</v>
      </c>
      <c r="B221" s="58" t="s">
        <v>1049</v>
      </c>
      <c r="C221" s="58" t="s">
        <v>1030</v>
      </c>
      <c r="D221" s="19">
        <v>447</v>
      </c>
      <c r="E221" s="202">
        <f t="shared" si="19"/>
        <v>372</v>
      </c>
      <c r="F221" s="130">
        <f t="shared" si="19"/>
        <v>0.83221476510067105</v>
      </c>
      <c r="G221" s="60" t="str">
        <f t="shared" si="21"/>
        <v>79.5% - 86.4%</v>
      </c>
      <c r="H221" s="201">
        <v>245</v>
      </c>
      <c r="I221" s="131">
        <f t="shared" si="22"/>
        <v>0.54809843400447422</v>
      </c>
      <c r="J221" s="132">
        <v>127</v>
      </c>
      <c r="K221" s="131">
        <f t="shared" si="23"/>
        <v>0.28411633109619688</v>
      </c>
      <c r="L221" s="201">
        <v>75</v>
      </c>
      <c r="M221" s="131">
        <f t="shared" si="24"/>
        <v>0.16778523489932887</v>
      </c>
      <c r="N221" s="201">
        <v>0</v>
      </c>
      <c r="O221" s="131">
        <f t="shared" si="20"/>
        <v>0</v>
      </c>
      <c r="P221" s="232" t="s">
        <v>1050</v>
      </c>
      <c r="Q221" s="177">
        <v>0</v>
      </c>
      <c r="R221" s="177">
        <v>0</v>
      </c>
      <c r="S221" s="177">
        <v>0</v>
      </c>
    </row>
    <row r="222" spans="1:19" s="133" customFormat="1" x14ac:dyDescent="0.2">
      <c r="A222" s="58" t="s">
        <v>1051</v>
      </c>
      <c r="B222" s="58" t="s">
        <v>1052</v>
      </c>
      <c r="C222" s="58" t="s">
        <v>1030</v>
      </c>
      <c r="D222" s="19">
        <v>1136</v>
      </c>
      <c r="E222" s="202">
        <f t="shared" si="19"/>
        <v>936</v>
      </c>
      <c r="F222" s="130">
        <f t="shared" si="19"/>
        <v>0.823943661971831</v>
      </c>
      <c r="G222" s="60" t="str">
        <f t="shared" si="21"/>
        <v>80.1% - 84.5%</v>
      </c>
      <c r="H222" s="201">
        <v>564</v>
      </c>
      <c r="I222" s="131">
        <f t="shared" si="22"/>
        <v>0.49647887323943662</v>
      </c>
      <c r="J222" s="132">
        <v>372</v>
      </c>
      <c r="K222" s="131">
        <f t="shared" si="23"/>
        <v>0.32746478873239437</v>
      </c>
      <c r="L222" s="201">
        <v>180</v>
      </c>
      <c r="M222" s="131">
        <f t="shared" si="24"/>
        <v>0.15845070422535212</v>
      </c>
      <c r="N222" s="201">
        <v>20</v>
      </c>
      <c r="O222" s="131">
        <f t="shared" si="20"/>
        <v>1.7605633802816902E-2</v>
      </c>
      <c r="P222" s="232" t="s">
        <v>1053</v>
      </c>
      <c r="Q222" s="177">
        <v>0</v>
      </c>
      <c r="R222" s="177">
        <v>0</v>
      </c>
      <c r="S222" s="177">
        <v>0</v>
      </c>
    </row>
    <row r="223" spans="1:19" x14ac:dyDescent="0.2">
      <c r="A223" s="58" t="s">
        <v>1054</v>
      </c>
      <c r="B223" s="58" t="s">
        <v>1055</v>
      </c>
      <c r="C223" s="58" t="s">
        <v>1030</v>
      </c>
      <c r="D223" s="19">
        <v>1345</v>
      </c>
      <c r="E223" s="202">
        <f t="shared" si="19"/>
        <v>963</v>
      </c>
      <c r="F223" s="130">
        <f t="shared" si="19"/>
        <v>0.71598513011152409</v>
      </c>
      <c r="G223" s="60" t="str">
        <f t="shared" si="21"/>
        <v>69.1% - 73.9%</v>
      </c>
      <c r="H223" s="201">
        <v>548</v>
      </c>
      <c r="I223" s="131">
        <f t="shared" si="22"/>
        <v>0.40743494423791821</v>
      </c>
      <c r="J223" s="132">
        <v>415</v>
      </c>
      <c r="K223" s="131">
        <f t="shared" si="23"/>
        <v>0.30855018587360594</v>
      </c>
      <c r="L223" s="201">
        <v>382</v>
      </c>
      <c r="M223" s="131">
        <f t="shared" si="24"/>
        <v>0.28401486988847585</v>
      </c>
      <c r="N223" s="201">
        <v>0</v>
      </c>
      <c r="O223" s="131">
        <f t="shared" si="20"/>
        <v>0</v>
      </c>
      <c r="P223" s="232" t="s">
        <v>1056</v>
      </c>
      <c r="Q223" s="177">
        <v>0</v>
      </c>
      <c r="R223" s="177">
        <v>0</v>
      </c>
      <c r="S223" s="177">
        <v>0</v>
      </c>
    </row>
    <row r="224" spans="1:19" x14ac:dyDescent="0.2">
      <c r="A224" s="58" t="s">
        <v>1057</v>
      </c>
      <c r="B224" s="58" t="s">
        <v>1058</v>
      </c>
      <c r="C224" s="58" t="s">
        <v>1030</v>
      </c>
      <c r="D224" s="19">
        <v>1</v>
      </c>
      <c r="E224" s="202">
        <f t="shared" si="19"/>
        <v>0</v>
      </c>
      <c r="F224" s="130"/>
      <c r="G224" s="60" t="str">
        <f t="shared" si="21"/>
        <v/>
      </c>
      <c r="H224" s="201">
        <v>0</v>
      </c>
      <c r="I224" s="131"/>
      <c r="J224" s="132">
        <v>0</v>
      </c>
      <c r="K224" s="131"/>
      <c r="L224" s="201">
        <v>0</v>
      </c>
      <c r="M224" s="131"/>
      <c r="N224" s="201">
        <v>1</v>
      </c>
      <c r="O224" s="131">
        <f t="shared" si="20"/>
        <v>1</v>
      </c>
      <c r="P224" s="232" t="s">
        <v>1059</v>
      </c>
      <c r="Q224" s="177">
        <v>1</v>
      </c>
      <c r="R224" s="177">
        <v>1</v>
      </c>
      <c r="S224" s="177">
        <v>0</v>
      </c>
    </row>
    <row r="225" spans="1:19" x14ac:dyDescent="0.2">
      <c r="A225" s="58" t="s">
        <v>1060</v>
      </c>
      <c r="B225" s="58" t="s">
        <v>1061</v>
      </c>
      <c r="C225" s="58" t="s">
        <v>1030</v>
      </c>
      <c r="D225" s="19">
        <v>843</v>
      </c>
      <c r="E225" s="202">
        <f t="shared" si="19"/>
        <v>534</v>
      </c>
      <c r="F225" s="130"/>
      <c r="G225" s="60" t="str">
        <f t="shared" si="21"/>
        <v/>
      </c>
      <c r="H225" s="201">
        <v>260</v>
      </c>
      <c r="I225" s="131"/>
      <c r="J225" s="132">
        <v>274</v>
      </c>
      <c r="K225" s="131"/>
      <c r="L225" s="201">
        <v>285</v>
      </c>
      <c r="M225" s="131"/>
      <c r="N225" s="201">
        <v>24</v>
      </c>
      <c r="O225" s="131">
        <f t="shared" si="20"/>
        <v>2.8469750889679714E-2</v>
      </c>
      <c r="P225" s="232" t="s">
        <v>1062</v>
      </c>
      <c r="Q225" s="177">
        <v>1</v>
      </c>
      <c r="R225" s="177">
        <v>0</v>
      </c>
      <c r="S225" s="177">
        <v>0</v>
      </c>
    </row>
    <row r="226" spans="1:19" x14ac:dyDescent="0.2">
      <c r="A226" s="58" t="s">
        <v>1063</v>
      </c>
      <c r="B226" s="58" t="s">
        <v>1064</v>
      </c>
      <c r="C226" s="58" t="s">
        <v>1030</v>
      </c>
      <c r="D226" s="19">
        <v>1509</v>
      </c>
      <c r="E226" s="202">
        <f t="shared" si="19"/>
        <v>397</v>
      </c>
      <c r="F226" s="130"/>
      <c r="G226" s="60" t="str">
        <f t="shared" si="21"/>
        <v/>
      </c>
      <c r="H226" s="201">
        <v>235</v>
      </c>
      <c r="I226" s="131"/>
      <c r="J226" s="132">
        <v>162</v>
      </c>
      <c r="K226" s="131"/>
      <c r="L226" s="201">
        <v>189</v>
      </c>
      <c r="M226" s="131"/>
      <c r="N226" s="201">
        <v>923</v>
      </c>
      <c r="O226" s="131">
        <f t="shared" si="20"/>
        <v>0.61166335321404908</v>
      </c>
      <c r="P226" s="232" t="s">
        <v>1065</v>
      </c>
      <c r="Q226" s="177">
        <v>1</v>
      </c>
      <c r="R226" s="177">
        <v>1</v>
      </c>
      <c r="S226" s="177">
        <v>0</v>
      </c>
    </row>
    <row r="227" spans="1:19" x14ac:dyDescent="0.2">
      <c r="A227" s="58" t="s">
        <v>1066</v>
      </c>
      <c r="B227" s="58" t="s">
        <v>1067</v>
      </c>
      <c r="C227" s="58" t="s">
        <v>1030</v>
      </c>
      <c r="D227" s="19">
        <v>542</v>
      </c>
      <c r="E227" s="202">
        <f t="shared" si="19"/>
        <v>425</v>
      </c>
      <c r="F227" s="130"/>
      <c r="G227" s="60" t="str">
        <f t="shared" si="21"/>
        <v/>
      </c>
      <c r="H227" s="201">
        <v>247</v>
      </c>
      <c r="I227" s="131"/>
      <c r="J227" s="132">
        <v>178</v>
      </c>
      <c r="K227" s="131"/>
      <c r="L227" s="201">
        <v>117</v>
      </c>
      <c r="M227" s="131"/>
      <c r="N227" s="201">
        <v>0</v>
      </c>
      <c r="O227" s="131">
        <f t="shared" si="20"/>
        <v>0</v>
      </c>
      <c r="P227" s="232" t="s">
        <v>1068</v>
      </c>
      <c r="Q227" s="177">
        <v>1</v>
      </c>
      <c r="R227" s="177">
        <v>0</v>
      </c>
      <c r="S227" s="177">
        <v>0</v>
      </c>
    </row>
    <row r="228" spans="1:19" x14ac:dyDescent="0.2">
      <c r="A228" s="58" t="s">
        <v>1069</v>
      </c>
      <c r="B228" s="58" t="s">
        <v>1070</v>
      </c>
      <c r="C228" s="58" t="s">
        <v>1030</v>
      </c>
      <c r="D228" s="19">
        <v>994</v>
      </c>
      <c r="E228" s="202">
        <f t="shared" ref="E228:F246" si="25">H228+J228</f>
        <v>732</v>
      </c>
      <c r="F228" s="130">
        <f t="shared" si="25"/>
        <v>0.73641851106639833</v>
      </c>
      <c r="G228" s="60" t="str">
        <f t="shared" si="21"/>
        <v>70.8% - 76.3%</v>
      </c>
      <c r="H228" s="201">
        <v>419</v>
      </c>
      <c r="I228" s="131">
        <f t="shared" si="22"/>
        <v>0.4215291750503018</v>
      </c>
      <c r="J228" s="132">
        <v>313</v>
      </c>
      <c r="K228" s="131">
        <f t="shared" si="23"/>
        <v>0.31488933601609659</v>
      </c>
      <c r="L228" s="201">
        <v>222</v>
      </c>
      <c r="M228" s="131">
        <f t="shared" si="24"/>
        <v>0.22334004024144868</v>
      </c>
      <c r="N228" s="201">
        <v>40</v>
      </c>
      <c r="O228" s="131">
        <f t="shared" ref="O228:O246" si="26">N228/D228</f>
        <v>4.0241448692152917E-2</v>
      </c>
      <c r="P228" s="232" t="s">
        <v>1071</v>
      </c>
      <c r="Q228" s="177">
        <v>0</v>
      </c>
      <c r="R228" s="177">
        <v>0</v>
      </c>
      <c r="S228" s="177">
        <v>0</v>
      </c>
    </row>
    <row r="229" spans="1:19" x14ac:dyDescent="0.2">
      <c r="A229" s="58" t="s">
        <v>1072</v>
      </c>
      <c r="B229" s="58" t="s">
        <v>1073</v>
      </c>
      <c r="C229" s="58" t="s">
        <v>1030</v>
      </c>
      <c r="D229" s="19">
        <v>827</v>
      </c>
      <c r="E229" s="202">
        <f t="shared" si="25"/>
        <v>589</v>
      </c>
      <c r="F229" s="130"/>
      <c r="G229" s="60" t="str">
        <f t="shared" si="21"/>
        <v/>
      </c>
      <c r="H229" s="201">
        <v>359</v>
      </c>
      <c r="I229" s="131"/>
      <c r="J229" s="132">
        <v>230</v>
      </c>
      <c r="K229" s="131"/>
      <c r="L229" s="201">
        <v>193</v>
      </c>
      <c r="M229" s="131"/>
      <c r="N229" s="201">
        <v>45</v>
      </c>
      <c r="O229" s="131">
        <f t="shared" si="26"/>
        <v>5.4413542926239421E-2</v>
      </c>
      <c r="P229" s="232" t="s">
        <v>1074</v>
      </c>
      <c r="Q229" s="177">
        <v>0</v>
      </c>
      <c r="R229" s="177">
        <v>1</v>
      </c>
      <c r="S229" s="177">
        <v>0</v>
      </c>
    </row>
    <row r="230" spans="1:19" x14ac:dyDescent="0.2">
      <c r="A230" s="58" t="s">
        <v>1075</v>
      </c>
      <c r="B230" s="58" t="s">
        <v>1076</v>
      </c>
      <c r="C230" s="58" t="s">
        <v>1030</v>
      </c>
      <c r="D230" s="19">
        <v>1101</v>
      </c>
      <c r="E230" s="202">
        <f t="shared" si="25"/>
        <v>393</v>
      </c>
      <c r="F230" s="130"/>
      <c r="G230" s="60" t="str">
        <f t="shared" si="21"/>
        <v/>
      </c>
      <c r="H230" s="201">
        <v>213</v>
      </c>
      <c r="I230" s="131"/>
      <c r="J230" s="132">
        <v>180</v>
      </c>
      <c r="K230" s="131"/>
      <c r="L230" s="201">
        <v>428</v>
      </c>
      <c r="M230" s="131"/>
      <c r="N230" s="201">
        <v>280</v>
      </c>
      <c r="O230" s="131">
        <f t="shared" si="26"/>
        <v>0.25431425976385102</v>
      </c>
      <c r="P230" s="232" t="s">
        <v>1077</v>
      </c>
      <c r="Q230" s="177">
        <v>1</v>
      </c>
      <c r="R230" s="177">
        <v>1</v>
      </c>
      <c r="S230" s="177">
        <v>0</v>
      </c>
    </row>
    <row r="231" spans="1:19" x14ac:dyDescent="0.2">
      <c r="A231" s="58" t="s">
        <v>1078</v>
      </c>
      <c r="B231" s="58" t="s">
        <v>1079</v>
      </c>
      <c r="C231" s="58" t="s">
        <v>1030</v>
      </c>
      <c r="D231" s="19">
        <v>973</v>
      </c>
      <c r="E231" s="202">
        <f t="shared" si="25"/>
        <v>576</v>
      </c>
      <c r="F231" s="130"/>
      <c r="G231" s="60" t="str">
        <f t="shared" si="21"/>
        <v/>
      </c>
      <c r="H231" s="201">
        <v>322</v>
      </c>
      <c r="I231" s="131"/>
      <c r="J231" s="132">
        <v>254</v>
      </c>
      <c r="K231" s="131"/>
      <c r="L231" s="201">
        <v>393</v>
      </c>
      <c r="M231" s="131"/>
      <c r="N231" s="201">
        <v>4</v>
      </c>
      <c r="O231" s="131">
        <f t="shared" si="26"/>
        <v>4.1109969167523125E-3</v>
      </c>
      <c r="P231" s="232" t="s">
        <v>1080</v>
      </c>
      <c r="Q231" s="177">
        <v>1</v>
      </c>
      <c r="R231" s="177">
        <v>0</v>
      </c>
      <c r="S231" s="177">
        <v>0</v>
      </c>
    </row>
    <row r="232" spans="1:19" x14ac:dyDescent="0.2">
      <c r="A232" s="58" t="s">
        <v>1081</v>
      </c>
      <c r="B232" s="58" t="s">
        <v>1082</v>
      </c>
      <c r="C232" s="58" t="s">
        <v>1030</v>
      </c>
      <c r="D232" s="19">
        <v>1093</v>
      </c>
      <c r="E232" s="202">
        <f t="shared" si="25"/>
        <v>487</v>
      </c>
      <c r="F232" s="130"/>
      <c r="G232" s="60" t="str">
        <f t="shared" si="21"/>
        <v/>
      </c>
      <c r="H232" s="201">
        <v>302</v>
      </c>
      <c r="I232" s="131"/>
      <c r="J232" s="132">
        <v>185</v>
      </c>
      <c r="K232" s="131"/>
      <c r="L232" s="201">
        <v>182</v>
      </c>
      <c r="M232" s="131"/>
      <c r="N232" s="201">
        <v>424</v>
      </c>
      <c r="O232" s="131">
        <f t="shared" si="26"/>
        <v>0.38792314730100641</v>
      </c>
      <c r="P232" s="232" t="s">
        <v>1083</v>
      </c>
      <c r="Q232" s="177">
        <v>0</v>
      </c>
      <c r="R232" s="177">
        <v>1</v>
      </c>
      <c r="S232" s="177">
        <v>0</v>
      </c>
    </row>
    <row r="233" spans="1:19" x14ac:dyDescent="0.2">
      <c r="A233" s="58" t="s">
        <v>1084</v>
      </c>
      <c r="B233" s="58" t="s">
        <v>1085</v>
      </c>
      <c r="C233" s="58" t="s">
        <v>1030</v>
      </c>
      <c r="D233" s="19">
        <v>640</v>
      </c>
      <c r="E233" s="202">
        <f t="shared" si="25"/>
        <v>431</v>
      </c>
      <c r="F233" s="130"/>
      <c r="G233" s="60" t="str">
        <f t="shared" si="21"/>
        <v/>
      </c>
      <c r="H233" s="201">
        <v>294</v>
      </c>
      <c r="I233" s="131"/>
      <c r="J233" s="132">
        <v>137</v>
      </c>
      <c r="K233" s="131"/>
      <c r="L233" s="201">
        <v>76</v>
      </c>
      <c r="M233" s="131"/>
      <c r="N233" s="201">
        <v>133</v>
      </c>
      <c r="O233" s="131">
        <f t="shared" si="26"/>
        <v>0.20781250000000001</v>
      </c>
      <c r="P233" s="232" t="s">
        <v>1086</v>
      </c>
      <c r="Q233" s="177">
        <v>0</v>
      </c>
      <c r="R233" s="177">
        <v>1</v>
      </c>
      <c r="S233" s="177">
        <v>0</v>
      </c>
    </row>
    <row r="234" spans="1:19" x14ac:dyDescent="0.2">
      <c r="A234" s="58" t="s">
        <v>1087</v>
      </c>
      <c r="B234" s="58" t="s">
        <v>1088</v>
      </c>
      <c r="C234" s="58" t="s">
        <v>1030</v>
      </c>
      <c r="D234" s="19">
        <v>589</v>
      </c>
      <c r="E234" s="202">
        <f t="shared" si="25"/>
        <v>446</v>
      </c>
      <c r="F234" s="130">
        <f t="shared" si="25"/>
        <v>0.75721561969439732</v>
      </c>
      <c r="G234" s="60" t="str">
        <f t="shared" si="21"/>
        <v>72.1% - 79.0%</v>
      </c>
      <c r="H234" s="201">
        <v>332</v>
      </c>
      <c r="I234" s="131">
        <f t="shared" si="22"/>
        <v>0.56366723259762308</v>
      </c>
      <c r="J234" s="132">
        <v>114</v>
      </c>
      <c r="K234" s="131">
        <f t="shared" si="23"/>
        <v>0.19354838709677419</v>
      </c>
      <c r="L234" s="201">
        <v>125</v>
      </c>
      <c r="M234" s="131">
        <f t="shared" si="24"/>
        <v>0.21222410865874364</v>
      </c>
      <c r="N234" s="201">
        <v>18</v>
      </c>
      <c r="O234" s="131">
        <f t="shared" si="26"/>
        <v>3.0560271646859084E-2</v>
      </c>
      <c r="P234" s="232" t="s">
        <v>1089</v>
      </c>
      <c r="Q234" s="177">
        <v>0</v>
      </c>
      <c r="R234" s="177">
        <v>0</v>
      </c>
      <c r="S234" s="177">
        <v>0</v>
      </c>
    </row>
    <row r="235" spans="1:19" x14ac:dyDescent="0.2">
      <c r="A235" s="58" t="s">
        <v>1090</v>
      </c>
      <c r="B235" s="58" t="s">
        <v>1091</v>
      </c>
      <c r="C235" s="58" t="s">
        <v>1030</v>
      </c>
      <c r="D235" s="19">
        <v>1102</v>
      </c>
      <c r="E235" s="202">
        <f t="shared" si="25"/>
        <v>917</v>
      </c>
      <c r="F235" s="130">
        <f t="shared" si="25"/>
        <v>0.83212341197822148</v>
      </c>
      <c r="G235" s="60" t="str">
        <f t="shared" si="21"/>
        <v>80.9% - 85.3%</v>
      </c>
      <c r="H235" s="201">
        <v>583</v>
      </c>
      <c r="I235" s="131">
        <f t="shared" si="22"/>
        <v>0.52903811252268607</v>
      </c>
      <c r="J235" s="132">
        <v>334</v>
      </c>
      <c r="K235" s="131">
        <f t="shared" si="23"/>
        <v>0.30308529945553542</v>
      </c>
      <c r="L235" s="201">
        <v>162</v>
      </c>
      <c r="M235" s="131">
        <f t="shared" si="24"/>
        <v>0.14700544464609799</v>
      </c>
      <c r="N235" s="201">
        <v>23</v>
      </c>
      <c r="O235" s="131">
        <f t="shared" si="26"/>
        <v>2.0871143375680582E-2</v>
      </c>
      <c r="P235" s="232" t="s">
        <v>1092</v>
      </c>
      <c r="Q235" s="177">
        <v>0</v>
      </c>
      <c r="R235" s="177">
        <v>0</v>
      </c>
      <c r="S235" s="177">
        <v>0</v>
      </c>
    </row>
    <row r="236" spans="1:19" x14ac:dyDescent="0.2">
      <c r="A236" s="58" t="s">
        <v>1093</v>
      </c>
      <c r="B236" s="58" t="s">
        <v>1094</v>
      </c>
      <c r="C236" s="58" t="s">
        <v>1030</v>
      </c>
      <c r="D236" s="19">
        <v>1132</v>
      </c>
      <c r="E236" s="202">
        <f t="shared" si="25"/>
        <v>822</v>
      </c>
      <c r="F236" s="130">
        <f t="shared" si="25"/>
        <v>0.72614840989399299</v>
      </c>
      <c r="G236" s="60" t="str">
        <f t="shared" si="21"/>
        <v>69.9% - 75.1%</v>
      </c>
      <c r="H236" s="201">
        <v>483</v>
      </c>
      <c r="I236" s="131">
        <f t="shared" si="22"/>
        <v>0.42667844522968196</v>
      </c>
      <c r="J236" s="132">
        <v>339</v>
      </c>
      <c r="K236" s="131">
        <f t="shared" si="23"/>
        <v>0.29946996466431097</v>
      </c>
      <c r="L236" s="201">
        <v>260</v>
      </c>
      <c r="M236" s="131">
        <f t="shared" si="24"/>
        <v>0.22968197879858657</v>
      </c>
      <c r="N236" s="201">
        <v>50</v>
      </c>
      <c r="O236" s="131">
        <f t="shared" si="26"/>
        <v>4.4169611307420496E-2</v>
      </c>
      <c r="P236" s="232" t="s">
        <v>1095</v>
      </c>
      <c r="Q236" s="177">
        <v>0</v>
      </c>
      <c r="R236" s="177">
        <v>0</v>
      </c>
      <c r="S236" s="177">
        <v>0</v>
      </c>
    </row>
    <row r="237" spans="1:19" x14ac:dyDescent="0.2">
      <c r="A237" s="58" t="s">
        <v>1096</v>
      </c>
      <c r="B237" s="58" t="s">
        <v>1097</v>
      </c>
      <c r="C237" s="58" t="s">
        <v>1030</v>
      </c>
      <c r="D237" s="19">
        <v>820</v>
      </c>
      <c r="E237" s="202">
        <f t="shared" si="25"/>
        <v>557</v>
      </c>
      <c r="F237" s="130"/>
      <c r="G237" s="60" t="str">
        <f t="shared" si="21"/>
        <v/>
      </c>
      <c r="H237" s="201">
        <v>380</v>
      </c>
      <c r="I237" s="131"/>
      <c r="J237" s="132">
        <v>177</v>
      </c>
      <c r="K237" s="131"/>
      <c r="L237" s="201">
        <v>194</v>
      </c>
      <c r="M237" s="131"/>
      <c r="N237" s="201">
        <v>69</v>
      </c>
      <c r="O237" s="131">
        <f t="shared" si="26"/>
        <v>8.4146341463414639E-2</v>
      </c>
      <c r="P237" s="232" t="s">
        <v>1098</v>
      </c>
      <c r="Q237" s="177">
        <v>0</v>
      </c>
      <c r="R237" s="177">
        <v>1</v>
      </c>
      <c r="S237" s="177">
        <v>0</v>
      </c>
    </row>
    <row r="238" spans="1:19" x14ac:dyDescent="0.2">
      <c r="A238" s="58" t="s">
        <v>1099</v>
      </c>
      <c r="B238" s="58" t="s">
        <v>1100</v>
      </c>
      <c r="C238" s="58" t="s">
        <v>1030</v>
      </c>
      <c r="D238" s="19">
        <v>780</v>
      </c>
      <c r="E238" s="202">
        <f t="shared" si="25"/>
        <v>573</v>
      </c>
      <c r="F238" s="130"/>
      <c r="G238" s="60" t="str">
        <f t="shared" si="21"/>
        <v/>
      </c>
      <c r="H238" s="201">
        <v>228</v>
      </c>
      <c r="I238" s="131"/>
      <c r="J238" s="132">
        <v>345</v>
      </c>
      <c r="K238" s="131"/>
      <c r="L238" s="201">
        <v>204</v>
      </c>
      <c r="M238" s="131"/>
      <c r="N238" s="201">
        <v>3</v>
      </c>
      <c r="O238" s="131">
        <f t="shared" si="26"/>
        <v>3.8461538461538464E-3</v>
      </c>
      <c r="P238" s="232" t="s">
        <v>1101</v>
      </c>
      <c r="Q238" s="177">
        <v>1</v>
      </c>
      <c r="R238" s="177">
        <v>0</v>
      </c>
      <c r="S238" s="177">
        <v>0</v>
      </c>
    </row>
    <row r="239" spans="1:19" x14ac:dyDescent="0.2">
      <c r="A239" s="58" t="s">
        <v>1102</v>
      </c>
      <c r="B239" s="58" t="s">
        <v>1103</v>
      </c>
      <c r="C239" s="58" t="s">
        <v>1030</v>
      </c>
      <c r="D239" s="19">
        <v>1244</v>
      </c>
      <c r="E239" s="202">
        <f t="shared" si="25"/>
        <v>798</v>
      </c>
      <c r="F239" s="130"/>
      <c r="G239" s="60" t="str">
        <f t="shared" si="21"/>
        <v/>
      </c>
      <c r="H239" s="201">
        <v>393</v>
      </c>
      <c r="I239" s="131"/>
      <c r="J239" s="132">
        <v>405</v>
      </c>
      <c r="K239" s="131"/>
      <c r="L239" s="201">
        <v>312</v>
      </c>
      <c r="M239" s="131"/>
      <c r="N239" s="201">
        <v>134</v>
      </c>
      <c r="O239" s="131">
        <f t="shared" si="26"/>
        <v>0.10771704180064309</v>
      </c>
      <c r="P239" s="232" t="s">
        <v>1104</v>
      </c>
      <c r="Q239" s="177">
        <v>0</v>
      </c>
      <c r="R239" s="177">
        <v>1</v>
      </c>
      <c r="S239" s="177">
        <v>0</v>
      </c>
    </row>
    <row r="240" spans="1:19" x14ac:dyDescent="0.2">
      <c r="A240" s="58" t="s">
        <v>1105</v>
      </c>
      <c r="B240" s="58" t="s">
        <v>1106</v>
      </c>
      <c r="C240" s="58" t="s">
        <v>1030</v>
      </c>
      <c r="D240" s="19">
        <v>711</v>
      </c>
      <c r="E240" s="202">
        <f t="shared" si="25"/>
        <v>103</v>
      </c>
      <c r="F240" s="130"/>
      <c r="G240" s="60" t="str">
        <f t="shared" si="21"/>
        <v/>
      </c>
      <c r="H240" s="201">
        <v>80</v>
      </c>
      <c r="I240" s="131"/>
      <c r="J240" s="132">
        <v>23</v>
      </c>
      <c r="K240" s="131"/>
      <c r="L240" s="201">
        <v>36</v>
      </c>
      <c r="M240" s="131"/>
      <c r="N240" s="201">
        <v>572</v>
      </c>
      <c r="O240" s="131">
        <f t="shared" si="26"/>
        <v>0.80450070323488043</v>
      </c>
      <c r="P240" s="232" t="s">
        <v>1107</v>
      </c>
      <c r="Q240" s="177">
        <v>0</v>
      </c>
      <c r="R240" s="177">
        <v>1</v>
      </c>
      <c r="S240" s="177">
        <v>0</v>
      </c>
    </row>
    <row r="241" spans="1:19" x14ac:dyDescent="0.2">
      <c r="A241" s="58" t="s">
        <v>1108</v>
      </c>
      <c r="B241" s="58" t="s">
        <v>1109</v>
      </c>
      <c r="C241" s="58" t="s">
        <v>1030</v>
      </c>
      <c r="D241" s="19">
        <v>1043</v>
      </c>
      <c r="E241" s="202">
        <f t="shared" si="25"/>
        <v>840</v>
      </c>
      <c r="F241" s="130"/>
      <c r="G241" s="60" t="str">
        <f t="shared" si="21"/>
        <v/>
      </c>
      <c r="H241" s="201">
        <v>507</v>
      </c>
      <c r="I241" s="131"/>
      <c r="J241" s="132">
        <v>333</v>
      </c>
      <c r="K241" s="131"/>
      <c r="L241" s="201">
        <v>181</v>
      </c>
      <c r="M241" s="131"/>
      <c r="N241" s="201">
        <v>22</v>
      </c>
      <c r="O241" s="131">
        <f t="shared" si="26"/>
        <v>2.109300095877277E-2</v>
      </c>
      <c r="P241" s="232" t="s">
        <v>1110</v>
      </c>
      <c r="Q241" s="177">
        <v>1</v>
      </c>
      <c r="R241" s="177">
        <v>0</v>
      </c>
      <c r="S241" s="177">
        <v>0</v>
      </c>
    </row>
    <row r="242" spans="1:19" x14ac:dyDescent="0.2">
      <c r="A242" s="58" t="s">
        <v>1111</v>
      </c>
      <c r="B242" s="58" t="s">
        <v>1112</v>
      </c>
      <c r="C242" s="58" t="s">
        <v>1030</v>
      </c>
      <c r="D242" s="19">
        <v>682</v>
      </c>
      <c r="E242" s="202">
        <f t="shared" si="25"/>
        <v>368</v>
      </c>
      <c r="F242" s="130"/>
      <c r="G242" s="60" t="str">
        <f t="shared" si="21"/>
        <v/>
      </c>
      <c r="H242" s="201">
        <v>254</v>
      </c>
      <c r="I242" s="131"/>
      <c r="J242" s="132">
        <v>114</v>
      </c>
      <c r="K242" s="131"/>
      <c r="L242" s="201">
        <v>254</v>
      </c>
      <c r="M242" s="131"/>
      <c r="N242" s="201">
        <v>60</v>
      </c>
      <c r="O242" s="131">
        <f t="shared" si="26"/>
        <v>8.797653958944282E-2</v>
      </c>
      <c r="P242" s="232" t="s">
        <v>1113</v>
      </c>
      <c r="Q242" s="177">
        <v>0</v>
      </c>
      <c r="R242" s="177">
        <v>1</v>
      </c>
      <c r="S242" s="177">
        <v>0</v>
      </c>
    </row>
    <row r="243" spans="1:19" x14ac:dyDescent="0.2">
      <c r="A243" s="58" t="s">
        <v>1114</v>
      </c>
      <c r="B243" s="58" t="s">
        <v>1115</v>
      </c>
      <c r="C243" s="58" t="s">
        <v>1030</v>
      </c>
      <c r="D243" s="19">
        <v>976</v>
      </c>
      <c r="E243" s="202">
        <f t="shared" si="25"/>
        <v>735</v>
      </c>
      <c r="F243" s="130"/>
      <c r="G243" s="60" t="str">
        <f t="shared" si="21"/>
        <v/>
      </c>
      <c r="H243" s="201">
        <v>0</v>
      </c>
      <c r="I243" s="131"/>
      <c r="J243" s="132">
        <v>735</v>
      </c>
      <c r="K243" s="131"/>
      <c r="L243" s="201">
        <v>0</v>
      </c>
      <c r="M243" s="131"/>
      <c r="N243" s="201">
        <v>241</v>
      </c>
      <c r="O243" s="131">
        <f t="shared" si="26"/>
        <v>0.24692622950819673</v>
      </c>
      <c r="P243" s="232" t="s">
        <v>1116</v>
      </c>
      <c r="Q243" s="177">
        <v>1</v>
      </c>
      <c r="R243" s="177">
        <v>1</v>
      </c>
      <c r="S243" s="177">
        <v>0</v>
      </c>
    </row>
    <row r="244" spans="1:19" x14ac:dyDescent="0.2">
      <c r="A244" s="58" t="s">
        <v>1117</v>
      </c>
      <c r="B244" s="58" t="s">
        <v>1118</v>
      </c>
      <c r="C244" s="58" t="s">
        <v>1030</v>
      </c>
      <c r="D244" s="19">
        <v>1281</v>
      </c>
      <c r="E244" s="202">
        <f t="shared" si="25"/>
        <v>577</v>
      </c>
      <c r="F244" s="130"/>
      <c r="G244" s="60" t="str">
        <f t="shared" si="21"/>
        <v/>
      </c>
      <c r="H244" s="201">
        <v>305</v>
      </c>
      <c r="I244" s="131"/>
      <c r="J244" s="132">
        <v>272</v>
      </c>
      <c r="K244" s="131"/>
      <c r="L244" s="201">
        <v>249</v>
      </c>
      <c r="M244" s="131"/>
      <c r="N244" s="201">
        <v>455</v>
      </c>
      <c r="O244" s="131">
        <f t="shared" si="26"/>
        <v>0.3551912568306011</v>
      </c>
      <c r="P244" s="232" t="s">
        <v>1119</v>
      </c>
      <c r="Q244" s="177">
        <v>0</v>
      </c>
      <c r="R244" s="177">
        <v>1</v>
      </c>
      <c r="S244" s="177">
        <v>0</v>
      </c>
    </row>
    <row r="245" spans="1:19" x14ac:dyDescent="0.2">
      <c r="A245" s="58" t="s">
        <v>1120</v>
      </c>
      <c r="B245" s="58" t="s">
        <v>1121</v>
      </c>
      <c r="C245" s="58" t="s">
        <v>1030</v>
      </c>
      <c r="D245" s="19">
        <v>1373</v>
      </c>
      <c r="E245" s="202">
        <f t="shared" si="25"/>
        <v>1033</v>
      </c>
      <c r="F245" s="130">
        <f t="shared" si="25"/>
        <v>0.75236707938820102</v>
      </c>
      <c r="G245" s="60" t="str">
        <f t="shared" si="21"/>
        <v>72.9% - 77.4%</v>
      </c>
      <c r="H245" s="201">
        <v>712</v>
      </c>
      <c r="I245" s="131">
        <f t="shared" si="22"/>
        <v>0.51857246904588494</v>
      </c>
      <c r="J245" s="132">
        <v>321</v>
      </c>
      <c r="K245" s="131">
        <f t="shared" si="23"/>
        <v>0.23379461034231611</v>
      </c>
      <c r="L245" s="201">
        <v>326</v>
      </c>
      <c r="M245" s="131">
        <f t="shared" si="24"/>
        <v>0.23743627093954844</v>
      </c>
      <c r="N245" s="201">
        <v>14</v>
      </c>
      <c r="O245" s="131">
        <f t="shared" si="26"/>
        <v>1.0196649672250545E-2</v>
      </c>
      <c r="P245" s="232" t="s">
        <v>1122</v>
      </c>
      <c r="Q245" s="177">
        <v>0</v>
      </c>
      <c r="R245" s="177">
        <v>0</v>
      </c>
      <c r="S245" s="177">
        <v>0</v>
      </c>
    </row>
    <row r="246" spans="1:19" x14ac:dyDescent="0.2">
      <c r="A246" s="65" t="s">
        <v>1123</v>
      </c>
      <c r="B246" s="65" t="s">
        <v>1124</v>
      </c>
      <c r="C246" s="65" t="s">
        <v>1030</v>
      </c>
      <c r="D246" s="38">
        <v>618</v>
      </c>
      <c r="E246" s="205">
        <f t="shared" si="25"/>
        <v>519</v>
      </c>
      <c r="F246" s="206"/>
      <c r="G246" s="207" t="str">
        <f t="shared" si="21"/>
        <v/>
      </c>
      <c r="H246" s="204">
        <v>342</v>
      </c>
      <c r="I246" s="208"/>
      <c r="J246" s="209">
        <v>177</v>
      </c>
      <c r="K246" s="208"/>
      <c r="L246" s="204">
        <v>99</v>
      </c>
      <c r="M246" s="208"/>
      <c r="N246" s="204">
        <v>0</v>
      </c>
      <c r="O246" s="208">
        <f t="shared" si="26"/>
        <v>0</v>
      </c>
      <c r="P246" s="233" t="s">
        <v>1125</v>
      </c>
      <c r="Q246" s="177">
        <v>1</v>
      </c>
      <c r="R246" s="177">
        <v>0</v>
      </c>
      <c r="S246" s="177">
        <v>0</v>
      </c>
    </row>
    <row r="247" spans="1:19" x14ac:dyDescent="0.2">
      <c r="A247" s="58"/>
      <c r="B247" s="58"/>
      <c r="C247" s="58"/>
      <c r="D247" s="210"/>
      <c r="E247" s="210"/>
      <c r="F247" s="210"/>
      <c r="G247" s="210"/>
      <c r="H247" s="210"/>
      <c r="I247" s="210"/>
      <c r="J247" s="210"/>
      <c r="K247" s="210"/>
      <c r="L247" s="210"/>
      <c r="M247" s="210"/>
      <c r="N247" s="210"/>
      <c r="O247" s="210"/>
      <c r="P247" s="58"/>
      <c r="Q247" s="177"/>
    </row>
    <row r="248" spans="1:19" x14ac:dyDescent="0.2">
      <c r="A248" s="127" t="s">
        <v>42</v>
      </c>
      <c r="B248" s="124"/>
      <c r="C248" s="114"/>
      <c r="D248" s="58"/>
      <c r="E248" s="58"/>
      <c r="F248" s="58"/>
      <c r="G248" s="58"/>
      <c r="H248" s="58"/>
      <c r="I248" s="58"/>
      <c r="J248" s="58"/>
      <c r="K248" s="58"/>
      <c r="L248" s="58"/>
      <c r="M248" s="58"/>
      <c r="N248" s="58"/>
      <c r="O248" s="58"/>
      <c r="P248" s="211"/>
      <c r="Q248" s="177"/>
    </row>
    <row r="249" spans="1:19" x14ac:dyDescent="0.2">
      <c r="A249" s="129"/>
      <c r="B249" s="134" t="s">
        <v>1323</v>
      </c>
      <c r="C249" s="114"/>
      <c r="D249" s="114"/>
      <c r="E249" s="114"/>
      <c r="F249" s="114"/>
      <c r="G249" s="114"/>
      <c r="H249" s="114"/>
      <c r="I249" s="114"/>
      <c r="J249" s="58"/>
      <c r="K249" s="58"/>
      <c r="L249" s="212"/>
      <c r="M249" s="58"/>
      <c r="N249" s="58"/>
      <c r="O249" s="58"/>
      <c r="P249" s="58"/>
      <c r="Q249" s="177"/>
    </row>
    <row r="250" spans="1:19" x14ac:dyDescent="0.2">
      <c r="A250" s="133"/>
      <c r="B250" s="134" t="s">
        <v>1324</v>
      </c>
      <c r="C250" s="114"/>
      <c r="D250" s="114"/>
      <c r="E250" s="114"/>
      <c r="F250" s="114"/>
      <c r="G250" s="114"/>
      <c r="H250" s="114"/>
      <c r="I250" s="114"/>
      <c r="J250" s="58"/>
      <c r="K250" s="58"/>
      <c r="L250" s="212"/>
      <c r="M250" s="58"/>
      <c r="N250" s="58"/>
      <c r="O250" s="58"/>
      <c r="P250" s="58"/>
      <c r="Q250" s="177"/>
    </row>
    <row r="251" spans="1:19" x14ac:dyDescent="0.2">
      <c r="A251" s="152"/>
      <c r="B251" s="134" t="s">
        <v>1325</v>
      </c>
      <c r="C251" s="114"/>
      <c r="D251" s="114"/>
      <c r="E251" s="114"/>
      <c r="F251" s="114"/>
      <c r="G251" s="114"/>
      <c r="H251" s="114"/>
      <c r="I251" s="114"/>
      <c r="J251" s="114"/>
      <c r="K251" s="114"/>
      <c r="L251" s="212"/>
      <c r="M251" s="58"/>
      <c r="N251" s="58"/>
      <c r="O251" s="58"/>
      <c r="P251" s="58"/>
      <c r="Q251" s="360"/>
    </row>
    <row r="252" spans="1:19" x14ac:dyDescent="0.2">
      <c r="B252" s="126" t="s">
        <v>1405</v>
      </c>
      <c r="C252"/>
      <c r="D252"/>
      <c r="E252"/>
      <c r="F252"/>
      <c r="G252"/>
      <c r="H252"/>
      <c r="I252"/>
      <c r="J252"/>
      <c r="K252"/>
      <c r="L252"/>
      <c r="M252"/>
      <c r="N252"/>
      <c r="O252"/>
      <c r="P252"/>
      <c r="Q252" s="177"/>
    </row>
    <row r="253" spans="1:19" x14ac:dyDescent="0.2">
      <c r="A253" s="177">
        <v>1</v>
      </c>
      <c r="B253"/>
      <c r="C253"/>
      <c r="D253"/>
      <c r="E253"/>
      <c r="F253"/>
      <c r="G253"/>
      <c r="H253"/>
      <c r="I253"/>
      <c r="J253"/>
      <c r="K253"/>
      <c r="L253"/>
      <c r="M253"/>
      <c r="N253"/>
      <c r="O253"/>
      <c r="P253"/>
      <c r="Q253" s="177"/>
    </row>
  </sheetData>
  <mergeCells count="5">
    <mergeCell ref="E6:F6"/>
    <mergeCell ref="H6:I6"/>
    <mergeCell ref="J6:K6"/>
    <mergeCell ref="L6:M6"/>
    <mergeCell ref="N6:O6"/>
  </mergeCells>
  <conditionalFormatting sqref="D36:D246">
    <cfRule type="expression" dxfId="69" priority="8" stopIfTrue="1">
      <formula>Q36=1</formula>
    </cfRule>
  </conditionalFormatting>
  <conditionalFormatting sqref="H36:H246">
    <cfRule type="expression" dxfId="68" priority="9" stopIfTrue="1">
      <formula>#REF!=1</formula>
    </cfRule>
  </conditionalFormatting>
  <conditionalFormatting sqref="O36:O246">
    <cfRule type="cellIs" dxfId="67" priority="10" stopIfTrue="1" operator="greaterThan">
      <formula>0.05</formula>
    </cfRule>
    <cfRule type="cellIs" dxfId="66" priority="11" stopIfTrue="1" operator="lessThan">
      <formula>0</formula>
    </cfRule>
  </conditionalFormatting>
  <conditionalFormatting sqref="D8:D34">
    <cfRule type="expression" dxfId="65" priority="7" stopIfTrue="1">
      <formula>Q8=1</formula>
    </cfRule>
  </conditionalFormatting>
  <conditionalFormatting sqref="H35">
    <cfRule type="expression" dxfId="64" priority="6" stopIfTrue="1">
      <formula>#REF!=1</formula>
    </cfRule>
  </conditionalFormatting>
  <conditionalFormatting sqref="H8:H34">
    <cfRule type="expression" dxfId="63" priority="5" stopIfTrue="1">
      <formula>#REF!=1</formula>
    </cfRule>
  </conditionalFormatting>
  <conditionalFormatting sqref="L8:L246">
    <cfRule type="expression" dxfId="62" priority="4" stopIfTrue="1">
      <formula>#REF!=1</formula>
    </cfRule>
  </conditionalFormatting>
  <conditionalFormatting sqref="O8:O35">
    <cfRule type="cellIs" dxfId="61" priority="2" stopIfTrue="1" operator="greaterThan">
      <formula>0.05</formula>
    </cfRule>
    <cfRule type="cellIs" dxfId="60" priority="3" stopIfTrue="1" operator="lessThan">
      <formula>0</formula>
    </cfRule>
  </conditionalFormatting>
  <conditionalFormatting sqref="A249">
    <cfRule type="expression" dxfId="59" priority="1" stopIfTrue="1">
      <formula>A253=1</formula>
    </cfRule>
  </conditionalFormatting>
  <printOptions horizontalCentered="1"/>
  <pageMargins left="0.39370078740157483" right="0.39370078740157483" top="0.39370078740157483" bottom="0.39370078740157483" header="0.51181102362204722" footer="0.51181102362204722"/>
  <pageSetup paperSize="9" scale="45" fitToHeight="3" orientation="landscape" r:id="rId1"/>
  <headerFooter alignWithMargins="0">
    <oddFooter>&amp;L&amp;6&amp;F &amp;A&amp;R&amp;6Standards and Quality Analytical Team (SAT)</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47"/>
    <pageSetUpPr fitToPage="1"/>
  </sheetPr>
  <dimension ref="A1:S253"/>
  <sheetViews>
    <sheetView showGridLines="0" zoomScaleNormal="100" workbookViewId="0">
      <pane xSplit="3" ySplit="7" topLeftCell="D8" activePane="bottomRight" state="frozen"/>
      <selection pane="topRight" activeCell="D1" sqref="D1"/>
      <selection pane="bottomLeft" activeCell="A8" sqref="A8"/>
      <selection pane="bottomRight"/>
    </sheetView>
  </sheetViews>
  <sheetFormatPr defaultRowHeight="12.75" x14ac:dyDescent="0.2"/>
  <cols>
    <col min="1" max="1" width="5.28515625" style="126" bestFit="1" customWidth="1"/>
    <col min="2" max="2" width="57.7109375" style="126" customWidth="1"/>
    <col min="3" max="3" width="5.28515625" style="126" bestFit="1" customWidth="1"/>
    <col min="4" max="4" width="17.140625" style="126" customWidth="1"/>
    <col min="5" max="6" width="12.7109375" style="126" customWidth="1"/>
    <col min="7" max="7" width="13.42578125" style="126" bestFit="1" customWidth="1"/>
    <col min="8" max="13" width="12.7109375" style="126" customWidth="1"/>
    <col min="14" max="15" width="15.7109375" style="126" customWidth="1"/>
    <col min="16" max="16" width="10.7109375" style="126" customWidth="1"/>
    <col min="17" max="19" width="9.140625" style="327"/>
    <col min="20" max="16384" width="9.140625" style="126"/>
  </cols>
  <sheetData>
    <row r="1" spans="1:19" ht="18" x14ac:dyDescent="0.25">
      <c r="A1" s="174" t="s">
        <v>1398</v>
      </c>
      <c r="B1" s="124"/>
      <c r="C1" s="124"/>
      <c r="D1" s="124"/>
      <c r="E1" s="124"/>
      <c r="F1" s="124"/>
      <c r="G1" s="124"/>
      <c r="H1" s="124"/>
      <c r="I1" s="124"/>
      <c r="J1" s="124"/>
      <c r="K1" s="124"/>
      <c r="L1" s="124"/>
      <c r="M1" s="124"/>
      <c r="N1" s="124"/>
      <c r="O1" s="124"/>
      <c r="P1" s="124"/>
      <c r="Q1" s="356"/>
    </row>
    <row r="2" spans="1:19" x14ac:dyDescent="0.2">
      <c r="A2" s="124"/>
      <c r="B2" s="124"/>
      <c r="C2" s="124"/>
      <c r="D2" s="124"/>
      <c r="E2" s="124"/>
      <c r="F2" s="175"/>
      <c r="G2" s="124"/>
      <c r="H2" s="124"/>
      <c r="I2" s="124"/>
      <c r="J2" s="124"/>
      <c r="K2" s="124"/>
      <c r="L2" s="124"/>
      <c r="M2" s="124"/>
      <c r="N2" s="124"/>
      <c r="O2" s="124"/>
      <c r="P2" s="124"/>
      <c r="Q2" s="356"/>
    </row>
    <row r="3" spans="1:19" x14ac:dyDescent="0.2">
      <c r="A3" s="79" t="s">
        <v>1386</v>
      </c>
      <c r="B3" s="124"/>
      <c r="C3" s="124"/>
      <c r="D3" s="124"/>
      <c r="E3" s="124"/>
      <c r="F3" s="175"/>
      <c r="G3" s="124"/>
      <c r="H3" s="124"/>
      <c r="I3" s="124"/>
      <c r="J3" s="124"/>
      <c r="K3" s="124"/>
      <c r="L3" s="124"/>
      <c r="M3" s="124"/>
      <c r="N3" s="124"/>
      <c r="O3" s="124"/>
      <c r="P3" s="124"/>
      <c r="Q3" s="356"/>
    </row>
    <row r="4" spans="1:19" x14ac:dyDescent="0.2">
      <c r="A4" s="80" t="s">
        <v>63</v>
      </c>
      <c r="B4" s="124"/>
      <c r="C4" s="124"/>
      <c r="D4" s="124"/>
      <c r="E4" s="124"/>
      <c r="F4" s="124"/>
      <c r="G4" s="124"/>
      <c r="H4" s="127"/>
      <c r="I4" s="124"/>
      <c r="J4" s="124"/>
      <c r="K4" s="124"/>
      <c r="L4" s="124"/>
      <c r="M4" s="124"/>
      <c r="N4" s="124"/>
      <c r="O4" s="124"/>
      <c r="P4" s="124"/>
      <c r="Q4" s="356"/>
    </row>
    <row r="5" spans="1:19" x14ac:dyDescent="0.2">
      <c r="A5" s="320"/>
      <c r="B5" s="320"/>
      <c r="C5" s="320"/>
      <c r="D5" s="124"/>
      <c r="E5" s="124"/>
      <c r="F5" s="124"/>
      <c r="G5" s="124"/>
      <c r="H5" s="124"/>
      <c r="I5" s="124"/>
      <c r="J5" s="124"/>
      <c r="K5" s="124"/>
      <c r="L5" s="124"/>
      <c r="M5" s="124"/>
      <c r="N5" s="124"/>
      <c r="O5" s="124"/>
      <c r="P5" s="124"/>
      <c r="Q5" s="356"/>
    </row>
    <row r="6" spans="1:19" s="128" customFormat="1" ht="25.5" customHeight="1" x14ac:dyDescent="0.2">
      <c r="A6" s="77"/>
      <c r="B6" s="77"/>
      <c r="C6" s="77"/>
      <c r="D6" s="216" t="s">
        <v>1316</v>
      </c>
      <c r="E6" s="394" t="s">
        <v>1317</v>
      </c>
      <c r="F6" s="394"/>
      <c r="G6" s="217"/>
      <c r="H6" s="394" t="s">
        <v>1318</v>
      </c>
      <c r="I6" s="394"/>
      <c r="J6" s="394" t="s">
        <v>1319</v>
      </c>
      <c r="K6" s="394"/>
      <c r="L6" s="394" t="s">
        <v>1320</v>
      </c>
      <c r="M6" s="394"/>
      <c r="N6" s="394" t="s">
        <v>1321</v>
      </c>
      <c r="O6" s="394"/>
      <c r="P6" s="218"/>
      <c r="Q6" s="357"/>
      <c r="R6" s="358"/>
      <c r="S6" s="358"/>
    </row>
    <row r="7" spans="1:19" s="128" customFormat="1" ht="38.25" x14ac:dyDescent="0.2">
      <c r="A7" s="106" t="s">
        <v>71</v>
      </c>
      <c r="B7" s="106" t="s">
        <v>72</v>
      </c>
      <c r="C7" s="361" t="s">
        <v>71</v>
      </c>
      <c r="D7" s="219" t="s">
        <v>33</v>
      </c>
      <c r="E7" s="220" t="s">
        <v>33</v>
      </c>
      <c r="F7" s="220" t="s">
        <v>36</v>
      </c>
      <c r="G7" s="221" t="s">
        <v>58</v>
      </c>
      <c r="H7" s="220" t="s">
        <v>33</v>
      </c>
      <c r="I7" s="220" t="s">
        <v>36</v>
      </c>
      <c r="J7" s="220" t="s">
        <v>33</v>
      </c>
      <c r="K7" s="220" t="s">
        <v>36</v>
      </c>
      <c r="L7" s="220" t="s">
        <v>33</v>
      </c>
      <c r="M7" s="220" t="s">
        <v>36</v>
      </c>
      <c r="N7" s="220" t="s">
        <v>33</v>
      </c>
      <c r="O7" s="220" t="s">
        <v>36</v>
      </c>
      <c r="P7" s="222" t="s">
        <v>457</v>
      </c>
      <c r="Q7" s="359" t="s">
        <v>1415</v>
      </c>
      <c r="R7" s="359" t="s">
        <v>1416</v>
      </c>
      <c r="S7" s="359" t="s">
        <v>1417</v>
      </c>
    </row>
    <row r="8" spans="1:19" x14ac:dyDescent="0.2">
      <c r="A8" s="77" t="s">
        <v>1388</v>
      </c>
      <c r="B8" s="77" t="s">
        <v>1389</v>
      </c>
      <c r="C8" s="77"/>
      <c r="D8" s="223">
        <v>162599</v>
      </c>
      <c r="E8" s="224">
        <f>H8+J8</f>
        <v>74254</v>
      </c>
      <c r="F8" s="225"/>
      <c r="G8" s="226" t="str">
        <f t="shared" ref="G8:G34" si="0">IF(ISNUMBER(F8),TEXT(((2*E8)+(1.96^2)-(1.96*((1.96^2)+(4*E8*(100%-F8)))^0.5))/(2*(D8+(1.96^2))),"0.0%")&amp;" - "&amp;TEXT(((2*E8)+(1.96^2)+(1.96*((1.96^2)+(4*E8*(100%-F8)))^0.5))/(2*(D8+(1.96^2))),"0.0%"),"")</f>
        <v/>
      </c>
      <c r="H8" s="227">
        <v>51079</v>
      </c>
      <c r="I8" s="228"/>
      <c r="J8" s="229">
        <v>23175</v>
      </c>
      <c r="K8" s="228"/>
      <c r="L8" s="227">
        <v>71043</v>
      </c>
      <c r="M8" s="228"/>
      <c r="N8" s="227">
        <v>17302</v>
      </c>
      <c r="O8" s="228">
        <f>N8/D8</f>
        <v>0.10640901850564886</v>
      </c>
      <c r="P8" s="230"/>
      <c r="Q8" s="359">
        <v>0</v>
      </c>
      <c r="R8" s="359">
        <v>1</v>
      </c>
      <c r="S8" s="359">
        <v>0</v>
      </c>
    </row>
    <row r="9" spans="1:19" x14ac:dyDescent="0.2">
      <c r="A9" s="77"/>
      <c r="B9" s="77"/>
      <c r="C9" s="77"/>
      <c r="D9" s="19"/>
      <c r="E9" s="202"/>
      <c r="F9" s="130"/>
      <c r="G9" s="60"/>
      <c r="H9" s="201"/>
      <c r="I9" s="131"/>
      <c r="J9" s="132"/>
      <c r="K9" s="131"/>
      <c r="L9" s="201"/>
      <c r="M9" s="131"/>
      <c r="N9" s="201"/>
      <c r="O9" s="131"/>
      <c r="P9" s="231"/>
      <c r="Q9" s="359"/>
    </row>
    <row r="10" spans="1:19" x14ac:dyDescent="0.2">
      <c r="A10" s="77" t="s">
        <v>461</v>
      </c>
      <c r="B10" s="77" t="s">
        <v>1131</v>
      </c>
      <c r="C10" s="77"/>
      <c r="D10" s="19">
        <v>3511</v>
      </c>
      <c r="E10" s="202">
        <f t="shared" ref="E10:E34" si="1">H10+J10</f>
        <v>1319</v>
      </c>
      <c r="F10" s="130">
        <f t="shared" ref="F10:F33" si="2">I10+K10</f>
        <v>0.37567644545713469</v>
      </c>
      <c r="G10" s="60" t="str">
        <f t="shared" si="0"/>
        <v>36.0% - 39.2%</v>
      </c>
      <c r="H10" s="201">
        <v>1019</v>
      </c>
      <c r="I10" s="131">
        <f>H10/D10</f>
        <v>0.2902307035032754</v>
      </c>
      <c r="J10" s="132">
        <v>300</v>
      </c>
      <c r="K10" s="131">
        <f t="shared" ref="K10:K71" si="3">J10/D10</f>
        <v>8.5445741953859303E-2</v>
      </c>
      <c r="L10" s="201">
        <v>2089</v>
      </c>
      <c r="M10" s="131">
        <f t="shared" ref="M10:M71" si="4">L10/D10</f>
        <v>0.59498718313870691</v>
      </c>
      <c r="N10" s="201">
        <v>103</v>
      </c>
      <c r="O10" s="131">
        <f t="shared" ref="O10:O34" si="5">N10/D10</f>
        <v>2.933637140415836E-2</v>
      </c>
      <c r="P10" s="231"/>
      <c r="Q10" s="359">
        <v>0</v>
      </c>
      <c r="R10" s="359">
        <v>0</v>
      </c>
      <c r="S10" s="359">
        <v>0</v>
      </c>
    </row>
    <row r="11" spans="1:19" x14ac:dyDescent="0.2">
      <c r="A11" s="77" t="s">
        <v>480</v>
      </c>
      <c r="B11" s="77" t="s">
        <v>1129</v>
      </c>
      <c r="C11" s="77"/>
      <c r="D11" s="19">
        <v>3455</v>
      </c>
      <c r="E11" s="202">
        <f t="shared" si="1"/>
        <v>947</v>
      </c>
      <c r="F11" s="130">
        <f t="shared" si="2"/>
        <v>0.27409551374819102</v>
      </c>
      <c r="G11" s="60" t="str">
        <f t="shared" si="0"/>
        <v>25.9% - 28.9%</v>
      </c>
      <c r="H11" s="201">
        <v>726</v>
      </c>
      <c r="I11" s="131">
        <f t="shared" ref="I11:I74" si="6">H11/D11</f>
        <v>0.21013024602026048</v>
      </c>
      <c r="J11" s="132">
        <v>221</v>
      </c>
      <c r="K11" s="131">
        <f t="shared" si="3"/>
        <v>6.3965267727930541E-2</v>
      </c>
      <c r="L11" s="201">
        <v>2496</v>
      </c>
      <c r="M11" s="131">
        <f t="shared" si="4"/>
        <v>0.72243125904486249</v>
      </c>
      <c r="N11" s="201">
        <v>12</v>
      </c>
      <c r="O11" s="131">
        <f t="shared" si="5"/>
        <v>3.4732272069464545E-3</v>
      </c>
      <c r="P11" s="231"/>
      <c r="Q11" s="359">
        <v>0</v>
      </c>
      <c r="R11" s="359">
        <v>0</v>
      </c>
      <c r="S11" s="359">
        <v>0</v>
      </c>
    </row>
    <row r="12" spans="1:19" x14ac:dyDescent="0.2">
      <c r="A12" s="77" t="s">
        <v>496</v>
      </c>
      <c r="B12" s="77" t="s">
        <v>497</v>
      </c>
      <c r="C12" s="77"/>
      <c r="D12" s="19">
        <v>10184</v>
      </c>
      <c r="E12" s="202">
        <f t="shared" si="1"/>
        <v>3591</v>
      </c>
      <c r="F12" s="130"/>
      <c r="G12" s="60" t="str">
        <f t="shared" si="0"/>
        <v/>
      </c>
      <c r="H12" s="201">
        <v>2716</v>
      </c>
      <c r="I12" s="131"/>
      <c r="J12" s="132">
        <v>875</v>
      </c>
      <c r="K12" s="131"/>
      <c r="L12" s="201">
        <v>4869</v>
      </c>
      <c r="M12" s="131"/>
      <c r="N12" s="201">
        <v>1724</v>
      </c>
      <c r="O12" s="131">
        <f t="shared" si="5"/>
        <v>0.16928515318146112</v>
      </c>
      <c r="P12" s="231"/>
      <c r="Q12" s="359">
        <v>0</v>
      </c>
      <c r="R12" s="359">
        <v>1</v>
      </c>
      <c r="S12" s="359">
        <v>0</v>
      </c>
    </row>
    <row r="13" spans="1:19" x14ac:dyDescent="0.2">
      <c r="A13" s="77" t="s">
        <v>534</v>
      </c>
      <c r="B13" s="77" t="s">
        <v>535</v>
      </c>
      <c r="C13" s="77"/>
      <c r="D13" s="19">
        <v>4384</v>
      </c>
      <c r="E13" s="202">
        <f t="shared" si="1"/>
        <v>1345</v>
      </c>
      <c r="F13" s="130"/>
      <c r="G13" s="60" t="str">
        <f t="shared" si="0"/>
        <v/>
      </c>
      <c r="H13" s="201">
        <v>939</v>
      </c>
      <c r="I13" s="131"/>
      <c r="J13" s="132">
        <v>406</v>
      </c>
      <c r="K13" s="131"/>
      <c r="L13" s="201">
        <v>2348</v>
      </c>
      <c r="M13" s="131"/>
      <c r="N13" s="201">
        <v>691</v>
      </c>
      <c r="O13" s="131">
        <f t="shared" si="5"/>
        <v>0.15761861313868614</v>
      </c>
      <c r="P13" s="231"/>
      <c r="Q13" s="359">
        <v>0</v>
      </c>
      <c r="R13" s="359">
        <v>1</v>
      </c>
      <c r="S13" s="359">
        <v>0</v>
      </c>
    </row>
    <row r="14" spans="1:19" x14ac:dyDescent="0.2">
      <c r="A14" s="77" t="s">
        <v>560</v>
      </c>
      <c r="B14" s="77" t="s">
        <v>561</v>
      </c>
      <c r="C14" s="77"/>
      <c r="D14" s="19">
        <v>3443</v>
      </c>
      <c r="E14" s="202">
        <f t="shared" si="1"/>
        <v>908</v>
      </c>
      <c r="F14" s="130">
        <f t="shared" si="2"/>
        <v>0.26372349695033404</v>
      </c>
      <c r="G14" s="60" t="str">
        <f t="shared" si="0"/>
        <v>24.9% - 27.9%</v>
      </c>
      <c r="H14" s="201">
        <v>666</v>
      </c>
      <c r="I14" s="131">
        <f t="shared" si="6"/>
        <v>0.19343595701423177</v>
      </c>
      <c r="J14" s="132">
        <v>242</v>
      </c>
      <c r="K14" s="131">
        <f t="shared" si="3"/>
        <v>7.0287539936102233E-2</v>
      </c>
      <c r="L14" s="201">
        <v>2413</v>
      </c>
      <c r="M14" s="131">
        <f t="shared" si="4"/>
        <v>0.70084228870171361</v>
      </c>
      <c r="N14" s="201">
        <v>122</v>
      </c>
      <c r="O14" s="131">
        <f t="shared" si="5"/>
        <v>3.5434214347952367E-2</v>
      </c>
      <c r="P14" s="231"/>
      <c r="Q14" s="359">
        <v>0</v>
      </c>
      <c r="R14" s="359">
        <v>0</v>
      </c>
      <c r="S14" s="359">
        <v>0</v>
      </c>
    </row>
    <row r="15" spans="1:19" x14ac:dyDescent="0.2">
      <c r="A15" s="77" t="s">
        <v>580</v>
      </c>
      <c r="B15" s="77" t="s">
        <v>1163</v>
      </c>
      <c r="C15" s="77"/>
      <c r="D15" s="19">
        <v>5299</v>
      </c>
      <c r="E15" s="202">
        <f t="shared" si="1"/>
        <v>1778</v>
      </c>
      <c r="F15" s="130"/>
      <c r="G15" s="60" t="str">
        <f t="shared" si="0"/>
        <v/>
      </c>
      <c r="H15" s="201">
        <v>1349</v>
      </c>
      <c r="I15" s="131"/>
      <c r="J15" s="132">
        <v>429</v>
      </c>
      <c r="K15" s="131"/>
      <c r="L15" s="201">
        <v>3161</v>
      </c>
      <c r="M15" s="131"/>
      <c r="N15" s="201">
        <v>360</v>
      </c>
      <c r="O15" s="131">
        <f t="shared" si="5"/>
        <v>6.7937346669182871E-2</v>
      </c>
      <c r="P15" s="231"/>
      <c r="Q15" s="359">
        <v>0</v>
      </c>
      <c r="R15" s="359">
        <v>1</v>
      </c>
      <c r="S15" s="359">
        <v>0</v>
      </c>
    </row>
    <row r="16" spans="1:19" x14ac:dyDescent="0.2">
      <c r="A16" s="77" t="s">
        <v>605</v>
      </c>
      <c r="B16" s="77" t="s">
        <v>1158</v>
      </c>
      <c r="C16" s="77"/>
      <c r="D16" s="19">
        <v>3831</v>
      </c>
      <c r="E16" s="202">
        <f t="shared" si="1"/>
        <v>1432</v>
      </c>
      <c r="F16" s="130"/>
      <c r="G16" s="60" t="str">
        <f t="shared" si="0"/>
        <v/>
      </c>
      <c r="H16" s="201">
        <v>1072</v>
      </c>
      <c r="I16" s="131"/>
      <c r="J16" s="132">
        <v>360</v>
      </c>
      <c r="K16" s="131"/>
      <c r="L16" s="201">
        <v>2188</v>
      </c>
      <c r="M16" s="131"/>
      <c r="N16" s="201">
        <v>211</v>
      </c>
      <c r="O16" s="131">
        <f t="shared" si="5"/>
        <v>5.5077003393369878E-2</v>
      </c>
      <c r="P16" s="231"/>
      <c r="Q16" s="359">
        <v>1</v>
      </c>
      <c r="R16" s="359">
        <v>1</v>
      </c>
      <c r="S16" s="359">
        <v>0</v>
      </c>
    </row>
    <row r="17" spans="1:19" x14ac:dyDescent="0.2">
      <c r="A17" s="77" t="s">
        <v>630</v>
      </c>
      <c r="B17" s="77" t="s">
        <v>1136</v>
      </c>
      <c r="C17" s="77"/>
      <c r="D17" s="19">
        <v>3510</v>
      </c>
      <c r="E17" s="202">
        <f t="shared" si="1"/>
        <v>1389</v>
      </c>
      <c r="F17" s="130"/>
      <c r="G17" s="60" t="str">
        <f t="shared" si="0"/>
        <v/>
      </c>
      <c r="H17" s="201">
        <v>1050</v>
      </c>
      <c r="I17" s="131"/>
      <c r="J17" s="132">
        <v>339</v>
      </c>
      <c r="K17" s="131"/>
      <c r="L17" s="201">
        <v>1845</v>
      </c>
      <c r="M17" s="131"/>
      <c r="N17" s="201">
        <v>276</v>
      </c>
      <c r="O17" s="131">
        <f t="shared" si="5"/>
        <v>7.8632478632478631E-2</v>
      </c>
      <c r="P17" s="231"/>
      <c r="Q17" s="359">
        <v>1</v>
      </c>
      <c r="R17" s="359">
        <v>1</v>
      </c>
      <c r="S17" s="359">
        <v>0</v>
      </c>
    </row>
    <row r="18" spans="1:19" x14ac:dyDescent="0.2">
      <c r="A18" s="77" t="s">
        <v>646</v>
      </c>
      <c r="B18" s="77" t="s">
        <v>647</v>
      </c>
      <c r="C18" s="77"/>
      <c r="D18" s="19">
        <v>7919</v>
      </c>
      <c r="E18" s="202">
        <f t="shared" si="1"/>
        <v>3444</v>
      </c>
      <c r="F18" s="130">
        <f t="shared" si="2"/>
        <v>0.43490339689354718</v>
      </c>
      <c r="G18" s="60" t="str">
        <f t="shared" si="0"/>
        <v>42.4% - 44.6%</v>
      </c>
      <c r="H18" s="201">
        <v>2452</v>
      </c>
      <c r="I18" s="131">
        <f t="shared" si="6"/>
        <v>0.30963505493117816</v>
      </c>
      <c r="J18" s="132">
        <v>992</v>
      </c>
      <c r="K18" s="131">
        <f t="shared" si="3"/>
        <v>0.125268341962369</v>
      </c>
      <c r="L18" s="201">
        <v>4278</v>
      </c>
      <c r="M18" s="131">
        <f t="shared" si="4"/>
        <v>0.54021972471271629</v>
      </c>
      <c r="N18" s="201">
        <v>197</v>
      </c>
      <c r="O18" s="131">
        <f t="shared" si="5"/>
        <v>2.4876878393736583E-2</v>
      </c>
      <c r="P18" s="231"/>
      <c r="Q18" s="359">
        <v>0</v>
      </c>
      <c r="R18" s="359">
        <v>0</v>
      </c>
      <c r="S18" s="359">
        <v>0</v>
      </c>
    </row>
    <row r="19" spans="1:19" s="133" customFormat="1" x14ac:dyDescent="0.2">
      <c r="A19" s="77" t="s">
        <v>678</v>
      </c>
      <c r="B19" s="77" t="s">
        <v>1133</v>
      </c>
      <c r="C19" s="77"/>
      <c r="D19" s="19">
        <v>4201</v>
      </c>
      <c r="E19" s="202">
        <f t="shared" si="1"/>
        <v>1887</v>
      </c>
      <c r="F19" s="130">
        <f t="shared" si="2"/>
        <v>0.44917876696024756</v>
      </c>
      <c r="G19" s="60" t="str">
        <f t="shared" si="0"/>
        <v>43.4% - 46.4%</v>
      </c>
      <c r="H19" s="201">
        <v>1308</v>
      </c>
      <c r="I19" s="131">
        <f t="shared" si="6"/>
        <v>0.31135443941918589</v>
      </c>
      <c r="J19" s="132">
        <v>579</v>
      </c>
      <c r="K19" s="131">
        <f t="shared" si="3"/>
        <v>0.13782432754106166</v>
      </c>
      <c r="L19" s="201">
        <v>2227</v>
      </c>
      <c r="M19" s="131">
        <f t="shared" si="4"/>
        <v>0.53011187812425609</v>
      </c>
      <c r="N19" s="201">
        <v>87</v>
      </c>
      <c r="O19" s="131">
        <f t="shared" si="5"/>
        <v>2.070935491549631E-2</v>
      </c>
      <c r="P19" s="231"/>
      <c r="Q19" s="359">
        <v>0</v>
      </c>
      <c r="R19" s="359">
        <v>0</v>
      </c>
      <c r="S19" s="359">
        <v>0</v>
      </c>
    </row>
    <row r="20" spans="1:19" s="133" customFormat="1" x14ac:dyDescent="0.2">
      <c r="A20" s="77" t="s">
        <v>700</v>
      </c>
      <c r="B20" s="77" t="s">
        <v>1139</v>
      </c>
      <c r="C20" s="77"/>
      <c r="D20" s="19">
        <v>8883</v>
      </c>
      <c r="E20" s="202">
        <f t="shared" si="1"/>
        <v>3754</v>
      </c>
      <c r="F20" s="130"/>
      <c r="G20" s="60" t="str">
        <f t="shared" si="0"/>
        <v/>
      </c>
      <c r="H20" s="201">
        <v>2250</v>
      </c>
      <c r="I20" s="131"/>
      <c r="J20" s="132">
        <v>1504</v>
      </c>
      <c r="K20" s="131"/>
      <c r="L20" s="201">
        <v>4001</v>
      </c>
      <c r="M20" s="131"/>
      <c r="N20" s="201">
        <v>1128</v>
      </c>
      <c r="O20" s="131">
        <f t="shared" si="5"/>
        <v>0.12698412698412698</v>
      </c>
      <c r="P20" s="231"/>
      <c r="Q20" s="359">
        <v>0</v>
      </c>
      <c r="R20" s="359">
        <v>1</v>
      </c>
      <c r="S20" s="359">
        <v>0</v>
      </c>
    </row>
    <row r="21" spans="1:19" s="133" customFormat="1" x14ac:dyDescent="0.2">
      <c r="A21" s="77" t="s">
        <v>722</v>
      </c>
      <c r="B21" s="77" t="s">
        <v>1148</v>
      </c>
      <c r="C21" s="77"/>
      <c r="D21" s="19">
        <v>4737</v>
      </c>
      <c r="E21" s="202">
        <f t="shared" si="1"/>
        <v>1991</v>
      </c>
      <c r="F21" s="130"/>
      <c r="G21" s="60" t="str">
        <f t="shared" si="0"/>
        <v/>
      </c>
      <c r="H21" s="201">
        <v>1435</v>
      </c>
      <c r="I21" s="131"/>
      <c r="J21" s="132">
        <v>556</v>
      </c>
      <c r="K21" s="131"/>
      <c r="L21" s="201">
        <v>2686</v>
      </c>
      <c r="M21" s="131"/>
      <c r="N21" s="201">
        <v>60</v>
      </c>
      <c r="O21" s="131">
        <f t="shared" si="5"/>
        <v>1.266624445851805E-2</v>
      </c>
      <c r="P21" s="231"/>
      <c r="Q21" s="359">
        <v>1</v>
      </c>
      <c r="R21" s="359">
        <v>0</v>
      </c>
      <c r="S21" s="359">
        <v>0</v>
      </c>
    </row>
    <row r="22" spans="1:19" s="133" customFormat="1" x14ac:dyDescent="0.2">
      <c r="A22" s="77" t="s">
        <v>753</v>
      </c>
      <c r="B22" s="77" t="s">
        <v>754</v>
      </c>
      <c r="C22" s="77"/>
      <c r="D22" s="19">
        <v>5381</v>
      </c>
      <c r="E22" s="202">
        <f t="shared" si="1"/>
        <v>2683</v>
      </c>
      <c r="F22" s="130"/>
      <c r="G22" s="60" t="str">
        <f t="shared" si="0"/>
        <v/>
      </c>
      <c r="H22" s="201">
        <v>2014</v>
      </c>
      <c r="I22" s="131"/>
      <c r="J22" s="132">
        <v>669</v>
      </c>
      <c r="K22" s="131"/>
      <c r="L22" s="201">
        <v>2429</v>
      </c>
      <c r="M22" s="131"/>
      <c r="N22" s="201">
        <v>269</v>
      </c>
      <c r="O22" s="131">
        <f t="shared" si="5"/>
        <v>4.9990708046831443E-2</v>
      </c>
      <c r="P22" s="231"/>
      <c r="Q22" s="359">
        <v>1</v>
      </c>
      <c r="R22" s="359">
        <v>0</v>
      </c>
      <c r="S22" s="359">
        <v>0</v>
      </c>
    </row>
    <row r="23" spans="1:19" s="133" customFormat="1" x14ac:dyDescent="0.2">
      <c r="A23" s="77" t="s">
        <v>779</v>
      </c>
      <c r="B23" s="77" t="s">
        <v>780</v>
      </c>
      <c r="C23" s="77"/>
      <c r="D23" s="19">
        <v>5444</v>
      </c>
      <c r="E23" s="202">
        <f t="shared" si="1"/>
        <v>2435</v>
      </c>
      <c r="F23" s="130">
        <f t="shared" si="2"/>
        <v>0.44728141072740635</v>
      </c>
      <c r="G23" s="60" t="str">
        <f t="shared" si="0"/>
        <v>43.4% - 46.1%</v>
      </c>
      <c r="H23" s="201">
        <v>1723</v>
      </c>
      <c r="I23" s="131">
        <f t="shared" si="6"/>
        <v>0.31649522409992653</v>
      </c>
      <c r="J23" s="132">
        <v>712</v>
      </c>
      <c r="K23" s="131">
        <f t="shared" si="3"/>
        <v>0.13078618662747979</v>
      </c>
      <c r="L23" s="201">
        <v>2828</v>
      </c>
      <c r="M23" s="131">
        <f t="shared" si="4"/>
        <v>0.51947097722263047</v>
      </c>
      <c r="N23" s="201">
        <v>181</v>
      </c>
      <c r="O23" s="131">
        <f t="shared" si="5"/>
        <v>3.3247612049963265E-2</v>
      </c>
      <c r="P23" s="231"/>
      <c r="Q23" s="359">
        <v>0</v>
      </c>
      <c r="R23" s="359">
        <v>0</v>
      </c>
      <c r="S23" s="359">
        <v>0</v>
      </c>
    </row>
    <row r="24" spans="1:19" s="133" customFormat="1" x14ac:dyDescent="0.2">
      <c r="A24" s="77" t="s">
        <v>802</v>
      </c>
      <c r="B24" s="77" t="s">
        <v>1146</v>
      </c>
      <c r="C24" s="77"/>
      <c r="D24" s="19">
        <v>9137</v>
      </c>
      <c r="E24" s="202">
        <f t="shared" si="1"/>
        <v>3872</v>
      </c>
      <c r="F24" s="130"/>
      <c r="G24" s="60" t="str">
        <f t="shared" si="0"/>
        <v/>
      </c>
      <c r="H24" s="201">
        <v>2587</v>
      </c>
      <c r="I24" s="131"/>
      <c r="J24" s="132">
        <v>1285</v>
      </c>
      <c r="K24" s="131"/>
      <c r="L24" s="201">
        <v>3534</v>
      </c>
      <c r="M24" s="131"/>
      <c r="N24" s="201">
        <v>1731</v>
      </c>
      <c r="O24" s="131">
        <f t="shared" si="5"/>
        <v>0.18944949108022327</v>
      </c>
      <c r="P24" s="231"/>
      <c r="Q24" s="359">
        <v>0</v>
      </c>
      <c r="R24" s="359">
        <v>1</v>
      </c>
      <c r="S24" s="359">
        <v>0</v>
      </c>
    </row>
    <row r="25" spans="1:19" s="133" customFormat="1" x14ac:dyDescent="0.2">
      <c r="A25" s="77" t="s">
        <v>824</v>
      </c>
      <c r="B25" s="77" t="s">
        <v>1187</v>
      </c>
      <c r="C25" s="77"/>
      <c r="D25" s="19">
        <v>5062</v>
      </c>
      <c r="E25" s="202">
        <f t="shared" si="1"/>
        <v>2389</v>
      </c>
      <c r="F25" s="130">
        <f t="shared" si="2"/>
        <v>0.47194784670090872</v>
      </c>
      <c r="G25" s="60" t="str">
        <f t="shared" si="0"/>
        <v>45.8% - 48.6%</v>
      </c>
      <c r="H25" s="201">
        <v>1702</v>
      </c>
      <c r="I25" s="131">
        <f t="shared" si="6"/>
        <v>0.33623073883840382</v>
      </c>
      <c r="J25" s="132">
        <v>687</v>
      </c>
      <c r="K25" s="131">
        <f t="shared" si="3"/>
        <v>0.13571710786250493</v>
      </c>
      <c r="L25" s="201">
        <v>2549</v>
      </c>
      <c r="M25" s="131">
        <f t="shared" si="4"/>
        <v>0.50355590675622286</v>
      </c>
      <c r="N25" s="201">
        <v>124</v>
      </c>
      <c r="O25" s="131">
        <f t="shared" si="5"/>
        <v>2.449624654286843E-2</v>
      </c>
      <c r="P25" s="231"/>
      <c r="Q25" s="359">
        <v>0</v>
      </c>
      <c r="R25" s="359">
        <v>0</v>
      </c>
      <c r="S25" s="359">
        <v>0</v>
      </c>
    </row>
    <row r="26" spans="1:19" s="133" customFormat="1" x14ac:dyDescent="0.2">
      <c r="A26" s="77" t="s">
        <v>846</v>
      </c>
      <c r="B26" s="77" t="s">
        <v>1151</v>
      </c>
      <c r="C26" s="77"/>
      <c r="D26" s="19">
        <v>4349</v>
      </c>
      <c r="E26" s="202">
        <f t="shared" si="1"/>
        <v>1100</v>
      </c>
      <c r="F26" s="130"/>
      <c r="G26" s="60" t="str">
        <f t="shared" si="0"/>
        <v/>
      </c>
      <c r="H26" s="201">
        <v>797</v>
      </c>
      <c r="I26" s="131"/>
      <c r="J26" s="132">
        <v>303</v>
      </c>
      <c r="K26" s="131"/>
      <c r="L26" s="201">
        <v>1918</v>
      </c>
      <c r="M26" s="131"/>
      <c r="N26" s="201">
        <v>1331</v>
      </c>
      <c r="O26" s="131">
        <f t="shared" si="5"/>
        <v>0.30604736721085307</v>
      </c>
      <c r="P26" s="231"/>
      <c r="Q26" s="359">
        <v>0</v>
      </c>
      <c r="R26" s="359">
        <v>1</v>
      </c>
      <c r="S26" s="359">
        <v>0</v>
      </c>
    </row>
    <row r="27" spans="1:19" s="133" customFormat="1" x14ac:dyDescent="0.2">
      <c r="A27" s="77" t="s">
        <v>871</v>
      </c>
      <c r="B27" s="77" t="s">
        <v>1165</v>
      </c>
      <c r="C27" s="77"/>
      <c r="D27" s="19">
        <v>4231</v>
      </c>
      <c r="E27" s="202">
        <f t="shared" si="1"/>
        <v>2171</v>
      </c>
      <c r="F27" s="130">
        <f t="shared" si="2"/>
        <v>0.51311746632001887</v>
      </c>
      <c r="G27" s="60" t="str">
        <f t="shared" si="0"/>
        <v>49.8% - 52.8%</v>
      </c>
      <c r="H27" s="201">
        <v>1616</v>
      </c>
      <c r="I27" s="131">
        <f t="shared" si="6"/>
        <v>0.38194280311982981</v>
      </c>
      <c r="J27" s="132">
        <v>555</v>
      </c>
      <c r="K27" s="131">
        <f t="shared" si="3"/>
        <v>0.13117466320018908</v>
      </c>
      <c r="L27" s="201">
        <v>1880</v>
      </c>
      <c r="M27" s="131">
        <f t="shared" si="4"/>
        <v>0.44433939966910896</v>
      </c>
      <c r="N27" s="201">
        <v>180</v>
      </c>
      <c r="O27" s="131">
        <f t="shared" si="5"/>
        <v>4.2543134010872133E-2</v>
      </c>
      <c r="P27" s="231"/>
      <c r="Q27" s="359">
        <v>0</v>
      </c>
      <c r="R27" s="359">
        <v>0</v>
      </c>
      <c r="S27" s="359">
        <v>0</v>
      </c>
    </row>
    <row r="28" spans="1:19" s="133" customFormat="1" x14ac:dyDescent="0.2">
      <c r="A28" s="77" t="s">
        <v>884</v>
      </c>
      <c r="B28" s="77" t="s">
        <v>1200</v>
      </c>
      <c r="C28" s="77"/>
      <c r="D28" s="19">
        <v>4342</v>
      </c>
      <c r="E28" s="202">
        <f t="shared" si="1"/>
        <v>2271</v>
      </c>
      <c r="F28" s="130">
        <f t="shared" si="2"/>
        <v>0.52303086135421462</v>
      </c>
      <c r="G28" s="60" t="str">
        <f t="shared" si="0"/>
        <v>50.8% - 53.8%</v>
      </c>
      <c r="H28" s="201">
        <v>1711</v>
      </c>
      <c r="I28" s="131">
        <f t="shared" si="6"/>
        <v>0.3940580377706126</v>
      </c>
      <c r="J28" s="132">
        <v>560</v>
      </c>
      <c r="K28" s="131">
        <f t="shared" si="3"/>
        <v>0.12897282358360201</v>
      </c>
      <c r="L28" s="201">
        <v>2025</v>
      </c>
      <c r="M28" s="131">
        <f t="shared" si="4"/>
        <v>0.46637494242284661</v>
      </c>
      <c r="N28" s="201">
        <v>46</v>
      </c>
      <c r="O28" s="131">
        <f t="shared" si="5"/>
        <v>1.0594196222938737E-2</v>
      </c>
      <c r="P28" s="231"/>
      <c r="Q28" s="359">
        <v>0</v>
      </c>
      <c r="R28" s="359">
        <v>0</v>
      </c>
      <c r="S28" s="359">
        <v>0</v>
      </c>
    </row>
    <row r="29" spans="1:19" s="133" customFormat="1" x14ac:dyDescent="0.2">
      <c r="A29" s="77" t="s">
        <v>897</v>
      </c>
      <c r="B29" s="77" t="s">
        <v>1210</v>
      </c>
      <c r="C29" s="77"/>
      <c r="D29" s="19">
        <v>3491</v>
      </c>
      <c r="E29" s="202">
        <f t="shared" si="1"/>
        <v>1526</v>
      </c>
      <c r="F29" s="130"/>
      <c r="G29" s="60" t="str">
        <f t="shared" si="0"/>
        <v/>
      </c>
      <c r="H29" s="201">
        <v>1187</v>
      </c>
      <c r="I29" s="131"/>
      <c r="J29" s="132">
        <v>339</v>
      </c>
      <c r="K29" s="131"/>
      <c r="L29" s="201">
        <v>1715</v>
      </c>
      <c r="M29" s="131"/>
      <c r="N29" s="201">
        <v>250</v>
      </c>
      <c r="O29" s="131">
        <f t="shared" si="5"/>
        <v>7.1612718418791174E-2</v>
      </c>
      <c r="P29" s="231"/>
      <c r="Q29" s="359">
        <v>1</v>
      </c>
      <c r="R29" s="359">
        <v>1</v>
      </c>
      <c r="S29" s="359">
        <v>0</v>
      </c>
    </row>
    <row r="30" spans="1:19" s="133" customFormat="1" x14ac:dyDescent="0.2">
      <c r="A30" s="77" t="s">
        <v>907</v>
      </c>
      <c r="B30" s="77" t="s">
        <v>1208</v>
      </c>
      <c r="C30" s="77"/>
      <c r="D30" s="19">
        <v>5226</v>
      </c>
      <c r="E30" s="202">
        <f t="shared" si="1"/>
        <v>1774</v>
      </c>
      <c r="F30" s="130"/>
      <c r="G30" s="60" t="str">
        <f t="shared" si="0"/>
        <v/>
      </c>
      <c r="H30" s="201">
        <v>1226</v>
      </c>
      <c r="I30" s="131"/>
      <c r="J30" s="132">
        <v>548</v>
      </c>
      <c r="K30" s="131"/>
      <c r="L30" s="201">
        <v>2202</v>
      </c>
      <c r="M30" s="131"/>
      <c r="N30" s="201">
        <v>1250</v>
      </c>
      <c r="O30" s="131">
        <f t="shared" si="5"/>
        <v>0.23918867202449293</v>
      </c>
      <c r="P30" s="231"/>
      <c r="Q30" s="359">
        <v>0</v>
      </c>
      <c r="R30" s="359">
        <v>1</v>
      </c>
      <c r="S30" s="359">
        <v>0</v>
      </c>
    </row>
    <row r="31" spans="1:19" s="133" customFormat="1" x14ac:dyDescent="0.2">
      <c r="A31" s="77" t="s">
        <v>932</v>
      </c>
      <c r="B31" s="77" t="s">
        <v>1170</v>
      </c>
      <c r="C31" s="77"/>
      <c r="D31" s="19">
        <v>9557</v>
      </c>
      <c r="E31" s="202">
        <f t="shared" si="1"/>
        <v>5429</v>
      </c>
      <c r="F31" s="130"/>
      <c r="G31" s="60" t="str">
        <f t="shared" si="0"/>
        <v/>
      </c>
      <c r="H31" s="201">
        <v>4160</v>
      </c>
      <c r="I31" s="131"/>
      <c r="J31" s="132">
        <v>1269</v>
      </c>
      <c r="K31" s="131"/>
      <c r="L31" s="201">
        <v>3089</v>
      </c>
      <c r="M31" s="131"/>
      <c r="N31" s="201">
        <v>1039</v>
      </c>
      <c r="O31" s="131">
        <f t="shared" si="5"/>
        <v>0.10871612430679084</v>
      </c>
      <c r="P31" s="231"/>
      <c r="Q31" s="359">
        <v>0</v>
      </c>
      <c r="R31" s="359">
        <v>1</v>
      </c>
      <c r="S31" s="359">
        <v>0</v>
      </c>
    </row>
    <row r="32" spans="1:19" s="133" customFormat="1" x14ac:dyDescent="0.2">
      <c r="A32" s="77" t="s">
        <v>969</v>
      </c>
      <c r="B32" s="77" t="s">
        <v>970</v>
      </c>
      <c r="C32" s="77"/>
      <c r="D32" s="19">
        <v>6532</v>
      </c>
      <c r="E32" s="202">
        <f t="shared" si="1"/>
        <v>3369</v>
      </c>
      <c r="F32" s="130"/>
      <c r="G32" s="60" t="str">
        <f t="shared" si="0"/>
        <v/>
      </c>
      <c r="H32" s="201">
        <v>2344</v>
      </c>
      <c r="I32" s="131"/>
      <c r="J32" s="132">
        <v>1025</v>
      </c>
      <c r="K32" s="131"/>
      <c r="L32" s="201">
        <v>2214</v>
      </c>
      <c r="M32" s="131"/>
      <c r="N32" s="201">
        <v>949</v>
      </c>
      <c r="O32" s="131">
        <f t="shared" si="5"/>
        <v>0.14528475199020208</v>
      </c>
      <c r="P32" s="231"/>
      <c r="Q32" s="359">
        <v>0</v>
      </c>
      <c r="R32" s="359">
        <v>1</v>
      </c>
      <c r="S32" s="359">
        <v>0</v>
      </c>
    </row>
    <row r="33" spans="1:19" s="133" customFormat="1" x14ac:dyDescent="0.2">
      <c r="A33" s="77" t="s">
        <v>1001</v>
      </c>
      <c r="B33" s="77" t="s">
        <v>1002</v>
      </c>
      <c r="C33" s="77"/>
      <c r="D33" s="19">
        <v>7524</v>
      </c>
      <c r="E33" s="202">
        <f t="shared" si="1"/>
        <v>3727</v>
      </c>
      <c r="F33" s="130">
        <f t="shared" si="2"/>
        <v>0.49534821903242954</v>
      </c>
      <c r="G33" s="60" t="str">
        <f t="shared" si="0"/>
        <v>48.4% - 50.7%</v>
      </c>
      <c r="H33" s="201">
        <v>2733</v>
      </c>
      <c r="I33" s="131">
        <f t="shared" si="6"/>
        <v>0.36323763955342903</v>
      </c>
      <c r="J33" s="132">
        <v>994</v>
      </c>
      <c r="K33" s="131">
        <f t="shared" si="3"/>
        <v>0.13211057947900054</v>
      </c>
      <c r="L33" s="201">
        <v>3652</v>
      </c>
      <c r="M33" s="131">
        <f t="shared" si="4"/>
        <v>0.4853801169590643</v>
      </c>
      <c r="N33" s="201">
        <v>145</v>
      </c>
      <c r="O33" s="131">
        <f t="shared" si="5"/>
        <v>1.9271664008506113E-2</v>
      </c>
      <c r="P33" s="231"/>
      <c r="Q33" s="359">
        <v>0</v>
      </c>
      <c r="R33" s="359">
        <v>0</v>
      </c>
      <c r="S33" s="359">
        <v>0</v>
      </c>
    </row>
    <row r="34" spans="1:19" s="133" customFormat="1" x14ac:dyDescent="0.2">
      <c r="A34" s="77" t="s">
        <v>1030</v>
      </c>
      <c r="B34" s="77" t="s">
        <v>1031</v>
      </c>
      <c r="C34" s="77"/>
      <c r="D34" s="19">
        <v>28797</v>
      </c>
      <c r="E34" s="202">
        <f t="shared" si="1"/>
        <v>17652</v>
      </c>
      <c r="F34" s="130"/>
      <c r="G34" s="60" t="str">
        <f t="shared" si="0"/>
        <v/>
      </c>
      <c r="H34" s="201">
        <v>10243</v>
      </c>
      <c r="I34" s="131"/>
      <c r="J34" s="132">
        <v>7409</v>
      </c>
      <c r="K34" s="131"/>
      <c r="L34" s="201">
        <v>6361</v>
      </c>
      <c r="M34" s="131"/>
      <c r="N34" s="201">
        <v>4784</v>
      </c>
      <c r="O34" s="131">
        <f t="shared" si="5"/>
        <v>0.16612841615446053</v>
      </c>
      <c r="P34" s="231"/>
      <c r="Q34" s="359">
        <v>1</v>
      </c>
      <c r="R34" s="359">
        <v>1</v>
      </c>
      <c r="S34" s="359">
        <v>0</v>
      </c>
    </row>
    <row r="35" spans="1:19" s="133" customFormat="1" x14ac:dyDescent="0.2">
      <c r="A35" s="77"/>
      <c r="B35" s="77"/>
      <c r="C35" s="77"/>
      <c r="D35" s="184"/>
      <c r="E35" s="202"/>
      <c r="F35" s="130"/>
      <c r="G35" s="60"/>
      <c r="H35" s="201"/>
      <c r="I35" s="131"/>
      <c r="J35" s="132"/>
      <c r="K35" s="131"/>
      <c r="L35" s="201"/>
      <c r="M35" s="131"/>
      <c r="N35" s="201"/>
      <c r="O35" s="131"/>
      <c r="P35" s="231"/>
      <c r="Q35" s="359"/>
      <c r="R35" s="327"/>
      <c r="S35" s="327"/>
    </row>
    <row r="36" spans="1:19" s="133" customFormat="1" x14ac:dyDescent="0.2">
      <c r="A36" s="58" t="s">
        <v>459</v>
      </c>
      <c r="B36" s="58" t="s">
        <v>460</v>
      </c>
      <c r="C36" s="58" t="s">
        <v>461</v>
      </c>
      <c r="D36" s="19">
        <v>529</v>
      </c>
      <c r="E36" s="202">
        <f t="shared" ref="E36:F99" si="7">H36+J36</f>
        <v>277</v>
      </c>
      <c r="F36" s="130">
        <f>I36+K36</f>
        <v>0.52362948960302458</v>
      </c>
      <c r="G36" s="60" t="str">
        <f t="shared" ref="G36:G103" si="8">IF(ISNUMBER(F36),TEXT(((2*E36)+(1.96^2)-(1.96*((1.96^2)+(4*E36*(100%-F36)))^0.5))/(2*(D36+(1.96^2))),"0.0%")&amp;" - "&amp;TEXT(((2*E36)+(1.96^2)+(1.96*((1.96^2)+(4*E36*(100%-F36)))^0.5))/(2*(D36+(1.96^2))),"0.0%"),"")</f>
        <v>48.1% - 56.6%</v>
      </c>
      <c r="H36" s="201">
        <v>219</v>
      </c>
      <c r="I36" s="131">
        <f t="shared" si="6"/>
        <v>0.41398865784499056</v>
      </c>
      <c r="J36" s="132">
        <v>58</v>
      </c>
      <c r="K36" s="131">
        <f t="shared" si="3"/>
        <v>0.10964083175803403</v>
      </c>
      <c r="L36" s="201">
        <v>230</v>
      </c>
      <c r="M36" s="131">
        <f t="shared" si="4"/>
        <v>0.43478260869565216</v>
      </c>
      <c r="N36" s="201">
        <v>22</v>
      </c>
      <c r="O36" s="131">
        <f t="shared" ref="O36:O99" si="9">N36/D36</f>
        <v>4.1587901701323253E-2</v>
      </c>
      <c r="P36" s="232" t="s">
        <v>462</v>
      </c>
      <c r="Q36" s="177">
        <v>0</v>
      </c>
      <c r="R36" s="177">
        <v>0</v>
      </c>
      <c r="S36" s="177">
        <v>0</v>
      </c>
    </row>
    <row r="37" spans="1:19" s="133" customFormat="1" x14ac:dyDescent="0.2">
      <c r="A37" s="58" t="s">
        <v>463</v>
      </c>
      <c r="B37" s="58" t="s">
        <v>464</v>
      </c>
      <c r="C37" s="58" t="s">
        <v>461</v>
      </c>
      <c r="D37" s="19">
        <v>477</v>
      </c>
      <c r="E37" s="202">
        <f t="shared" si="7"/>
        <v>176</v>
      </c>
      <c r="F37" s="130">
        <f t="shared" si="7"/>
        <v>0.36897274633123689</v>
      </c>
      <c r="G37" s="60" t="str">
        <f t="shared" si="8"/>
        <v>32.7% - 41.3%</v>
      </c>
      <c r="H37" s="201">
        <v>132</v>
      </c>
      <c r="I37" s="131">
        <f t="shared" si="6"/>
        <v>0.27672955974842767</v>
      </c>
      <c r="J37" s="132">
        <v>44</v>
      </c>
      <c r="K37" s="131">
        <f t="shared" si="3"/>
        <v>9.2243186582809222E-2</v>
      </c>
      <c r="L37" s="201">
        <v>284</v>
      </c>
      <c r="M37" s="131">
        <f t="shared" si="4"/>
        <v>0.59538784067085959</v>
      </c>
      <c r="N37" s="201">
        <v>17</v>
      </c>
      <c r="O37" s="131">
        <f t="shared" si="9"/>
        <v>3.5639412997903561E-2</v>
      </c>
      <c r="P37" s="232" t="s">
        <v>465</v>
      </c>
      <c r="Q37" s="177">
        <v>0</v>
      </c>
      <c r="R37" s="177">
        <v>0</v>
      </c>
      <c r="S37" s="177">
        <v>0</v>
      </c>
    </row>
    <row r="38" spans="1:19" s="133" customFormat="1" x14ac:dyDescent="0.2">
      <c r="A38" s="58" t="s">
        <v>466</v>
      </c>
      <c r="B38" s="58" t="s">
        <v>467</v>
      </c>
      <c r="C38" s="58" t="s">
        <v>461</v>
      </c>
      <c r="D38" s="19">
        <v>298</v>
      </c>
      <c r="E38" s="202">
        <f t="shared" si="7"/>
        <v>107</v>
      </c>
      <c r="F38" s="130">
        <f t="shared" si="7"/>
        <v>0.35906040268456374</v>
      </c>
      <c r="G38" s="60" t="str">
        <f t="shared" si="8"/>
        <v>30.7% - 41.5%</v>
      </c>
      <c r="H38" s="201">
        <v>79</v>
      </c>
      <c r="I38" s="131">
        <f t="shared" si="6"/>
        <v>0.2651006711409396</v>
      </c>
      <c r="J38" s="132">
        <v>28</v>
      </c>
      <c r="K38" s="131">
        <f t="shared" si="3"/>
        <v>9.3959731543624164E-2</v>
      </c>
      <c r="L38" s="201">
        <v>183</v>
      </c>
      <c r="M38" s="131">
        <f t="shared" si="4"/>
        <v>0.61409395973154357</v>
      </c>
      <c r="N38" s="201">
        <v>8</v>
      </c>
      <c r="O38" s="131">
        <f t="shared" si="9"/>
        <v>2.6845637583892617E-2</v>
      </c>
      <c r="P38" s="232" t="s">
        <v>468</v>
      </c>
      <c r="Q38" s="177">
        <v>0</v>
      </c>
      <c r="R38" s="177">
        <v>0</v>
      </c>
      <c r="S38" s="177">
        <v>0</v>
      </c>
    </row>
    <row r="39" spans="1:19" s="133" customFormat="1" x14ac:dyDescent="0.2">
      <c r="A39" s="58" t="s">
        <v>469</v>
      </c>
      <c r="B39" s="58" t="s">
        <v>470</v>
      </c>
      <c r="C39" s="58" t="s">
        <v>461</v>
      </c>
      <c r="D39" s="19">
        <v>628</v>
      </c>
      <c r="E39" s="202">
        <f t="shared" si="7"/>
        <v>231</v>
      </c>
      <c r="F39" s="130">
        <f t="shared" si="7"/>
        <v>0.36783439490445857</v>
      </c>
      <c r="G39" s="60" t="str">
        <f t="shared" si="8"/>
        <v>33.1% - 40.6%</v>
      </c>
      <c r="H39" s="201">
        <v>186</v>
      </c>
      <c r="I39" s="131">
        <f t="shared" si="6"/>
        <v>0.29617834394904458</v>
      </c>
      <c r="J39" s="132">
        <v>45</v>
      </c>
      <c r="K39" s="131">
        <f t="shared" si="3"/>
        <v>7.1656050955414011E-2</v>
      </c>
      <c r="L39" s="201">
        <v>389</v>
      </c>
      <c r="M39" s="131">
        <f t="shared" si="4"/>
        <v>0.61942675159235672</v>
      </c>
      <c r="N39" s="201">
        <v>8</v>
      </c>
      <c r="O39" s="131">
        <f t="shared" si="9"/>
        <v>1.2738853503184714E-2</v>
      </c>
      <c r="P39" s="232" t="s">
        <v>471</v>
      </c>
      <c r="Q39" s="177">
        <v>0</v>
      </c>
      <c r="R39" s="177">
        <v>0</v>
      </c>
      <c r="S39" s="177">
        <v>0</v>
      </c>
    </row>
    <row r="40" spans="1:19" s="133" customFormat="1" x14ac:dyDescent="0.2">
      <c r="A40" s="58" t="s">
        <v>472</v>
      </c>
      <c r="B40" s="58" t="s">
        <v>473</v>
      </c>
      <c r="C40" s="58" t="s">
        <v>461</v>
      </c>
      <c r="D40" s="19">
        <v>612</v>
      </c>
      <c r="E40" s="202">
        <f t="shared" si="7"/>
        <v>238</v>
      </c>
      <c r="F40" s="130"/>
      <c r="G40" s="60" t="str">
        <f t="shared" si="8"/>
        <v/>
      </c>
      <c r="H40" s="201">
        <v>180</v>
      </c>
      <c r="I40" s="131"/>
      <c r="J40" s="132">
        <v>58</v>
      </c>
      <c r="K40" s="131"/>
      <c r="L40" s="201">
        <v>327</v>
      </c>
      <c r="M40" s="131"/>
      <c r="N40" s="201">
        <v>47</v>
      </c>
      <c r="O40" s="131">
        <f t="shared" si="9"/>
        <v>7.6797385620915037E-2</v>
      </c>
      <c r="P40" s="232" t="s">
        <v>474</v>
      </c>
      <c r="Q40" s="177">
        <v>0</v>
      </c>
      <c r="R40" s="177">
        <v>1</v>
      </c>
      <c r="S40" s="177">
        <v>0</v>
      </c>
    </row>
    <row r="41" spans="1:19" s="133" customFormat="1" x14ac:dyDescent="0.2">
      <c r="A41" s="58" t="s">
        <v>475</v>
      </c>
      <c r="B41" s="58" t="s">
        <v>476</v>
      </c>
      <c r="C41" s="58" t="s">
        <v>461</v>
      </c>
      <c r="D41" s="19">
        <v>967</v>
      </c>
      <c r="E41" s="202">
        <f t="shared" si="7"/>
        <v>290</v>
      </c>
      <c r="F41" s="130">
        <f t="shared" si="7"/>
        <v>0.29989658738366082</v>
      </c>
      <c r="G41" s="60" t="str">
        <f t="shared" si="8"/>
        <v>27.2% - 33.0%</v>
      </c>
      <c r="H41" s="201">
        <v>223</v>
      </c>
      <c r="I41" s="131">
        <f t="shared" si="6"/>
        <v>0.23061013443640124</v>
      </c>
      <c r="J41" s="132">
        <v>67</v>
      </c>
      <c r="K41" s="131">
        <f t="shared" si="3"/>
        <v>6.9286452947259561E-2</v>
      </c>
      <c r="L41" s="201">
        <v>676</v>
      </c>
      <c r="M41" s="131">
        <f t="shared" si="4"/>
        <v>0.6990692864529473</v>
      </c>
      <c r="N41" s="201">
        <v>1</v>
      </c>
      <c r="O41" s="131">
        <f t="shared" si="9"/>
        <v>1.0341261633919339E-3</v>
      </c>
      <c r="P41" s="232" t="s">
        <v>477</v>
      </c>
      <c r="Q41" s="177">
        <v>0</v>
      </c>
      <c r="R41" s="177">
        <v>0</v>
      </c>
      <c r="S41" s="177">
        <v>0</v>
      </c>
    </row>
    <row r="42" spans="1:19" s="133" customFormat="1" x14ac:dyDescent="0.2">
      <c r="A42" s="58" t="s">
        <v>478</v>
      </c>
      <c r="B42" s="58" t="s">
        <v>479</v>
      </c>
      <c r="C42" s="58" t="s">
        <v>480</v>
      </c>
      <c r="D42" s="19">
        <v>289</v>
      </c>
      <c r="E42" s="202">
        <f t="shared" si="7"/>
        <v>103</v>
      </c>
      <c r="F42" s="130">
        <f t="shared" si="7"/>
        <v>0.35640138408304495</v>
      </c>
      <c r="G42" s="60" t="str">
        <f t="shared" si="8"/>
        <v>30.3% - 41.3%</v>
      </c>
      <c r="H42" s="201">
        <v>73</v>
      </c>
      <c r="I42" s="131">
        <f t="shared" si="6"/>
        <v>0.25259515570934254</v>
      </c>
      <c r="J42" s="132">
        <v>30</v>
      </c>
      <c r="K42" s="131">
        <f t="shared" si="3"/>
        <v>0.10380622837370242</v>
      </c>
      <c r="L42" s="201">
        <v>186</v>
      </c>
      <c r="M42" s="131">
        <f t="shared" si="4"/>
        <v>0.643598615916955</v>
      </c>
      <c r="N42" s="201">
        <v>0</v>
      </c>
      <c r="O42" s="131">
        <f t="shared" si="9"/>
        <v>0</v>
      </c>
      <c r="P42" s="232" t="s">
        <v>481</v>
      </c>
      <c r="Q42" s="177">
        <v>0</v>
      </c>
      <c r="R42" s="177">
        <v>0</v>
      </c>
      <c r="S42" s="177">
        <v>0</v>
      </c>
    </row>
    <row r="43" spans="1:19" s="133" customFormat="1" x14ac:dyDescent="0.2">
      <c r="A43" s="58" t="s">
        <v>482</v>
      </c>
      <c r="B43" s="58" t="s">
        <v>483</v>
      </c>
      <c r="C43" s="58" t="s">
        <v>480</v>
      </c>
      <c r="D43" s="19">
        <v>756</v>
      </c>
      <c r="E43" s="202">
        <f t="shared" si="7"/>
        <v>202</v>
      </c>
      <c r="F43" s="130">
        <f t="shared" si="7"/>
        <v>0.26719576719576721</v>
      </c>
      <c r="G43" s="60" t="str">
        <f t="shared" si="8"/>
        <v>23.7% - 30.0%</v>
      </c>
      <c r="H43" s="201">
        <v>163</v>
      </c>
      <c r="I43" s="131">
        <f t="shared" si="6"/>
        <v>0.21560846560846561</v>
      </c>
      <c r="J43" s="132">
        <v>39</v>
      </c>
      <c r="K43" s="131">
        <f t="shared" si="3"/>
        <v>5.1587301587301584E-2</v>
      </c>
      <c r="L43" s="201">
        <v>554</v>
      </c>
      <c r="M43" s="131">
        <f t="shared" si="4"/>
        <v>0.73280423280423279</v>
      </c>
      <c r="N43" s="201">
        <v>0</v>
      </c>
      <c r="O43" s="131">
        <f t="shared" si="9"/>
        <v>0</v>
      </c>
      <c r="P43" s="232" t="s">
        <v>484</v>
      </c>
      <c r="Q43" s="177">
        <v>0</v>
      </c>
      <c r="R43" s="177">
        <v>0</v>
      </c>
      <c r="S43" s="177">
        <v>0</v>
      </c>
    </row>
    <row r="44" spans="1:19" s="133" customFormat="1" x14ac:dyDescent="0.2">
      <c r="A44" s="58" t="s">
        <v>485</v>
      </c>
      <c r="B44" s="58" t="s">
        <v>486</v>
      </c>
      <c r="C44" s="58" t="s">
        <v>480</v>
      </c>
      <c r="D44" s="19">
        <v>863</v>
      </c>
      <c r="E44" s="202">
        <f t="shared" si="7"/>
        <v>223</v>
      </c>
      <c r="F44" s="130">
        <f t="shared" si="7"/>
        <v>0.25840092699884126</v>
      </c>
      <c r="G44" s="60" t="str">
        <f t="shared" si="8"/>
        <v>23.0% - 28.9%</v>
      </c>
      <c r="H44" s="201">
        <v>181</v>
      </c>
      <c r="I44" s="131">
        <f t="shared" si="6"/>
        <v>0.20973348783314022</v>
      </c>
      <c r="J44" s="132">
        <v>42</v>
      </c>
      <c r="K44" s="131">
        <f t="shared" si="3"/>
        <v>4.8667439165701043E-2</v>
      </c>
      <c r="L44" s="201">
        <v>633</v>
      </c>
      <c r="M44" s="131">
        <f t="shared" si="4"/>
        <v>0.7334878331402086</v>
      </c>
      <c r="N44" s="201">
        <v>7</v>
      </c>
      <c r="O44" s="131">
        <f t="shared" si="9"/>
        <v>8.1112398609501733E-3</v>
      </c>
      <c r="P44" s="232" t="s">
        <v>487</v>
      </c>
      <c r="Q44" s="177">
        <v>0</v>
      </c>
      <c r="R44" s="177">
        <v>0</v>
      </c>
      <c r="S44" s="177">
        <v>0</v>
      </c>
    </row>
    <row r="45" spans="1:19" s="133" customFormat="1" x14ac:dyDescent="0.2">
      <c r="A45" s="58" t="s">
        <v>488</v>
      </c>
      <c r="B45" s="58" t="s">
        <v>489</v>
      </c>
      <c r="C45" s="58" t="s">
        <v>480</v>
      </c>
      <c r="D45" s="19">
        <v>638</v>
      </c>
      <c r="E45" s="202">
        <f t="shared" si="7"/>
        <v>191</v>
      </c>
      <c r="F45" s="130">
        <f t="shared" si="7"/>
        <v>0.29937304075235111</v>
      </c>
      <c r="G45" s="60" t="str">
        <f t="shared" si="8"/>
        <v>26.5% - 33.6%</v>
      </c>
      <c r="H45" s="201">
        <v>143</v>
      </c>
      <c r="I45" s="131">
        <f t="shared" si="6"/>
        <v>0.22413793103448276</v>
      </c>
      <c r="J45" s="132">
        <v>48</v>
      </c>
      <c r="K45" s="131">
        <f t="shared" si="3"/>
        <v>7.5235109717868343E-2</v>
      </c>
      <c r="L45" s="201">
        <v>445</v>
      </c>
      <c r="M45" s="131">
        <f t="shared" si="4"/>
        <v>0.69749216300940442</v>
      </c>
      <c r="N45" s="201">
        <v>2</v>
      </c>
      <c r="O45" s="131">
        <f t="shared" si="9"/>
        <v>3.134796238244514E-3</v>
      </c>
      <c r="P45" s="232" t="s">
        <v>490</v>
      </c>
      <c r="Q45" s="177">
        <v>0</v>
      </c>
      <c r="R45" s="177">
        <v>0</v>
      </c>
      <c r="S45" s="177">
        <v>0</v>
      </c>
    </row>
    <row r="46" spans="1:19" s="133" customFormat="1" x14ac:dyDescent="0.2">
      <c r="A46" s="58" t="s">
        <v>491</v>
      </c>
      <c r="B46" s="58" t="s">
        <v>492</v>
      </c>
      <c r="C46" s="58" t="s">
        <v>480</v>
      </c>
      <c r="D46" s="19">
        <v>909</v>
      </c>
      <c r="E46" s="202">
        <f t="shared" si="7"/>
        <v>228</v>
      </c>
      <c r="F46" s="130">
        <f t="shared" si="7"/>
        <v>0.25082508250825086</v>
      </c>
      <c r="G46" s="60" t="str">
        <f t="shared" si="8"/>
        <v>22.4% - 28.0%</v>
      </c>
      <c r="H46" s="201">
        <v>166</v>
      </c>
      <c r="I46" s="131">
        <f t="shared" si="6"/>
        <v>0.18261826182618263</v>
      </c>
      <c r="J46" s="132">
        <v>62</v>
      </c>
      <c r="K46" s="131">
        <f t="shared" si="3"/>
        <v>6.8206820682068209E-2</v>
      </c>
      <c r="L46" s="201">
        <v>678</v>
      </c>
      <c r="M46" s="131">
        <f t="shared" si="4"/>
        <v>0.74587458745874591</v>
      </c>
      <c r="N46" s="201">
        <v>3</v>
      </c>
      <c r="O46" s="131">
        <f t="shared" si="9"/>
        <v>3.3003300330033004E-3</v>
      </c>
      <c r="P46" s="232" t="s">
        <v>493</v>
      </c>
      <c r="Q46" s="177">
        <v>0</v>
      </c>
      <c r="R46" s="177">
        <v>0</v>
      </c>
      <c r="S46" s="177">
        <v>0</v>
      </c>
    </row>
    <row r="47" spans="1:19" s="133" customFormat="1" x14ac:dyDescent="0.2">
      <c r="A47" s="58" t="s">
        <v>494</v>
      </c>
      <c r="B47" s="58" t="s">
        <v>495</v>
      </c>
      <c r="C47" s="58" t="s">
        <v>496</v>
      </c>
      <c r="D47" s="19">
        <v>1009</v>
      </c>
      <c r="E47" s="202">
        <f t="shared" si="7"/>
        <v>399</v>
      </c>
      <c r="F47" s="130">
        <f t="shared" si="7"/>
        <v>0.39544103072348857</v>
      </c>
      <c r="G47" s="60" t="str">
        <f t="shared" si="8"/>
        <v>36.6% - 42.6%</v>
      </c>
      <c r="H47" s="201">
        <v>304</v>
      </c>
      <c r="I47" s="131">
        <f t="shared" si="6"/>
        <v>0.30128840436075321</v>
      </c>
      <c r="J47" s="132">
        <v>95</v>
      </c>
      <c r="K47" s="131">
        <f t="shared" si="3"/>
        <v>9.4152626362735387E-2</v>
      </c>
      <c r="L47" s="201">
        <v>610</v>
      </c>
      <c r="M47" s="131">
        <f t="shared" si="4"/>
        <v>0.60455896927651143</v>
      </c>
      <c r="N47" s="201">
        <v>0</v>
      </c>
      <c r="O47" s="131">
        <f t="shared" si="9"/>
        <v>0</v>
      </c>
      <c r="P47" s="232" t="s">
        <v>498</v>
      </c>
      <c r="Q47" s="177">
        <v>0</v>
      </c>
      <c r="R47" s="177">
        <v>0</v>
      </c>
      <c r="S47" s="177">
        <v>0</v>
      </c>
    </row>
    <row r="48" spans="1:19" s="133" customFormat="1" x14ac:dyDescent="0.2">
      <c r="A48" s="58" t="s">
        <v>499</v>
      </c>
      <c r="B48" s="58" t="s">
        <v>500</v>
      </c>
      <c r="C48" s="58" t="s">
        <v>496</v>
      </c>
      <c r="D48" s="19">
        <v>675</v>
      </c>
      <c r="E48" s="202">
        <f t="shared" si="7"/>
        <v>241</v>
      </c>
      <c r="F48" s="130">
        <f t="shared" si="7"/>
        <v>0.35703703703703704</v>
      </c>
      <c r="G48" s="60" t="str">
        <f t="shared" si="8"/>
        <v>32.2% - 39.4%</v>
      </c>
      <c r="H48" s="201">
        <v>195</v>
      </c>
      <c r="I48" s="131">
        <f t="shared" si="6"/>
        <v>0.28888888888888886</v>
      </c>
      <c r="J48" s="132">
        <v>46</v>
      </c>
      <c r="K48" s="131">
        <f t="shared" si="3"/>
        <v>6.8148148148148152E-2</v>
      </c>
      <c r="L48" s="201">
        <v>433</v>
      </c>
      <c r="M48" s="131">
        <f t="shared" si="4"/>
        <v>0.64148148148148143</v>
      </c>
      <c r="N48" s="201">
        <v>1</v>
      </c>
      <c r="O48" s="131">
        <f t="shared" si="9"/>
        <v>1.4814814814814814E-3</v>
      </c>
      <c r="P48" s="232" t="s">
        <v>501</v>
      </c>
      <c r="Q48" s="177">
        <v>0</v>
      </c>
      <c r="R48" s="177">
        <v>0</v>
      </c>
      <c r="S48" s="177">
        <v>0</v>
      </c>
    </row>
    <row r="49" spans="1:19" s="133" customFormat="1" x14ac:dyDescent="0.2">
      <c r="A49" s="58" t="s">
        <v>502</v>
      </c>
      <c r="B49" s="58" t="s">
        <v>503</v>
      </c>
      <c r="C49" s="58" t="s">
        <v>496</v>
      </c>
      <c r="D49" s="19">
        <v>721</v>
      </c>
      <c r="E49" s="202">
        <f t="shared" si="7"/>
        <v>74</v>
      </c>
      <c r="F49" s="130"/>
      <c r="G49" s="60" t="str">
        <f t="shared" si="8"/>
        <v/>
      </c>
      <c r="H49" s="201">
        <v>45</v>
      </c>
      <c r="I49" s="131"/>
      <c r="J49" s="132">
        <v>29</v>
      </c>
      <c r="K49" s="131"/>
      <c r="L49" s="201">
        <v>32</v>
      </c>
      <c r="M49" s="131"/>
      <c r="N49" s="201">
        <v>615</v>
      </c>
      <c r="O49" s="131">
        <f t="shared" si="9"/>
        <v>0.85298196948682381</v>
      </c>
      <c r="P49" s="232" t="s">
        <v>504</v>
      </c>
      <c r="Q49" s="177">
        <v>0</v>
      </c>
      <c r="R49" s="177">
        <v>1</v>
      </c>
      <c r="S49" s="177">
        <v>0</v>
      </c>
    </row>
    <row r="50" spans="1:19" s="133" customFormat="1" x14ac:dyDescent="0.2">
      <c r="A50" s="58" t="s">
        <v>505</v>
      </c>
      <c r="B50" s="58" t="s">
        <v>506</v>
      </c>
      <c r="C50" s="58" t="s">
        <v>496</v>
      </c>
      <c r="D50" s="19">
        <v>592</v>
      </c>
      <c r="E50" s="202">
        <f t="shared" si="7"/>
        <v>338</v>
      </c>
      <c r="F50" s="130"/>
      <c r="G50" s="60" t="str">
        <f t="shared" si="8"/>
        <v/>
      </c>
      <c r="H50" s="201">
        <v>261</v>
      </c>
      <c r="I50" s="131"/>
      <c r="J50" s="132">
        <v>77</v>
      </c>
      <c r="K50" s="131"/>
      <c r="L50" s="201">
        <v>254</v>
      </c>
      <c r="M50" s="131"/>
      <c r="N50" s="201">
        <v>0</v>
      </c>
      <c r="O50" s="131">
        <f t="shared" si="9"/>
        <v>0</v>
      </c>
      <c r="P50" s="232" t="s">
        <v>507</v>
      </c>
      <c r="Q50" s="177">
        <v>1</v>
      </c>
      <c r="R50" s="177">
        <v>0</v>
      </c>
      <c r="S50" s="177">
        <v>0</v>
      </c>
    </row>
    <row r="51" spans="1:19" s="133" customFormat="1" x14ac:dyDescent="0.2">
      <c r="A51" s="58" t="s">
        <v>508</v>
      </c>
      <c r="B51" s="58" t="s">
        <v>509</v>
      </c>
      <c r="C51" s="58" t="s">
        <v>496</v>
      </c>
      <c r="D51" s="19">
        <v>673</v>
      </c>
      <c r="E51" s="202">
        <f t="shared" si="7"/>
        <v>77</v>
      </c>
      <c r="F51" s="130"/>
      <c r="G51" s="60" t="str">
        <f t="shared" si="8"/>
        <v/>
      </c>
      <c r="H51" s="201">
        <v>46</v>
      </c>
      <c r="I51" s="131"/>
      <c r="J51" s="132">
        <v>31</v>
      </c>
      <c r="K51" s="131"/>
      <c r="L51" s="201">
        <v>90</v>
      </c>
      <c r="M51" s="131"/>
      <c r="N51" s="201">
        <v>506</v>
      </c>
      <c r="O51" s="131">
        <f t="shared" si="9"/>
        <v>0.75185735512630014</v>
      </c>
      <c r="P51" s="232" t="s">
        <v>510</v>
      </c>
      <c r="Q51" s="177">
        <v>0</v>
      </c>
      <c r="R51" s="177">
        <v>1</v>
      </c>
      <c r="S51" s="177">
        <v>0</v>
      </c>
    </row>
    <row r="52" spans="1:19" s="133" customFormat="1" x14ac:dyDescent="0.2">
      <c r="A52" s="58" t="s">
        <v>511</v>
      </c>
      <c r="B52" s="58" t="s">
        <v>512</v>
      </c>
      <c r="C52" s="58" t="s">
        <v>496</v>
      </c>
      <c r="D52" s="19">
        <v>939</v>
      </c>
      <c r="E52" s="202">
        <f t="shared" si="7"/>
        <v>375</v>
      </c>
      <c r="F52" s="130">
        <f t="shared" si="7"/>
        <v>0.39936102236421728</v>
      </c>
      <c r="G52" s="60" t="str">
        <f t="shared" si="8"/>
        <v>36.9% - 43.1%</v>
      </c>
      <c r="H52" s="201">
        <v>223</v>
      </c>
      <c r="I52" s="131">
        <f t="shared" si="6"/>
        <v>0.23748668796592121</v>
      </c>
      <c r="J52" s="132">
        <v>152</v>
      </c>
      <c r="K52" s="131">
        <f t="shared" si="3"/>
        <v>0.16187433439829607</v>
      </c>
      <c r="L52" s="201">
        <v>564</v>
      </c>
      <c r="M52" s="131">
        <f t="shared" si="4"/>
        <v>0.60063897763578278</v>
      </c>
      <c r="N52" s="201">
        <v>0</v>
      </c>
      <c r="O52" s="131">
        <f t="shared" si="9"/>
        <v>0</v>
      </c>
      <c r="P52" s="232" t="s">
        <v>513</v>
      </c>
      <c r="Q52" s="177">
        <v>0</v>
      </c>
      <c r="R52" s="177">
        <v>0</v>
      </c>
      <c r="S52" s="177">
        <v>0</v>
      </c>
    </row>
    <row r="53" spans="1:19" s="133" customFormat="1" x14ac:dyDescent="0.2">
      <c r="A53" s="58" t="s">
        <v>514</v>
      </c>
      <c r="B53" s="58" t="s">
        <v>515</v>
      </c>
      <c r="C53" s="58" t="s">
        <v>496</v>
      </c>
      <c r="D53" s="19">
        <v>846</v>
      </c>
      <c r="E53" s="202">
        <f t="shared" si="7"/>
        <v>310</v>
      </c>
      <c r="F53" s="130">
        <f t="shared" si="7"/>
        <v>0.3664302600472813</v>
      </c>
      <c r="G53" s="60" t="str">
        <f t="shared" si="8"/>
        <v>33.5% - 39.9%</v>
      </c>
      <c r="H53" s="201">
        <v>260</v>
      </c>
      <c r="I53" s="131">
        <f t="shared" si="6"/>
        <v>0.30732860520094563</v>
      </c>
      <c r="J53" s="132">
        <v>50</v>
      </c>
      <c r="K53" s="131">
        <f t="shared" si="3"/>
        <v>5.9101654846335699E-2</v>
      </c>
      <c r="L53" s="201">
        <v>509</v>
      </c>
      <c r="M53" s="131">
        <f t="shared" si="4"/>
        <v>0.60165484633569744</v>
      </c>
      <c r="N53" s="201">
        <v>27</v>
      </c>
      <c r="O53" s="131">
        <f t="shared" si="9"/>
        <v>3.1914893617021274E-2</v>
      </c>
      <c r="P53" s="232" t="s">
        <v>516</v>
      </c>
      <c r="Q53" s="177">
        <v>0</v>
      </c>
      <c r="R53" s="177">
        <v>0</v>
      </c>
      <c r="S53" s="177">
        <v>0</v>
      </c>
    </row>
    <row r="54" spans="1:19" s="133" customFormat="1" x14ac:dyDescent="0.2">
      <c r="A54" s="58" t="s">
        <v>517</v>
      </c>
      <c r="B54" s="58" t="s">
        <v>518</v>
      </c>
      <c r="C54" s="58" t="s">
        <v>496</v>
      </c>
      <c r="D54" s="19">
        <v>519</v>
      </c>
      <c r="E54" s="202">
        <f t="shared" si="7"/>
        <v>51</v>
      </c>
      <c r="F54" s="130"/>
      <c r="G54" s="60" t="str">
        <f t="shared" si="8"/>
        <v/>
      </c>
      <c r="H54" s="201">
        <v>34</v>
      </c>
      <c r="I54" s="131"/>
      <c r="J54" s="132">
        <v>17</v>
      </c>
      <c r="K54" s="131"/>
      <c r="L54" s="201">
        <v>40</v>
      </c>
      <c r="M54" s="131"/>
      <c r="N54" s="201">
        <v>428</v>
      </c>
      <c r="O54" s="131">
        <f t="shared" si="9"/>
        <v>0.82466281310211942</v>
      </c>
      <c r="P54" s="232" t="s">
        <v>519</v>
      </c>
      <c r="Q54" s="177">
        <v>1</v>
      </c>
      <c r="R54" s="177">
        <v>1</v>
      </c>
      <c r="S54" s="177">
        <v>0</v>
      </c>
    </row>
    <row r="55" spans="1:19" s="133" customFormat="1" x14ac:dyDescent="0.2">
      <c r="A55" s="58" t="s">
        <v>520</v>
      </c>
      <c r="B55" s="58" t="s">
        <v>521</v>
      </c>
      <c r="C55" s="58" t="s">
        <v>496</v>
      </c>
      <c r="D55" s="19">
        <v>2473</v>
      </c>
      <c r="E55" s="202">
        <f t="shared" si="7"/>
        <v>1181</v>
      </c>
      <c r="F55" s="130"/>
      <c r="G55" s="60" t="str">
        <f t="shared" si="8"/>
        <v/>
      </c>
      <c r="H55" s="201">
        <v>993</v>
      </c>
      <c r="I55" s="131"/>
      <c r="J55" s="132">
        <v>188</v>
      </c>
      <c r="K55" s="131"/>
      <c r="L55" s="201">
        <v>1283</v>
      </c>
      <c r="M55" s="131"/>
      <c r="N55" s="201">
        <v>9</v>
      </c>
      <c r="O55" s="131">
        <f t="shared" si="9"/>
        <v>3.639304488475536E-3</v>
      </c>
      <c r="P55" s="232" t="s">
        <v>522</v>
      </c>
      <c r="Q55" s="177">
        <v>1</v>
      </c>
      <c r="R55" s="177">
        <v>0</v>
      </c>
      <c r="S55" s="177">
        <v>0</v>
      </c>
    </row>
    <row r="56" spans="1:19" s="133" customFormat="1" x14ac:dyDescent="0.2">
      <c r="A56" s="58" t="s">
        <v>523</v>
      </c>
      <c r="B56" s="58" t="s">
        <v>524</v>
      </c>
      <c r="C56" s="58" t="s">
        <v>496</v>
      </c>
      <c r="D56" s="19">
        <v>805</v>
      </c>
      <c r="E56" s="202">
        <f t="shared" si="7"/>
        <v>236</v>
      </c>
      <c r="F56" s="130"/>
      <c r="G56" s="60" t="str">
        <f t="shared" si="8"/>
        <v/>
      </c>
      <c r="H56" s="201">
        <v>168</v>
      </c>
      <c r="I56" s="131"/>
      <c r="J56" s="132">
        <v>68</v>
      </c>
      <c r="K56" s="131"/>
      <c r="L56" s="201">
        <v>433</v>
      </c>
      <c r="M56" s="131"/>
      <c r="N56" s="201">
        <v>136</v>
      </c>
      <c r="O56" s="131">
        <f t="shared" si="9"/>
        <v>0.168944099378882</v>
      </c>
      <c r="P56" s="232" t="s">
        <v>525</v>
      </c>
      <c r="Q56" s="177">
        <v>0</v>
      </c>
      <c r="R56" s="177">
        <v>1</v>
      </c>
      <c r="S56" s="177">
        <v>0</v>
      </c>
    </row>
    <row r="57" spans="1:19" s="133" customFormat="1" x14ac:dyDescent="0.2">
      <c r="A57" s="58" t="s">
        <v>526</v>
      </c>
      <c r="B57" s="58" t="s">
        <v>527</v>
      </c>
      <c r="C57" s="58" t="s">
        <v>496</v>
      </c>
      <c r="D57" s="19">
        <v>1</v>
      </c>
      <c r="E57" s="202">
        <f t="shared" si="7"/>
        <v>0</v>
      </c>
      <c r="F57" s="130"/>
      <c r="G57" s="60" t="str">
        <f t="shared" si="8"/>
        <v/>
      </c>
      <c r="H57" s="201">
        <v>0</v>
      </c>
      <c r="I57" s="131"/>
      <c r="J57" s="132">
        <v>0</v>
      </c>
      <c r="K57" s="131"/>
      <c r="L57" s="201">
        <v>1</v>
      </c>
      <c r="M57" s="131"/>
      <c r="N57" s="201">
        <v>0</v>
      </c>
      <c r="O57" s="131">
        <f t="shared" si="9"/>
        <v>0</v>
      </c>
      <c r="P57" s="232" t="s">
        <v>528</v>
      </c>
      <c r="Q57" s="177">
        <v>1</v>
      </c>
      <c r="R57" s="177">
        <v>0</v>
      </c>
      <c r="S57" s="177">
        <v>0</v>
      </c>
    </row>
    <row r="58" spans="1:19" s="133" customFormat="1" x14ac:dyDescent="0.2">
      <c r="A58" s="58" t="s">
        <v>529</v>
      </c>
      <c r="B58" s="58" t="s">
        <v>530</v>
      </c>
      <c r="C58" s="58" t="s">
        <v>496</v>
      </c>
      <c r="D58" s="19">
        <v>931</v>
      </c>
      <c r="E58" s="202">
        <f t="shared" si="7"/>
        <v>309</v>
      </c>
      <c r="F58" s="130">
        <f t="shared" si="7"/>
        <v>0.33190118152524173</v>
      </c>
      <c r="G58" s="60" t="str">
        <f t="shared" si="8"/>
        <v>30.2% - 36.3%</v>
      </c>
      <c r="H58" s="201">
        <v>187</v>
      </c>
      <c r="I58" s="131">
        <f t="shared" si="6"/>
        <v>0.20085929108485501</v>
      </c>
      <c r="J58" s="132">
        <v>122</v>
      </c>
      <c r="K58" s="131">
        <f t="shared" si="3"/>
        <v>0.13104189044038669</v>
      </c>
      <c r="L58" s="201">
        <v>620</v>
      </c>
      <c r="M58" s="131">
        <f t="shared" si="4"/>
        <v>0.66595059076262086</v>
      </c>
      <c r="N58" s="201">
        <v>2</v>
      </c>
      <c r="O58" s="131">
        <f t="shared" si="9"/>
        <v>2.1482277121374865E-3</v>
      </c>
      <c r="P58" s="232" t="s">
        <v>531</v>
      </c>
      <c r="Q58" s="177">
        <v>0</v>
      </c>
      <c r="R58" s="177">
        <v>0</v>
      </c>
      <c r="S58" s="177">
        <v>0</v>
      </c>
    </row>
    <row r="59" spans="1:19" s="133" customFormat="1" x14ac:dyDescent="0.2">
      <c r="A59" s="58" t="s">
        <v>532</v>
      </c>
      <c r="B59" s="58" t="s">
        <v>533</v>
      </c>
      <c r="C59" s="58" t="s">
        <v>534</v>
      </c>
      <c r="D59" s="19">
        <v>601</v>
      </c>
      <c r="E59" s="202">
        <f t="shared" si="7"/>
        <v>198</v>
      </c>
      <c r="F59" s="130"/>
      <c r="G59" s="60" t="str">
        <f t="shared" si="8"/>
        <v/>
      </c>
      <c r="H59" s="201">
        <v>141</v>
      </c>
      <c r="I59" s="131"/>
      <c r="J59" s="132">
        <v>57</v>
      </c>
      <c r="K59" s="131"/>
      <c r="L59" s="201">
        <v>302</v>
      </c>
      <c r="M59" s="131"/>
      <c r="N59" s="201">
        <v>101</v>
      </c>
      <c r="O59" s="131">
        <f t="shared" si="9"/>
        <v>0.16805324459234608</v>
      </c>
      <c r="P59" s="232" t="s">
        <v>536</v>
      </c>
      <c r="Q59" s="177">
        <v>0</v>
      </c>
      <c r="R59" s="177">
        <v>1</v>
      </c>
      <c r="S59" s="177">
        <v>0</v>
      </c>
    </row>
    <row r="60" spans="1:19" s="133" customFormat="1" x14ac:dyDescent="0.2">
      <c r="A60" s="58" t="s">
        <v>537</v>
      </c>
      <c r="B60" s="58" t="s">
        <v>538</v>
      </c>
      <c r="C60" s="58" t="s">
        <v>534</v>
      </c>
      <c r="D60" s="19">
        <v>445</v>
      </c>
      <c r="E60" s="202">
        <f t="shared" si="7"/>
        <v>116</v>
      </c>
      <c r="F60" s="130"/>
      <c r="G60" s="60" t="str">
        <f t="shared" si="8"/>
        <v/>
      </c>
      <c r="H60" s="201">
        <v>63</v>
      </c>
      <c r="I60" s="131"/>
      <c r="J60" s="132">
        <v>53</v>
      </c>
      <c r="K60" s="131"/>
      <c r="L60" s="201">
        <v>260</v>
      </c>
      <c r="M60" s="131"/>
      <c r="N60" s="201">
        <v>69</v>
      </c>
      <c r="O60" s="131">
        <f t="shared" si="9"/>
        <v>0.15505617977528091</v>
      </c>
      <c r="P60" s="232" t="s">
        <v>539</v>
      </c>
      <c r="Q60" s="177">
        <v>0</v>
      </c>
      <c r="R60" s="177">
        <v>1</v>
      </c>
      <c r="S60" s="177">
        <v>0</v>
      </c>
    </row>
    <row r="61" spans="1:19" s="133" customFormat="1" x14ac:dyDescent="0.2">
      <c r="A61" s="58" t="s">
        <v>540</v>
      </c>
      <c r="B61" s="58" t="s">
        <v>541</v>
      </c>
      <c r="C61" s="58" t="s">
        <v>534</v>
      </c>
      <c r="D61" s="19">
        <v>486</v>
      </c>
      <c r="E61" s="202">
        <f t="shared" si="7"/>
        <v>160</v>
      </c>
      <c r="F61" s="130"/>
      <c r="G61" s="60" t="str">
        <f t="shared" si="8"/>
        <v/>
      </c>
      <c r="H61" s="201">
        <v>112</v>
      </c>
      <c r="I61" s="131"/>
      <c r="J61" s="132">
        <v>48</v>
      </c>
      <c r="K61" s="131"/>
      <c r="L61" s="201">
        <v>299</v>
      </c>
      <c r="M61" s="131"/>
      <c r="N61" s="201">
        <v>27</v>
      </c>
      <c r="O61" s="131">
        <f t="shared" si="9"/>
        <v>5.5555555555555552E-2</v>
      </c>
      <c r="P61" s="232" t="s">
        <v>542</v>
      </c>
      <c r="Q61" s="177">
        <v>0</v>
      </c>
      <c r="R61" s="177">
        <v>1</v>
      </c>
      <c r="S61" s="177">
        <v>0</v>
      </c>
    </row>
    <row r="62" spans="1:19" s="133" customFormat="1" x14ac:dyDescent="0.2">
      <c r="A62" s="58" t="s">
        <v>543</v>
      </c>
      <c r="B62" s="58" t="s">
        <v>544</v>
      </c>
      <c r="C62" s="58" t="s">
        <v>534</v>
      </c>
      <c r="D62" s="19">
        <v>1168</v>
      </c>
      <c r="E62" s="202">
        <f t="shared" si="7"/>
        <v>311</v>
      </c>
      <c r="F62" s="130"/>
      <c r="G62" s="60" t="str">
        <f t="shared" si="8"/>
        <v/>
      </c>
      <c r="H62" s="201">
        <v>220</v>
      </c>
      <c r="I62" s="131"/>
      <c r="J62" s="132">
        <v>91</v>
      </c>
      <c r="K62" s="131"/>
      <c r="L62" s="201">
        <v>523</v>
      </c>
      <c r="M62" s="131"/>
      <c r="N62" s="201">
        <v>334</v>
      </c>
      <c r="O62" s="131">
        <f t="shared" si="9"/>
        <v>0.28595890410958902</v>
      </c>
      <c r="P62" s="232" t="s">
        <v>545</v>
      </c>
      <c r="Q62" s="177">
        <v>0</v>
      </c>
      <c r="R62" s="177">
        <v>1</v>
      </c>
      <c r="S62" s="177">
        <v>0</v>
      </c>
    </row>
    <row r="63" spans="1:19" s="133" customFormat="1" x14ac:dyDescent="0.2">
      <c r="A63" s="58" t="s">
        <v>546</v>
      </c>
      <c r="B63" s="58" t="s">
        <v>547</v>
      </c>
      <c r="C63" s="58" t="s">
        <v>534</v>
      </c>
      <c r="D63" s="19">
        <v>347</v>
      </c>
      <c r="E63" s="202">
        <f t="shared" si="7"/>
        <v>100</v>
      </c>
      <c r="F63" s="130"/>
      <c r="G63" s="60" t="str">
        <f t="shared" si="8"/>
        <v/>
      </c>
      <c r="H63" s="201">
        <v>77</v>
      </c>
      <c r="I63" s="131"/>
      <c r="J63" s="132">
        <v>23</v>
      </c>
      <c r="K63" s="131"/>
      <c r="L63" s="201">
        <v>175</v>
      </c>
      <c r="M63" s="131"/>
      <c r="N63" s="201">
        <v>72</v>
      </c>
      <c r="O63" s="131">
        <f t="shared" si="9"/>
        <v>0.207492795389049</v>
      </c>
      <c r="P63" s="232" t="s">
        <v>548</v>
      </c>
      <c r="Q63" s="177">
        <v>0</v>
      </c>
      <c r="R63" s="177">
        <v>1</v>
      </c>
      <c r="S63" s="177">
        <v>0</v>
      </c>
    </row>
    <row r="64" spans="1:19" s="133" customFormat="1" x14ac:dyDescent="0.2">
      <c r="A64" s="58" t="s">
        <v>549</v>
      </c>
      <c r="B64" s="58" t="s">
        <v>550</v>
      </c>
      <c r="C64" s="58" t="s">
        <v>534</v>
      </c>
      <c r="D64" s="19">
        <v>652</v>
      </c>
      <c r="E64" s="202">
        <f t="shared" si="7"/>
        <v>221</v>
      </c>
      <c r="F64" s="130"/>
      <c r="G64" s="60" t="str">
        <f t="shared" si="8"/>
        <v/>
      </c>
      <c r="H64" s="201">
        <v>151</v>
      </c>
      <c r="I64" s="131"/>
      <c r="J64" s="132">
        <v>70</v>
      </c>
      <c r="K64" s="131"/>
      <c r="L64" s="201">
        <v>379</v>
      </c>
      <c r="M64" s="131"/>
      <c r="N64" s="201">
        <v>52</v>
      </c>
      <c r="O64" s="131">
        <f t="shared" si="9"/>
        <v>7.9754601226993863E-2</v>
      </c>
      <c r="P64" s="232" t="s">
        <v>551</v>
      </c>
      <c r="Q64" s="177">
        <v>0</v>
      </c>
      <c r="R64" s="177">
        <v>1</v>
      </c>
      <c r="S64" s="177">
        <v>0</v>
      </c>
    </row>
    <row r="65" spans="1:19" s="133" customFormat="1" x14ac:dyDescent="0.2">
      <c r="A65" s="58" t="s">
        <v>552</v>
      </c>
      <c r="B65" s="58" t="s">
        <v>553</v>
      </c>
      <c r="C65" s="58" t="s">
        <v>534</v>
      </c>
      <c r="D65" s="19">
        <v>410</v>
      </c>
      <c r="E65" s="202">
        <f t="shared" si="7"/>
        <v>144</v>
      </c>
      <c r="F65" s="130"/>
      <c r="G65" s="60" t="str">
        <f t="shared" si="8"/>
        <v/>
      </c>
      <c r="H65" s="201">
        <v>108</v>
      </c>
      <c r="I65" s="131"/>
      <c r="J65" s="132">
        <v>36</v>
      </c>
      <c r="K65" s="131"/>
      <c r="L65" s="201">
        <v>236</v>
      </c>
      <c r="M65" s="131"/>
      <c r="N65" s="201">
        <v>30</v>
      </c>
      <c r="O65" s="131">
        <f t="shared" si="9"/>
        <v>7.3170731707317069E-2</v>
      </c>
      <c r="P65" s="232" t="s">
        <v>554</v>
      </c>
      <c r="Q65" s="177">
        <v>0</v>
      </c>
      <c r="R65" s="177">
        <v>1</v>
      </c>
      <c r="S65" s="177">
        <v>0</v>
      </c>
    </row>
    <row r="66" spans="1:19" s="133" customFormat="1" x14ac:dyDescent="0.2">
      <c r="A66" s="58" t="s">
        <v>555</v>
      </c>
      <c r="B66" s="58" t="s">
        <v>556</v>
      </c>
      <c r="C66" s="58" t="s">
        <v>534</v>
      </c>
      <c r="D66" s="19">
        <v>275</v>
      </c>
      <c r="E66" s="202">
        <f t="shared" si="7"/>
        <v>95</v>
      </c>
      <c r="F66" s="130">
        <f t="shared" si="7"/>
        <v>0.34545454545454546</v>
      </c>
      <c r="G66" s="60" t="str">
        <f t="shared" si="8"/>
        <v>29.2% - 40.3%</v>
      </c>
      <c r="H66" s="201">
        <v>67</v>
      </c>
      <c r="I66" s="131">
        <f t="shared" si="6"/>
        <v>0.24363636363636362</v>
      </c>
      <c r="J66" s="132">
        <v>28</v>
      </c>
      <c r="K66" s="131">
        <f t="shared" si="3"/>
        <v>0.10181818181818182</v>
      </c>
      <c r="L66" s="201">
        <v>174</v>
      </c>
      <c r="M66" s="131">
        <f t="shared" si="4"/>
        <v>0.63272727272727269</v>
      </c>
      <c r="N66" s="201">
        <v>6</v>
      </c>
      <c r="O66" s="131">
        <f t="shared" si="9"/>
        <v>2.181818181818182E-2</v>
      </c>
      <c r="P66" s="232" t="s">
        <v>557</v>
      </c>
      <c r="Q66" s="177">
        <v>0</v>
      </c>
      <c r="R66" s="177">
        <v>0</v>
      </c>
      <c r="S66" s="177">
        <v>0</v>
      </c>
    </row>
    <row r="67" spans="1:19" s="133" customFormat="1" x14ac:dyDescent="0.2">
      <c r="A67" s="58" t="s">
        <v>558</v>
      </c>
      <c r="B67" s="58" t="s">
        <v>559</v>
      </c>
      <c r="C67" s="58" t="s">
        <v>560</v>
      </c>
      <c r="D67" s="19">
        <v>396</v>
      </c>
      <c r="E67" s="202">
        <f t="shared" si="7"/>
        <v>84</v>
      </c>
      <c r="F67" s="130">
        <f t="shared" si="7"/>
        <v>0.2121212121212121</v>
      </c>
      <c r="G67" s="60" t="str">
        <f t="shared" si="8"/>
        <v>17.5% - 25.5%</v>
      </c>
      <c r="H67" s="201">
        <v>61</v>
      </c>
      <c r="I67" s="131">
        <f t="shared" si="6"/>
        <v>0.15404040404040403</v>
      </c>
      <c r="J67" s="132">
        <v>23</v>
      </c>
      <c r="K67" s="131">
        <f t="shared" si="3"/>
        <v>5.808080808080808E-2</v>
      </c>
      <c r="L67" s="201">
        <v>305</v>
      </c>
      <c r="M67" s="131">
        <f t="shared" si="4"/>
        <v>0.77020202020202022</v>
      </c>
      <c r="N67" s="201">
        <v>7</v>
      </c>
      <c r="O67" s="131">
        <f t="shared" si="9"/>
        <v>1.7676767676767676E-2</v>
      </c>
      <c r="P67" s="232" t="s">
        <v>562</v>
      </c>
      <c r="Q67" s="177">
        <v>0</v>
      </c>
      <c r="R67" s="177">
        <v>0</v>
      </c>
      <c r="S67" s="177">
        <v>0</v>
      </c>
    </row>
    <row r="68" spans="1:19" s="133" customFormat="1" x14ac:dyDescent="0.2">
      <c r="A68" s="58" t="s">
        <v>563</v>
      </c>
      <c r="B68" s="58" t="s">
        <v>564</v>
      </c>
      <c r="C68" s="58" t="s">
        <v>560</v>
      </c>
      <c r="D68" s="19">
        <v>438</v>
      </c>
      <c r="E68" s="202">
        <f t="shared" si="7"/>
        <v>77</v>
      </c>
      <c r="F68" s="130">
        <f t="shared" si="7"/>
        <v>0.17579908675799086</v>
      </c>
      <c r="G68" s="60" t="str">
        <f t="shared" si="8"/>
        <v>14.3% - 21.4%</v>
      </c>
      <c r="H68" s="201">
        <v>53</v>
      </c>
      <c r="I68" s="131">
        <f t="shared" si="6"/>
        <v>0.12100456621004566</v>
      </c>
      <c r="J68" s="132">
        <v>24</v>
      </c>
      <c r="K68" s="131">
        <f t="shared" si="3"/>
        <v>5.4794520547945202E-2</v>
      </c>
      <c r="L68" s="201">
        <v>346</v>
      </c>
      <c r="M68" s="131">
        <f t="shared" si="4"/>
        <v>0.78995433789954339</v>
      </c>
      <c r="N68" s="201">
        <v>15</v>
      </c>
      <c r="O68" s="131">
        <f t="shared" si="9"/>
        <v>3.4246575342465752E-2</v>
      </c>
      <c r="P68" s="232" t="s">
        <v>565</v>
      </c>
      <c r="Q68" s="177">
        <v>0</v>
      </c>
      <c r="R68" s="177">
        <v>0</v>
      </c>
      <c r="S68" s="177">
        <v>0</v>
      </c>
    </row>
    <row r="69" spans="1:19" s="133" customFormat="1" x14ac:dyDescent="0.2">
      <c r="A69" s="58" t="s">
        <v>566</v>
      </c>
      <c r="B69" s="58" t="s">
        <v>567</v>
      </c>
      <c r="C69" s="58" t="s">
        <v>560</v>
      </c>
      <c r="D69" s="19">
        <v>1439</v>
      </c>
      <c r="E69" s="202">
        <f t="shared" si="7"/>
        <v>454</v>
      </c>
      <c r="F69" s="130">
        <f t="shared" si="7"/>
        <v>0.31549687282835304</v>
      </c>
      <c r="G69" s="60" t="str">
        <f t="shared" si="8"/>
        <v>29.2% - 34.0%</v>
      </c>
      <c r="H69" s="201">
        <v>310</v>
      </c>
      <c r="I69" s="131">
        <f t="shared" si="6"/>
        <v>0.21542738012508686</v>
      </c>
      <c r="J69" s="132">
        <v>144</v>
      </c>
      <c r="K69" s="131">
        <f t="shared" si="3"/>
        <v>0.10006949270326616</v>
      </c>
      <c r="L69" s="201">
        <v>920</v>
      </c>
      <c r="M69" s="131">
        <f t="shared" si="4"/>
        <v>0.63933287004864492</v>
      </c>
      <c r="N69" s="201">
        <v>65</v>
      </c>
      <c r="O69" s="131">
        <f t="shared" si="9"/>
        <v>4.5170257123002086E-2</v>
      </c>
      <c r="P69" s="232" t="s">
        <v>568</v>
      </c>
      <c r="Q69" s="177">
        <v>0</v>
      </c>
      <c r="R69" s="177">
        <v>0</v>
      </c>
      <c r="S69" s="177">
        <v>0</v>
      </c>
    </row>
    <row r="70" spans="1:19" s="133" customFormat="1" x14ac:dyDescent="0.2">
      <c r="A70" s="58" t="s">
        <v>569</v>
      </c>
      <c r="B70" s="58" t="s">
        <v>570</v>
      </c>
      <c r="C70" s="58" t="s">
        <v>560</v>
      </c>
      <c r="D70" s="19">
        <v>438</v>
      </c>
      <c r="E70" s="202">
        <f t="shared" si="7"/>
        <v>97</v>
      </c>
      <c r="F70" s="130">
        <f t="shared" si="7"/>
        <v>0.22146118721461186</v>
      </c>
      <c r="G70" s="60" t="str">
        <f t="shared" si="8"/>
        <v>18.5% - 26.3%</v>
      </c>
      <c r="H70" s="201">
        <v>80</v>
      </c>
      <c r="I70" s="131">
        <f t="shared" si="6"/>
        <v>0.18264840182648401</v>
      </c>
      <c r="J70" s="132">
        <v>17</v>
      </c>
      <c r="K70" s="131">
        <f t="shared" si="3"/>
        <v>3.8812785388127852E-2</v>
      </c>
      <c r="L70" s="201">
        <v>321</v>
      </c>
      <c r="M70" s="131">
        <f t="shared" si="4"/>
        <v>0.73287671232876717</v>
      </c>
      <c r="N70" s="201">
        <v>20</v>
      </c>
      <c r="O70" s="131">
        <f t="shared" si="9"/>
        <v>4.5662100456621002E-2</v>
      </c>
      <c r="P70" s="232" t="s">
        <v>571</v>
      </c>
      <c r="Q70" s="177">
        <v>0</v>
      </c>
      <c r="R70" s="177">
        <v>0</v>
      </c>
      <c r="S70" s="177">
        <v>0</v>
      </c>
    </row>
    <row r="71" spans="1:19" s="133" customFormat="1" x14ac:dyDescent="0.2">
      <c r="A71" s="58" t="s">
        <v>572</v>
      </c>
      <c r="B71" s="58" t="s">
        <v>573</v>
      </c>
      <c r="C71" s="58" t="s">
        <v>560</v>
      </c>
      <c r="D71" s="19">
        <v>278</v>
      </c>
      <c r="E71" s="202">
        <f t="shared" si="7"/>
        <v>94</v>
      </c>
      <c r="F71" s="130">
        <f t="shared" si="7"/>
        <v>0.33812949640287771</v>
      </c>
      <c r="G71" s="60" t="str">
        <f t="shared" si="8"/>
        <v>28.5% - 39.6%</v>
      </c>
      <c r="H71" s="201">
        <v>89</v>
      </c>
      <c r="I71" s="131">
        <f t="shared" si="6"/>
        <v>0.32014388489208634</v>
      </c>
      <c r="J71" s="132">
        <v>5</v>
      </c>
      <c r="K71" s="131">
        <f t="shared" si="3"/>
        <v>1.7985611510791366E-2</v>
      </c>
      <c r="L71" s="201">
        <v>179</v>
      </c>
      <c r="M71" s="131">
        <f t="shared" si="4"/>
        <v>0.64388489208633093</v>
      </c>
      <c r="N71" s="201">
        <v>5</v>
      </c>
      <c r="O71" s="131">
        <f t="shared" si="9"/>
        <v>1.7985611510791366E-2</v>
      </c>
      <c r="P71" s="232" t="s">
        <v>574</v>
      </c>
      <c r="Q71" s="177">
        <v>0</v>
      </c>
      <c r="R71" s="177">
        <v>0</v>
      </c>
      <c r="S71" s="177">
        <v>0</v>
      </c>
    </row>
    <row r="72" spans="1:19" s="133" customFormat="1" x14ac:dyDescent="0.2">
      <c r="A72" s="58" t="s">
        <v>575</v>
      </c>
      <c r="B72" s="58" t="s">
        <v>576</v>
      </c>
      <c r="C72" s="58" t="s">
        <v>560</v>
      </c>
      <c r="D72" s="19">
        <v>454</v>
      </c>
      <c r="E72" s="202">
        <f t="shared" si="7"/>
        <v>102</v>
      </c>
      <c r="F72" s="130"/>
      <c r="G72" s="60" t="str">
        <f t="shared" si="8"/>
        <v/>
      </c>
      <c r="H72" s="201">
        <v>73</v>
      </c>
      <c r="I72" s="131"/>
      <c r="J72" s="132">
        <v>29</v>
      </c>
      <c r="K72" s="131"/>
      <c r="L72" s="201">
        <v>342</v>
      </c>
      <c r="M72" s="131"/>
      <c r="N72" s="201">
        <v>10</v>
      </c>
      <c r="O72" s="131">
        <f t="shared" si="9"/>
        <v>2.2026431718061675E-2</v>
      </c>
      <c r="P72" s="232" t="s">
        <v>577</v>
      </c>
      <c r="Q72" s="177">
        <v>1</v>
      </c>
      <c r="R72" s="177">
        <v>0</v>
      </c>
      <c r="S72" s="177">
        <v>0</v>
      </c>
    </row>
    <row r="73" spans="1:19" s="133" customFormat="1" x14ac:dyDescent="0.2">
      <c r="A73" s="58" t="s">
        <v>578</v>
      </c>
      <c r="B73" s="58" t="s">
        <v>579</v>
      </c>
      <c r="C73" s="58" t="s">
        <v>580</v>
      </c>
      <c r="D73" s="19">
        <v>1279</v>
      </c>
      <c r="E73" s="202">
        <f t="shared" si="7"/>
        <v>316</v>
      </c>
      <c r="F73" s="130"/>
      <c r="G73" s="60" t="str">
        <f t="shared" si="8"/>
        <v/>
      </c>
      <c r="H73" s="201">
        <v>253</v>
      </c>
      <c r="I73" s="131"/>
      <c r="J73" s="132">
        <v>63</v>
      </c>
      <c r="K73" s="131"/>
      <c r="L73" s="201">
        <v>655</v>
      </c>
      <c r="M73" s="131"/>
      <c r="N73" s="201">
        <v>308</v>
      </c>
      <c r="O73" s="131">
        <f t="shared" si="9"/>
        <v>0.24081313526192338</v>
      </c>
      <c r="P73" s="232" t="s">
        <v>581</v>
      </c>
      <c r="Q73" s="177">
        <v>0</v>
      </c>
      <c r="R73" s="177">
        <v>1</v>
      </c>
      <c r="S73" s="177">
        <v>0</v>
      </c>
    </row>
    <row r="74" spans="1:19" s="133" customFormat="1" x14ac:dyDescent="0.2">
      <c r="A74" s="58" t="s">
        <v>582</v>
      </c>
      <c r="B74" s="58" t="s">
        <v>583</v>
      </c>
      <c r="C74" s="58" t="s">
        <v>580</v>
      </c>
      <c r="D74" s="19">
        <v>607</v>
      </c>
      <c r="E74" s="202">
        <f t="shared" si="7"/>
        <v>220</v>
      </c>
      <c r="F74" s="130">
        <f t="shared" si="7"/>
        <v>0.36243822075782539</v>
      </c>
      <c r="G74" s="60" t="str">
        <f t="shared" si="8"/>
        <v>32.5% - 40.1%</v>
      </c>
      <c r="H74" s="201">
        <v>175</v>
      </c>
      <c r="I74" s="131">
        <f t="shared" si="6"/>
        <v>0.28830313014827019</v>
      </c>
      <c r="J74" s="132">
        <v>45</v>
      </c>
      <c r="K74" s="131">
        <f t="shared" ref="K74:K137" si="10">J74/D74</f>
        <v>7.4135090609555185E-2</v>
      </c>
      <c r="L74" s="201">
        <v>374</v>
      </c>
      <c r="M74" s="131">
        <f t="shared" ref="M74:M137" si="11">L74/D74</f>
        <v>0.61614497528830314</v>
      </c>
      <c r="N74" s="201">
        <v>13</v>
      </c>
      <c r="O74" s="131">
        <f t="shared" si="9"/>
        <v>2.1416803953871501E-2</v>
      </c>
      <c r="P74" s="232" t="s">
        <v>584</v>
      </c>
      <c r="Q74" s="177">
        <v>0</v>
      </c>
      <c r="R74" s="177">
        <v>0</v>
      </c>
      <c r="S74" s="177">
        <v>0</v>
      </c>
    </row>
    <row r="75" spans="1:19" s="133" customFormat="1" x14ac:dyDescent="0.2">
      <c r="A75" s="58" t="s">
        <v>585</v>
      </c>
      <c r="B75" s="58" t="s">
        <v>586</v>
      </c>
      <c r="C75" s="58" t="s">
        <v>580</v>
      </c>
      <c r="D75" s="19">
        <v>401</v>
      </c>
      <c r="E75" s="202">
        <f t="shared" si="7"/>
        <v>223</v>
      </c>
      <c r="F75" s="130">
        <f t="shared" si="7"/>
        <v>0.55610972568578554</v>
      </c>
      <c r="G75" s="60" t="str">
        <f t="shared" si="8"/>
        <v>50.7% - 60.4%</v>
      </c>
      <c r="H75" s="201">
        <v>176</v>
      </c>
      <c r="I75" s="131">
        <f t="shared" ref="I75:I138" si="12">H75/D75</f>
        <v>0.43890274314214461</v>
      </c>
      <c r="J75" s="132">
        <v>47</v>
      </c>
      <c r="K75" s="131">
        <f t="shared" si="10"/>
        <v>0.1172069825436409</v>
      </c>
      <c r="L75" s="201">
        <v>178</v>
      </c>
      <c r="M75" s="131">
        <f t="shared" si="11"/>
        <v>0.44389027431421446</v>
      </c>
      <c r="N75" s="201">
        <v>0</v>
      </c>
      <c r="O75" s="131">
        <f t="shared" si="9"/>
        <v>0</v>
      </c>
      <c r="P75" s="232" t="s">
        <v>587</v>
      </c>
      <c r="Q75" s="177">
        <v>0</v>
      </c>
      <c r="R75" s="177">
        <v>0</v>
      </c>
      <c r="S75" s="177">
        <v>0</v>
      </c>
    </row>
    <row r="76" spans="1:19" s="133" customFormat="1" x14ac:dyDescent="0.2">
      <c r="A76" s="58" t="s">
        <v>588</v>
      </c>
      <c r="B76" s="58" t="s">
        <v>589</v>
      </c>
      <c r="C76" s="58" t="s">
        <v>580</v>
      </c>
      <c r="D76" s="19">
        <v>451</v>
      </c>
      <c r="E76" s="202">
        <f t="shared" si="7"/>
        <v>191</v>
      </c>
      <c r="F76" s="130">
        <f t="shared" si="7"/>
        <v>0.42350332594235035</v>
      </c>
      <c r="G76" s="60" t="str">
        <f t="shared" si="8"/>
        <v>37.9% - 47.0%</v>
      </c>
      <c r="H76" s="201">
        <v>133</v>
      </c>
      <c r="I76" s="131">
        <f t="shared" si="12"/>
        <v>0.29490022172949004</v>
      </c>
      <c r="J76" s="132">
        <v>58</v>
      </c>
      <c r="K76" s="131">
        <f t="shared" si="10"/>
        <v>0.12860310421286031</v>
      </c>
      <c r="L76" s="201">
        <v>259</v>
      </c>
      <c r="M76" s="131">
        <f t="shared" si="11"/>
        <v>0.57427937915742788</v>
      </c>
      <c r="N76" s="201">
        <v>1</v>
      </c>
      <c r="O76" s="131">
        <f t="shared" si="9"/>
        <v>2.2172949002217295E-3</v>
      </c>
      <c r="P76" s="232" t="s">
        <v>590</v>
      </c>
      <c r="Q76" s="177">
        <v>0</v>
      </c>
      <c r="R76" s="177">
        <v>0</v>
      </c>
      <c r="S76" s="177">
        <v>0</v>
      </c>
    </row>
    <row r="77" spans="1:19" s="133" customFormat="1" x14ac:dyDescent="0.2">
      <c r="A77" s="58" t="s">
        <v>591</v>
      </c>
      <c r="B77" s="58" t="s">
        <v>592</v>
      </c>
      <c r="C77" s="58" t="s">
        <v>580</v>
      </c>
      <c r="D77" s="19">
        <v>625</v>
      </c>
      <c r="E77" s="202">
        <f t="shared" si="7"/>
        <v>230</v>
      </c>
      <c r="F77" s="130">
        <f t="shared" si="7"/>
        <v>0.36799999999999999</v>
      </c>
      <c r="G77" s="60" t="str">
        <f t="shared" si="8"/>
        <v>33.1% - 40.7%</v>
      </c>
      <c r="H77" s="201">
        <v>171</v>
      </c>
      <c r="I77" s="131">
        <f t="shared" si="12"/>
        <v>0.27360000000000001</v>
      </c>
      <c r="J77" s="132">
        <v>59</v>
      </c>
      <c r="K77" s="131">
        <f t="shared" si="10"/>
        <v>9.4399999999999998E-2</v>
      </c>
      <c r="L77" s="201">
        <v>393</v>
      </c>
      <c r="M77" s="131">
        <f t="shared" si="11"/>
        <v>0.62880000000000003</v>
      </c>
      <c r="N77" s="201">
        <v>2</v>
      </c>
      <c r="O77" s="131">
        <f t="shared" si="9"/>
        <v>3.2000000000000002E-3</v>
      </c>
      <c r="P77" s="232" t="s">
        <v>593</v>
      </c>
      <c r="Q77" s="177">
        <v>0</v>
      </c>
      <c r="R77" s="177">
        <v>0</v>
      </c>
      <c r="S77" s="177">
        <v>0</v>
      </c>
    </row>
    <row r="78" spans="1:19" s="133" customFormat="1" x14ac:dyDescent="0.2">
      <c r="A78" s="58" t="s">
        <v>594</v>
      </c>
      <c r="B78" s="58" t="s">
        <v>595</v>
      </c>
      <c r="C78" s="58" t="s">
        <v>580</v>
      </c>
      <c r="D78" s="19">
        <v>743</v>
      </c>
      <c r="E78" s="202">
        <f t="shared" si="7"/>
        <v>271</v>
      </c>
      <c r="F78" s="130">
        <f t="shared" si="7"/>
        <v>0.36473755047106321</v>
      </c>
      <c r="G78" s="60" t="str">
        <f t="shared" si="8"/>
        <v>33.1% - 40.0%</v>
      </c>
      <c r="H78" s="201">
        <v>203</v>
      </c>
      <c r="I78" s="131">
        <f t="shared" si="12"/>
        <v>0.27321668909825031</v>
      </c>
      <c r="J78" s="132">
        <v>68</v>
      </c>
      <c r="K78" s="131">
        <f t="shared" si="10"/>
        <v>9.1520861372812914E-2</v>
      </c>
      <c r="L78" s="201">
        <v>470</v>
      </c>
      <c r="M78" s="131">
        <f t="shared" si="11"/>
        <v>0.63257065948855984</v>
      </c>
      <c r="N78" s="201">
        <v>2</v>
      </c>
      <c r="O78" s="131">
        <f t="shared" si="9"/>
        <v>2.6917900403768506E-3</v>
      </c>
      <c r="P78" s="232" t="s">
        <v>596</v>
      </c>
      <c r="Q78" s="177">
        <v>0</v>
      </c>
      <c r="R78" s="177">
        <v>0</v>
      </c>
      <c r="S78" s="177">
        <v>0</v>
      </c>
    </row>
    <row r="79" spans="1:19" s="133" customFormat="1" x14ac:dyDescent="0.2">
      <c r="A79" s="58" t="s">
        <v>597</v>
      </c>
      <c r="B79" s="58" t="s">
        <v>598</v>
      </c>
      <c r="C79" s="58" t="s">
        <v>580</v>
      </c>
      <c r="D79" s="19">
        <v>417</v>
      </c>
      <c r="E79" s="202">
        <f t="shared" si="7"/>
        <v>100</v>
      </c>
      <c r="F79" s="130">
        <f t="shared" si="7"/>
        <v>0.23980815347721823</v>
      </c>
      <c r="G79" s="60" t="str">
        <f t="shared" si="8"/>
        <v>20.1% - 28.3%</v>
      </c>
      <c r="H79" s="201">
        <v>69</v>
      </c>
      <c r="I79" s="131">
        <f t="shared" si="12"/>
        <v>0.16546762589928057</v>
      </c>
      <c r="J79" s="132">
        <v>31</v>
      </c>
      <c r="K79" s="131">
        <f t="shared" si="10"/>
        <v>7.4340527577937646E-2</v>
      </c>
      <c r="L79" s="201">
        <v>302</v>
      </c>
      <c r="M79" s="131">
        <f t="shared" si="11"/>
        <v>0.72422062350119909</v>
      </c>
      <c r="N79" s="201">
        <v>15</v>
      </c>
      <c r="O79" s="131">
        <f t="shared" si="9"/>
        <v>3.5971223021582732E-2</v>
      </c>
      <c r="P79" s="232" t="s">
        <v>599</v>
      </c>
      <c r="Q79" s="177">
        <v>0</v>
      </c>
      <c r="R79" s="177">
        <v>0</v>
      </c>
      <c r="S79" s="177">
        <v>0</v>
      </c>
    </row>
    <row r="80" spans="1:19" s="133" customFormat="1" x14ac:dyDescent="0.2">
      <c r="A80" s="58" t="s">
        <v>600</v>
      </c>
      <c r="B80" s="58" t="s">
        <v>601</v>
      </c>
      <c r="C80" s="58" t="s">
        <v>580</v>
      </c>
      <c r="D80" s="19">
        <v>776</v>
      </c>
      <c r="E80" s="202">
        <f t="shared" si="7"/>
        <v>227</v>
      </c>
      <c r="F80" s="130">
        <f t="shared" si="7"/>
        <v>0.2925257731958763</v>
      </c>
      <c r="G80" s="60" t="str">
        <f t="shared" si="8"/>
        <v>26.2% - 32.5%</v>
      </c>
      <c r="H80" s="201">
        <v>169</v>
      </c>
      <c r="I80" s="131">
        <f t="shared" si="12"/>
        <v>0.21778350515463918</v>
      </c>
      <c r="J80" s="132">
        <v>58</v>
      </c>
      <c r="K80" s="131">
        <f t="shared" si="10"/>
        <v>7.4742268041237112E-2</v>
      </c>
      <c r="L80" s="201">
        <v>530</v>
      </c>
      <c r="M80" s="131">
        <f t="shared" si="11"/>
        <v>0.6829896907216495</v>
      </c>
      <c r="N80" s="201">
        <v>19</v>
      </c>
      <c r="O80" s="131">
        <f t="shared" si="9"/>
        <v>2.4484536082474227E-2</v>
      </c>
      <c r="P80" s="232" t="s">
        <v>602</v>
      </c>
      <c r="Q80" s="177">
        <v>0</v>
      </c>
      <c r="R80" s="177">
        <v>0</v>
      </c>
      <c r="S80" s="177">
        <v>0</v>
      </c>
    </row>
    <row r="81" spans="1:19" s="133" customFormat="1" x14ac:dyDescent="0.2">
      <c r="A81" s="58" t="s">
        <v>603</v>
      </c>
      <c r="B81" s="58" t="s">
        <v>604</v>
      </c>
      <c r="C81" s="58" t="s">
        <v>605</v>
      </c>
      <c r="D81" s="19">
        <v>714</v>
      </c>
      <c r="E81" s="202">
        <f t="shared" si="7"/>
        <v>291</v>
      </c>
      <c r="F81" s="130">
        <f t="shared" si="7"/>
        <v>0.40756302521008403</v>
      </c>
      <c r="G81" s="60" t="str">
        <f t="shared" si="8"/>
        <v>37.2% - 44.4%</v>
      </c>
      <c r="H81" s="201">
        <v>230</v>
      </c>
      <c r="I81" s="131">
        <f t="shared" si="12"/>
        <v>0.32212885154061627</v>
      </c>
      <c r="J81" s="132">
        <v>61</v>
      </c>
      <c r="K81" s="131">
        <f t="shared" si="10"/>
        <v>8.5434173669467789E-2</v>
      </c>
      <c r="L81" s="201">
        <v>420</v>
      </c>
      <c r="M81" s="131">
        <f t="shared" si="11"/>
        <v>0.58823529411764708</v>
      </c>
      <c r="N81" s="201">
        <v>3</v>
      </c>
      <c r="O81" s="131">
        <f t="shared" si="9"/>
        <v>4.2016806722689074E-3</v>
      </c>
      <c r="P81" s="232" t="s">
        <v>606</v>
      </c>
      <c r="Q81" s="177">
        <v>0</v>
      </c>
      <c r="R81" s="177">
        <v>0</v>
      </c>
      <c r="S81" s="177">
        <v>0</v>
      </c>
    </row>
    <row r="82" spans="1:19" s="133" customFormat="1" x14ac:dyDescent="0.2">
      <c r="A82" s="58" t="s">
        <v>607</v>
      </c>
      <c r="B82" s="58" t="s">
        <v>608</v>
      </c>
      <c r="C82" s="58" t="s">
        <v>605</v>
      </c>
      <c r="D82" s="19">
        <v>345</v>
      </c>
      <c r="E82" s="202">
        <f t="shared" si="7"/>
        <v>141</v>
      </c>
      <c r="F82" s="130"/>
      <c r="G82" s="60" t="str">
        <f t="shared" si="8"/>
        <v/>
      </c>
      <c r="H82" s="201">
        <v>110</v>
      </c>
      <c r="I82" s="131"/>
      <c r="J82" s="132">
        <v>31</v>
      </c>
      <c r="K82" s="131"/>
      <c r="L82" s="201">
        <v>146</v>
      </c>
      <c r="M82" s="131"/>
      <c r="N82" s="201">
        <v>58</v>
      </c>
      <c r="O82" s="131">
        <f t="shared" si="9"/>
        <v>0.1681159420289855</v>
      </c>
      <c r="P82" s="232" t="s">
        <v>609</v>
      </c>
      <c r="Q82" s="177">
        <v>0</v>
      </c>
      <c r="R82" s="177">
        <v>1</v>
      </c>
      <c r="S82" s="177">
        <v>0</v>
      </c>
    </row>
    <row r="83" spans="1:19" s="133" customFormat="1" x14ac:dyDescent="0.2">
      <c r="A83" s="58" t="s">
        <v>610</v>
      </c>
      <c r="B83" s="58" t="s">
        <v>611</v>
      </c>
      <c r="C83" s="58" t="s">
        <v>605</v>
      </c>
      <c r="D83" s="19">
        <v>421</v>
      </c>
      <c r="E83" s="202">
        <f t="shared" si="7"/>
        <v>201</v>
      </c>
      <c r="F83" s="130"/>
      <c r="G83" s="60" t="str">
        <f t="shared" si="8"/>
        <v/>
      </c>
      <c r="H83" s="201">
        <v>158</v>
      </c>
      <c r="I83" s="131"/>
      <c r="J83" s="132">
        <v>43</v>
      </c>
      <c r="K83" s="131"/>
      <c r="L83" s="201">
        <v>182</v>
      </c>
      <c r="M83" s="131"/>
      <c r="N83" s="201">
        <v>38</v>
      </c>
      <c r="O83" s="131">
        <f t="shared" si="9"/>
        <v>9.0261282660332537E-2</v>
      </c>
      <c r="P83" s="232" t="s">
        <v>612</v>
      </c>
      <c r="Q83" s="177">
        <v>0</v>
      </c>
      <c r="R83" s="177">
        <v>1</v>
      </c>
      <c r="S83" s="177">
        <v>0</v>
      </c>
    </row>
    <row r="84" spans="1:19" s="133" customFormat="1" x14ac:dyDescent="0.2">
      <c r="A84" s="58" t="s">
        <v>613</v>
      </c>
      <c r="B84" s="58" t="s">
        <v>614</v>
      </c>
      <c r="C84" s="58" t="s">
        <v>605</v>
      </c>
      <c r="D84" s="19">
        <v>931</v>
      </c>
      <c r="E84" s="202">
        <f t="shared" si="7"/>
        <v>330</v>
      </c>
      <c r="F84" s="130">
        <f t="shared" si="7"/>
        <v>0.35445757250268528</v>
      </c>
      <c r="G84" s="60" t="str">
        <f t="shared" si="8"/>
        <v>32.4% - 38.6%</v>
      </c>
      <c r="H84" s="201">
        <v>225</v>
      </c>
      <c r="I84" s="131">
        <f t="shared" si="12"/>
        <v>0.24167561761546724</v>
      </c>
      <c r="J84" s="132">
        <v>105</v>
      </c>
      <c r="K84" s="131">
        <f t="shared" si="10"/>
        <v>0.11278195488721804</v>
      </c>
      <c r="L84" s="201">
        <v>600</v>
      </c>
      <c r="M84" s="131">
        <f t="shared" si="11"/>
        <v>0.64446831364124602</v>
      </c>
      <c r="N84" s="201">
        <v>1</v>
      </c>
      <c r="O84" s="131">
        <f t="shared" si="9"/>
        <v>1.0741138560687433E-3</v>
      </c>
      <c r="P84" s="232" t="s">
        <v>615</v>
      </c>
      <c r="Q84" s="177">
        <v>0</v>
      </c>
      <c r="R84" s="177">
        <v>0</v>
      </c>
      <c r="S84" s="177">
        <v>0</v>
      </c>
    </row>
    <row r="85" spans="1:19" s="133" customFormat="1" x14ac:dyDescent="0.2">
      <c r="A85" s="58" t="s">
        <v>616</v>
      </c>
      <c r="B85" s="58" t="s">
        <v>617</v>
      </c>
      <c r="C85" s="58" t="s">
        <v>605</v>
      </c>
      <c r="D85" s="19">
        <v>506</v>
      </c>
      <c r="E85" s="202">
        <f t="shared" si="7"/>
        <v>135</v>
      </c>
      <c r="F85" s="130">
        <f t="shared" si="7"/>
        <v>0.26679841897233203</v>
      </c>
      <c r="G85" s="60" t="str">
        <f t="shared" si="8"/>
        <v>23.0% - 30.7%</v>
      </c>
      <c r="H85" s="201">
        <v>103</v>
      </c>
      <c r="I85" s="131">
        <f t="shared" si="12"/>
        <v>0.20355731225296442</v>
      </c>
      <c r="J85" s="132">
        <v>32</v>
      </c>
      <c r="K85" s="131">
        <f t="shared" si="10"/>
        <v>6.3241106719367585E-2</v>
      </c>
      <c r="L85" s="201">
        <v>349</v>
      </c>
      <c r="M85" s="131">
        <f t="shared" si="11"/>
        <v>0.68972332015810278</v>
      </c>
      <c r="N85" s="201">
        <v>22</v>
      </c>
      <c r="O85" s="131">
        <f t="shared" si="9"/>
        <v>4.3478260869565216E-2</v>
      </c>
      <c r="P85" s="232" t="s">
        <v>618</v>
      </c>
      <c r="Q85" s="177">
        <v>0</v>
      </c>
      <c r="R85" s="177">
        <v>0</v>
      </c>
      <c r="S85" s="177">
        <v>0</v>
      </c>
    </row>
    <row r="86" spans="1:19" s="133" customFormat="1" x14ac:dyDescent="0.2">
      <c r="A86" s="58" t="s">
        <v>619</v>
      </c>
      <c r="B86" s="58" t="s">
        <v>620</v>
      </c>
      <c r="C86" s="58" t="s">
        <v>605</v>
      </c>
      <c r="D86" s="19">
        <v>324</v>
      </c>
      <c r="E86" s="202">
        <f t="shared" si="7"/>
        <v>127</v>
      </c>
      <c r="F86" s="130"/>
      <c r="G86" s="60" t="str">
        <f t="shared" si="8"/>
        <v/>
      </c>
      <c r="H86" s="201">
        <v>91</v>
      </c>
      <c r="I86" s="131"/>
      <c r="J86" s="132">
        <v>36</v>
      </c>
      <c r="K86" s="131"/>
      <c r="L86" s="201">
        <v>193</v>
      </c>
      <c r="M86" s="131"/>
      <c r="N86" s="201">
        <v>4</v>
      </c>
      <c r="O86" s="131">
        <f t="shared" si="9"/>
        <v>1.2345679012345678E-2</v>
      </c>
      <c r="P86" s="232" t="s">
        <v>621</v>
      </c>
      <c r="Q86" s="177">
        <v>1</v>
      </c>
      <c r="R86" s="177">
        <v>0</v>
      </c>
      <c r="S86" s="177">
        <v>0</v>
      </c>
    </row>
    <row r="87" spans="1:19" s="133" customFormat="1" x14ac:dyDescent="0.2">
      <c r="A87" s="58" t="s">
        <v>622</v>
      </c>
      <c r="B87" s="58" t="s">
        <v>623</v>
      </c>
      <c r="C87" s="58" t="s">
        <v>605</v>
      </c>
      <c r="D87" s="19">
        <v>292</v>
      </c>
      <c r="E87" s="202">
        <f t="shared" si="7"/>
        <v>83</v>
      </c>
      <c r="F87" s="130"/>
      <c r="G87" s="60" t="str">
        <f t="shared" si="8"/>
        <v/>
      </c>
      <c r="H87" s="201">
        <v>62</v>
      </c>
      <c r="I87" s="131"/>
      <c r="J87" s="132">
        <v>21</v>
      </c>
      <c r="K87" s="131"/>
      <c r="L87" s="201">
        <v>161</v>
      </c>
      <c r="M87" s="131"/>
      <c r="N87" s="201">
        <v>48</v>
      </c>
      <c r="O87" s="131">
        <f t="shared" si="9"/>
        <v>0.16438356164383561</v>
      </c>
      <c r="P87" s="232" t="s">
        <v>624</v>
      </c>
      <c r="Q87" s="177">
        <v>0</v>
      </c>
      <c r="R87" s="177">
        <v>1</v>
      </c>
      <c r="S87" s="177">
        <v>0</v>
      </c>
    </row>
    <row r="88" spans="1:19" s="133" customFormat="1" x14ac:dyDescent="0.2">
      <c r="A88" s="58" t="s">
        <v>625</v>
      </c>
      <c r="B88" s="58" t="s">
        <v>626</v>
      </c>
      <c r="C88" s="58" t="s">
        <v>605</v>
      </c>
      <c r="D88" s="19">
        <v>298</v>
      </c>
      <c r="E88" s="202">
        <f t="shared" si="7"/>
        <v>124</v>
      </c>
      <c r="F88" s="130"/>
      <c r="G88" s="60" t="str">
        <f t="shared" si="8"/>
        <v/>
      </c>
      <c r="H88" s="201">
        <v>93</v>
      </c>
      <c r="I88" s="131"/>
      <c r="J88" s="132">
        <v>31</v>
      </c>
      <c r="K88" s="131"/>
      <c r="L88" s="201">
        <v>137</v>
      </c>
      <c r="M88" s="131"/>
      <c r="N88" s="201">
        <v>37</v>
      </c>
      <c r="O88" s="131">
        <f t="shared" si="9"/>
        <v>0.12416107382550336</v>
      </c>
      <c r="P88" s="232" t="s">
        <v>627</v>
      </c>
      <c r="Q88" s="177">
        <v>1</v>
      </c>
      <c r="R88" s="177">
        <v>1</v>
      </c>
      <c r="S88" s="177">
        <v>0</v>
      </c>
    </row>
    <row r="89" spans="1:19" s="133" customFormat="1" x14ac:dyDescent="0.2">
      <c r="A89" s="58" t="s">
        <v>628</v>
      </c>
      <c r="B89" s="58" t="s">
        <v>629</v>
      </c>
      <c r="C89" s="58" t="s">
        <v>630</v>
      </c>
      <c r="D89" s="19">
        <v>706</v>
      </c>
      <c r="E89" s="202">
        <f t="shared" si="7"/>
        <v>207</v>
      </c>
      <c r="F89" s="130">
        <f t="shared" si="7"/>
        <v>0.29320113314447593</v>
      </c>
      <c r="G89" s="60" t="str">
        <f t="shared" si="8"/>
        <v>26.1% - 32.8%</v>
      </c>
      <c r="H89" s="201">
        <v>150</v>
      </c>
      <c r="I89" s="131">
        <f t="shared" si="12"/>
        <v>0.21246458923512748</v>
      </c>
      <c r="J89" s="132">
        <v>57</v>
      </c>
      <c r="K89" s="131">
        <f t="shared" si="10"/>
        <v>8.0736543909348438E-2</v>
      </c>
      <c r="L89" s="201">
        <v>479</v>
      </c>
      <c r="M89" s="131">
        <f t="shared" si="11"/>
        <v>0.67847025495750712</v>
      </c>
      <c r="N89" s="201">
        <v>20</v>
      </c>
      <c r="O89" s="131">
        <f t="shared" si="9"/>
        <v>2.8328611898016998E-2</v>
      </c>
      <c r="P89" s="232" t="s">
        <v>631</v>
      </c>
      <c r="Q89" s="177">
        <v>0</v>
      </c>
      <c r="R89" s="177">
        <v>0</v>
      </c>
      <c r="S89" s="177">
        <v>0</v>
      </c>
    </row>
    <row r="90" spans="1:19" s="133" customFormat="1" x14ac:dyDescent="0.2">
      <c r="A90" s="58" t="s">
        <v>632</v>
      </c>
      <c r="B90" s="58" t="s">
        <v>633</v>
      </c>
      <c r="C90" s="58" t="s">
        <v>630</v>
      </c>
      <c r="D90" s="19">
        <v>290</v>
      </c>
      <c r="E90" s="202">
        <f t="shared" si="7"/>
        <v>97</v>
      </c>
      <c r="F90" s="130">
        <f t="shared" si="7"/>
        <v>0.33448275862068966</v>
      </c>
      <c r="G90" s="60" t="str">
        <f t="shared" si="8"/>
        <v>28.3% - 39.1%</v>
      </c>
      <c r="H90" s="201">
        <v>76</v>
      </c>
      <c r="I90" s="131">
        <f t="shared" si="12"/>
        <v>0.2620689655172414</v>
      </c>
      <c r="J90" s="132">
        <v>21</v>
      </c>
      <c r="K90" s="131">
        <f t="shared" si="10"/>
        <v>7.2413793103448282E-2</v>
      </c>
      <c r="L90" s="201">
        <v>193</v>
      </c>
      <c r="M90" s="131">
        <f t="shared" si="11"/>
        <v>0.66551724137931034</v>
      </c>
      <c r="N90" s="201">
        <v>0</v>
      </c>
      <c r="O90" s="131">
        <f t="shared" si="9"/>
        <v>0</v>
      </c>
      <c r="P90" s="232" t="s">
        <v>634</v>
      </c>
      <c r="Q90" s="177">
        <v>0</v>
      </c>
      <c r="R90" s="177">
        <v>0</v>
      </c>
      <c r="S90" s="177">
        <v>0</v>
      </c>
    </row>
    <row r="91" spans="1:19" s="133" customFormat="1" x14ac:dyDescent="0.2">
      <c r="A91" s="58" t="s">
        <v>635</v>
      </c>
      <c r="B91" s="58" t="s">
        <v>636</v>
      </c>
      <c r="C91" s="58" t="s">
        <v>630</v>
      </c>
      <c r="D91" s="19">
        <v>988</v>
      </c>
      <c r="E91" s="202">
        <f t="shared" si="7"/>
        <v>246</v>
      </c>
      <c r="F91" s="130"/>
      <c r="G91" s="60" t="str">
        <f t="shared" si="8"/>
        <v/>
      </c>
      <c r="H91" s="201">
        <v>178</v>
      </c>
      <c r="I91" s="131"/>
      <c r="J91" s="132">
        <v>68</v>
      </c>
      <c r="K91" s="131"/>
      <c r="L91" s="201">
        <v>520</v>
      </c>
      <c r="M91" s="131"/>
      <c r="N91" s="201">
        <v>222</v>
      </c>
      <c r="O91" s="131">
        <f t="shared" si="9"/>
        <v>0.22469635627530365</v>
      </c>
      <c r="P91" s="232" t="s">
        <v>637</v>
      </c>
      <c r="Q91" s="177">
        <v>0</v>
      </c>
      <c r="R91" s="177">
        <v>1</v>
      </c>
      <c r="S91" s="177">
        <v>0</v>
      </c>
    </row>
    <row r="92" spans="1:19" s="133" customFormat="1" x14ac:dyDescent="0.2">
      <c r="A92" s="58" t="s">
        <v>638</v>
      </c>
      <c r="B92" s="58" t="s">
        <v>639</v>
      </c>
      <c r="C92" s="58" t="s">
        <v>630</v>
      </c>
      <c r="D92" s="19">
        <v>132</v>
      </c>
      <c r="E92" s="202">
        <f t="shared" si="7"/>
        <v>123</v>
      </c>
      <c r="F92" s="130"/>
      <c r="G92" s="60" t="str">
        <f t="shared" si="8"/>
        <v/>
      </c>
      <c r="H92" s="201">
        <v>121</v>
      </c>
      <c r="I92" s="131"/>
      <c r="J92" s="132">
        <v>2</v>
      </c>
      <c r="K92" s="131"/>
      <c r="L92" s="201">
        <v>5</v>
      </c>
      <c r="M92" s="131"/>
      <c r="N92" s="201">
        <v>4</v>
      </c>
      <c r="O92" s="131">
        <f t="shared" si="9"/>
        <v>3.0303030303030304E-2</v>
      </c>
      <c r="P92" s="232" t="s">
        <v>640</v>
      </c>
      <c r="Q92" s="177">
        <v>1</v>
      </c>
      <c r="R92" s="177">
        <v>0</v>
      </c>
      <c r="S92" s="177">
        <v>1</v>
      </c>
    </row>
    <row r="93" spans="1:19" s="133" customFormat="1" x14ac:dyDescent="0.2">
      <c r="A93" s="58" t="s">
        <v>641</v>
      </c>
      <c r="B93" s="58" t="s">
        <v>642</v>
      </c>
      <c r="C93" s="58" t="s">
        <v>630</v>
      </c>
      <c r="D93" s="19">
        <v>1394</v>
      </c>
      <c r="E93" s="202">
        <f t="shared" si="7"/>
        <v>716</v>
      </c>
      <c r="F93" s="130"/>
      <c r="G93" s="60" t="str">
        <f t="shared" si="8"/>
        <v/>
      </c>
      <c r="H93" s="201">
        <v>525</v>
      </c>
      <c r="I93" s="131"/>
      <c r="J93" s="132">
        <v>191</v>
      </c>
      <c r="K93" s="131"/>
      <c r="L93" s="201">
        <v>648</v>
      </c>
      <c r="M93" s="131"/>
      <c r="N93" s="201">
        <v>30</v>
      </c>
      <c r="O93" s="131">
        <f t="shared" si="9"/>
        <v>2.1520803443328552E-2</v>
      </c>
      <c r="P93" s="232" t="s">
        <v>643</v>
      </c>
      <c r="Q93" s="177">
        <v>1</v>
      </c>
      <c r="R93" s="177">
        <v>0</v>
      </c>
      <c r="S93" s="177">
        <v>0</v>
      </c>
    </row>
    <row r="94" spans="1:19" s="133" customFormat="1" x14ac:dyDescent="0.2">
      <c r="A94" s="58" t="s">
        <v>644</v>
      </c>
      <c r="B94" s="58" t="s">
        <v>645</v>
      </c>
      <c r="C94" s="58" t="s">
        <v>646</v>
      </c>
      <c r="D94" s="19">
        <v>446</v>
      </c>
      <c r="E94" s="202">
        <f t="shared" si="7"/>
        <v>183</v>
      </c>
      <c r="F94" s="130"/>
      <c r="G94" s="60" t="str">
        <f t="shared" si="8"/>
        <v/>
      </c>
      <c r="H94" s="201">
        <v>119</v>
      </c>
      <c r="I94" s="131"/>
      <c r="J94" s="132">
        <v>64</v>
      </c>
      <c r="K94" s="131"/>
      <c r="L94" s="201">
        <v>230</v>
      </c>
      <c r="M94" s="131"/>
      <c r="N94" s="201">
        <v>33</v>
      </c>
      <c r="O94" s="131">
        <f t="shared" si="9"/>
        <v>7.3991031390134535E-2</v>
      </c>
      <c r="P94" s="232" t="s">
        <v>648</v>
      </c>
      <c r="Q94" s="177">
        <v>0</v>
      </c>
      <c r="R94" s="177">
        <v>1</v>
      </c>
      <c r="S94" s="177">
        <v>0</v>
      </c>
    </row>
    <row r="95" spans="1:19" s="133" customFormat="1" x14ac:dyDescent="0.2">
      <c r="A95" s="58" t="s">
        <v>649</v>
      </c>
      <c r="B95" s="58" t="s">
        <v>650</v>
      </c>
      <c r="C95" s="58" t="s">
        <v>646</v>
      </c>
      <c r="D95" s="19">
        <v>519</v>
      </c>
      <c r="E95" s="202">
        <f t="shared" si="7"/>
        <v>250</v>
      </c>
      <c r="F95" s="130">
        <f t="shared" si="7"/>
        <v>0.48169556840077077</v>
      </c>
      <c r="G95" s="60" t="str">
        <f t="shared" si="8"/>
        <v>43.9% - 52.5%</v>
      </c>
      <c r="H95" s="201">
        <v>131</v>
      </c>
      <c r="I95" s="131">
        <f t="shared" si="12"/>
        <v>0.25240847784200388</v>
      </c>
      <c r="J95" s="132">
        <v>119</v>
      </c>
      <c r="K95" s="131">
        <f t="shared" si="10"/>
        <v>0.22928709055876687</v>
      </c>
      <c r="L95" s="201">
        <v>249</v>
      </c>
      <c r="M95" s="131">
        <f t="shared" si="11"/>
        <v>0.47976878612716761</v>
      </c>
      <c r="N95" s="201">
        <v>20</v>
      </c>
      <c r="O95" s="131">
        <f t="shared" si="9"/>
        <v>3.8535645472061654E-2</v>
      </c>
      <c r="P95" s="232" t="s">
        <v>651</v>
      </c>
      <c r="Q95" s="177">
        <v>0</v>
      </c>
      <c r="R95" s="177">
        <v>0</v>
      </c>
      <c r="S95" s="177">
        <v>0</v>
      </c>
    </row>
    <row r="96" spans="1:19" s="133" customFormat="1" x14ac:dyDescent="0.2">
      <c r="A96" s="58" t="s">
        <v>652</v>
      </c>
      <c r="B96" s="58" t="s">
        <v>653</v>
      </c>
      <c r="C96" s="58" t="s">
        <v>646</v>
      </c>
      <c r="D96" s="19">
        <v>1231</v>
      </c>
      <c r="E96" s="202">
        <f t="shared" si="7"/>
        <v>469</v>
      </c>
      <c r="F96" s="130">
        <f t="shared" si="7"/>
        <v>0.38099106417546713</v>
      </c>
      <c r="G96" s="60" t="str">
        <f t="shared" si="8"/>
        <v>35.4% - 40.8%</v>
      </c>
      <c r="H96" s="201">
        <v>289</v>
      </c>
      <c r="I96" s="131">
        <f t="shared" si="12"/>
        <v>0.23476848090982941</v>
      </c>
      <c r="J96" s="132">
        <v>180</v>
      </c>
      <c r="K96" s="131">
        <f t="shared" si="10"/>
        <v>0.1462225832656377</v>
      </c>
      <c r="L96" s="201">
        <v>709</v>
      </c>
      <c r="M96" s="131">
        <f t="shared" si="11"/>
        <v>0.57595450852965069</v>
      </c>
      <c r="N96" s="201">
        <v>53</v>
      </c>
      <c r="O96" s="131">
        <f t="shared" si="9"/>
        <v>4.3054427294882208E-2</v>
      </c>
      <c r="P96" s="232" t="s">
        <v>654</v>
      </c>
      <c r="Q96" s="177">
        <v>0</v>
      </c>
      <c r="R96" s="177">
        <v>0</v>
      </c>
      <c r="S96" s="177">
        <v>0</v>
      </c>
    </row>
    <row r="97" spans="1:19" s="133" customFormat="1" x14ac:dyDescent="0.2">
      <c r="A97" s="58" t="s">
        <v>655</v>
      </c>
      <c r="B97" s="58" t="s">
        <v>656</v>
      </c>
      <c r="C97" s="58" t="s">
        <v>646</v>
      </c>
      <c r="D97" s="19">
        <v>649</v>
      </c>
      <c r="E97" s="202">
        <f t="shared" si="7"/>
        <v>274</v>
      </c>
      <c r="F97" s="130">
        <f t="shared" si="7"/>
        <v>0.42218798151001541</v>
      </c>
      <c r="G97" s="60" t="str">
        <f t="shared" si="8"/>
        <v>38.5% - 46.1%</v>
      </c>
      <c r="H97" s="201">
        <v>208</v>
      </c>
      <c r="I97" s="131">
        <f t="shared" si="12"/>
        <v>0.32049306625577811</v>
      </c>
      <c r="J97" s="132">
        <v>66</v>
      </c>
      <c r="K97" s="131">
        <f t="shared" si="10"/>
        <v>0.10169491525423729</v>
      </c>
      <c r="L97" s="201">
        <v>373</v>
      </c>
      <c r="M97" s="131">
        <f t="shared" si="11"/>
        <v>0.57473035439137132</v>
      </c>
      <c r="N97" s="201">
        <v>2</v>
      </c>
      <c r="O97" s="131">
        <f t="shared" si="9"/>
        <v>3.0816640986132513E-3</v>
      </c>
      <c r="P97" s="232" t="s">
        <v>657</v>
      </c>
      <c r="Q97" s="177">
        <v>0</v>
      </c>
      <c r="R97" s="177">
        <v>0</v>
      </c>
      <c r="S97" s="177">
        <v>0</v>
      </c>
    </row>
    <row r="98" spans="1:19" s="133" customFormat="1" x14ac:dyDescent="0.2">
      <c r="A98" s="58" t="s">
        <v>658</v>
      </c>
      <c r="B98" s="58" t="s">
        <v>659</v>
      </c>
      <c r="C98" s="58" t="s">
        <v>646</v>
      </c>
      <c r="D98" s="19">
        <v>587</v>
      </c>
      <c r="E98" s="202">
        <f t="shared" si="7"/>
        <v>255</v>
      </c>
      <c r="F98" s="130"/>
      <c r="G98" s="60" t="str">
        <f t="shared" si="8"/>
        <v/>
      </c>
      <c r="H98" s="201">
        <v>189</v>
      </c>
      <c r="I98" s="131"/>
      <c r="J98" s="132">
        <v>66</v>
      </c>
      <c r="K98" s="131"/>
      <c r="L98" s="201">
        <v>323</v>
      </c>
      <c r="M98" s="131"/>
      <c r="N98" s="201">
        <v>9</v>
      </c>
      <c r="O98" s="131">
        <f t="shared" si="9"/>
        <v>1.5332197614991482E-2</v>
      </c>
      <c r="P98" s="232" t="s">
        <v>660</v>
      </c>
      <c r="Q98" s="177">
        <v>1</v>
      </c>
      <c r="R98" s="177">
        <v>0</v>
      </c>
      <c r="S98" s="177">
        <v>0</v>
      </c>
    </row>
    <row r="99" spans="1:19" x14ac:dyDescent="0.2">
      <c r="A99" s="58" t="s">
        <v>661</v>
      </c>
      <c r="B99" s="58" t="s">
        <v>662</v>
      </c>
      <c r="C99" s="58" t="s">
        <v>646</v>
      </c>
      <c r="D99" s="19">
        <v>663</v>
      </c>
      <c r="E99" s="202">
        <f t="shared" si="7"/>
        <v>432</v>
      </c>
      <c r="F99" s="130">
        <f t="shared" si="7"/>
        <v>0.65158371040723984</v>
      </c>
      <c r="G99" s="60" t="str">
        <f t="shared" si="8"/>
        <v>61.5% - 68.7%</v>
      </c>
      <c r="H99" s="201">
        <v>344</v>
      </c>
      <c r="I99" s="131">
        <f t="shared" si="12"/>
        <v>0.5188536953242836</v>
      </c>
      <c r="J99" s="132">
        <v>88</v>
      </c>
      <c r="K99" s="131">
        <f t="shared" si="10"/>
        <v>0.13273001508295626</v>
      </c>
      <c r="L99" s="201">
        <v>230</v>
      </c>
      <c r="M99" s="131">
        <f t="shared" si="11"/>
        <v>0.34690799396681749</v>
      </c>
      <c r="N99" s="201">
        <v>1</v>
      </c>
      <c r="O99" s="131">
        <f t="shared" si="9"/>
        <v>1.5082956259426848E-3</v>
      </c>
      <c r="P99" s="232" t="s">
        <v>663</v>
      </c>
      <c r="Q99" s="177">
        <v>0</v>
      </c>
      <c r="R99" s="177">
        <v>0</v>
      </c>
      <c r="S99" s="177">
        <v>0</v>
      </c>
    </row>
    <row r="100" spans="1:19" x14ac:dyDescent="0.2">
      <c r="A100" s="58" t="s">
        <v>664</v>
      </c>
      <c r="B100" s="58" t="s">
        <v>665</v>
      </c>
      <c r="C100" s="58" t="s">
        <v>646</v>
      </c>
      <c r="D100" s="19">
        <v>977</v>
      </c>
      <c r="E100" s="202">
        <f t="shared" ref="E100:F163" si="13">H100+J100</f>
        <v>407</v>
      </c>
      <c r="F100" s="130">
        <f t="shared" si="13"/>
        <v>0.41658137154554759</v>
      </c>
      <c r="G100" s="60" t="str">
        <f t="shared" si="8"/>
        <v>38.6% - 44.8%</v>
      </c>
      <c r="H100" s="201">
        <v>295</v>
      </c>
      <c r="I100" s="131">
        <f t="shared" si="12"/>
        <v>0.30194472876151485</v>
      </c>
      <c r="J100" s="132">
        <v>112</v>
      </c>
      <c r="K100" s="131">
        <f t="shared" si="10"/>
        <v>0.11463664278403275</v>
      </c>
      <c r="L100" s="201">
        <v>563</v>
      </c>
      <c r="M100" s="131">
        <f t="shared" si="11"/>
        <v>0.5762538382804504</v>
      </c>
      <c r="N100" s="201">
        <v>7</v>
      </c>
      <c r="O100" s="131">
        <f t="shared" ref="O100:O163" si="14">N100/D100</f>
        <v>7.164790174002047E-3</v>
      </c>
      <c r="P100" s="232" t="s">
        <v>666</v>
      </c>
      <c r="Q100" s="177">
        <v>0</v>
      </c>
      <c r="R100" s="177">
        <v>0</v>
      </c>
      <c r="S100" s="177">
        <v>0</v>
      </c>
    </row>
    <row r="101" spans="1:19" x14ac:dyDescent="0.2">
      <c r="A101" s="58" t="s">
        <v>667</v>
      </c>
      <c r="B101" s="58" t="s">
        <v>668</v>
      </c>
      <c r="C101" s="58" t="s">
        <v>646</v>
      </c>
      <c r="D101" s="19">
        <v>1001</v>
      </c>
      <c r="E101" s="202">
        <f t="shared" si="13"/>
        <v>507</v>
      </c>
      <c r="F101" s="130">
        <f t="shared" si="13"/>
        <v>0.50649350649350644</v>
      </c>
      <c r="G101" s="60" t="str">
        <f t="shared" si="8"/>
        <v>47.6% - 53.7%</v>
      </c>
      <c r="H101" s="201">
        <v>406</v>
      </c>
      <c r="I101" s="131">
        <f t="shared" si="12"/>
        <v>0.40559440559440557</v>
      </c>
      <c r="J101" s="132">
        <v>101</v>
      </c>
      <c r="K101" s="131">
        <f t="shared" si="10"/>
        <v>0.1008991008991009</v>
      </c>
      <c r="L101" s="201">
        <v>484</v>
      </c>
      <c r="M101" s="131">
        <f t="shared" si="11"/>
        <v>0.48351648351648352</v>
      </c>
      <c r="N101" s="201">
        <v>10</v>
      </c>
      <c r="O101" s="131">
        <f t="shared" si="14"/>
        <v>9.99000999000999E-3</v>
      </c>
      <c r="P101" s="232" t="s">
        <v>669</v>
      </c>
      <c r="Q101" s="177">
        <v>0</v>
      </c>
      <c r="R101" s="177">
        <v>0</v>
      </c>
      <c r="S101" s="177">
        <v>0</v>
      </c>
    </row>
    <row r="102" spans="1:19" x14ac:dyDescent="0.2">
      <c r="A102" s="58" t="s">
        <v>670</v>
      </c>
      <c r="B102" s="58" t="s">
        <v>671</v>
      </c>
      <c r="C102" s="58" t="s">
        <v>646</v>
      </c>
      <c r="D102" s="19">
        <v>724</v>
      </c>
      <c r="E102" s="202">
        <f t="shared" si="13"/>
        <v>276</v>
      </c>
      <c r="F102" s="130"/>
      <c r="G102" s="60" t="str">
        <f t="shared" si="8"/>
        <v/>
      </c>
      <c r="H102" s="201">
        <v>175</v>
      </c>
      <c r="I102" s="131"/>
      <c r="J102" s="132">
        <v>101</v>
      </c>
      <c r="K102" s="131"/>
      <c r="L102" s="201">
        <v>394</v>
      </c>
      <c r="M102" s="131"/>
      <c r="N102" s="201">
        <v>54</v>
      </c>
      <c r="O102" s="131">
        <f t="shared" si="14"/>
        <v>7.4585635359116026E-2</v>
      </c>
      <c r="P102" s="232" t="s">
        <v>672</v>
      </c>
      <c r="Q102" s="177">
        <v>0</v>
      </c>
      <c r="R102" s="177">
        <v>1</v>
      </c>
      <c r="S102" s="177">
        <v>0</v>
      </c>
    </row>
    <row r="103" spans="1:19" x14ac:dyDescent="0.2">
      <c r="A103" s="58" t="s">
        <v>673</v>
      </c>
      <c r="B103" s="58" t="s">
        <v>674</v>
      </c>
      <c r="C103" s="58" t="s">
        <v>646</v>
      </c>
      <c r="D103" s="19">
        <v>1122</v>
      </c>
      <c r="E103" s="202">
        <f t="shared" si="13"/>
        <v>391</v>
      </c>
      <c r="F103" s="130">
        <f t="shared" si="13"/>
        <v>0.34848484848484845</v>
      </c>
      <c r="G103" s="60" t="str">
        <f t="shared" si="8"/>
        <v>32.1% - 37.7%</v>
      </c>
      <c r="H103" s="201">
        <v>296</v>
      </c>
      <c r="I103" s="131">
        <f t="shared" si="12"/>
        <v>0.26381461675579321</v>
      </c>
      <c r="J103" s="132">
        <v>95</v>
      </c>
      <c r="K103" s="131">
        <f t="shared" si="10"/>
        <v>8.4670231729055259E-2</v>
      </c>
      <c r="L103" s="201">
        <v>723</v>
      </c>
      <c r="M103" s="131">
        <f t="shared" si="11"/>
        <v>0.64438502673796794</v>
      </c>
      <c r="N103" s="201">
        <v>8</v>
      </c>
      <c r="O103" s="131">
        <f t="shared" si="14"/>
        <v>7.1301247771836003E-3</v>
      </c>
      <c r="P103" s="232" t="s">
        <v>675</v>
      </c>
      <c r="Q103" s="177">
        <v>0</v>
      </c>
      <c r="R103" s="177">
        <v>0</v>
      </c>
      <c r="S103" s="177">
        <v>0</v>
      </c>
    </row>
    <row r="104" spans="1:19" x14ac:dyDescent="0.2">
      <c r="A104" s="58" t="s">
        <v>676</v>
      </c>
      <c r="B104" s="58" t="s">
        <v>677</v>
      </c>
      <c r="C104" s="58" t="s">
        <v>678</v>
      </c>
      <c r="D104" s="19">
        <v>1457</v>
      </c>
      <c r="E104" s="202">
        <f t="shared" si="13"/>
        <v>610</v>
      </c>
      <c r="F104" s="130">
        <f t="shared" si="13"/>
        <v>0.41866849691146191</v>
      </c>
      <c r="G104" s="60" t="str">
        <f t="shared" ref="G104:G167" si="15">IF(ISNUMBER(F104),TEXT(((2*E104)+(1.96^2)-(1.96*((1.96^2)+(4*E104*(100%-F104)))^0.5))/(2*(D104+(1.96^2))),"0.0%")&amp;" - "&amp;TEXT(((2*E104)+(1.96^2)+(1.96*((1.96^2)+(4*E104*(100%-F104)))^0.5))/(2*(D104+(1.96^2))),"0.0%"),"")</f>
        <v>39.4% - 44.4%</v>
      </c>
      <c r="H104" s="201">
        <v>379</v>
      </c>
      <c r="I104" s="131">
        <f t="shared" si="12"/>
        <v>0.26012354152367878</v>
      </c>
      <c r="J104" s="132">
        <v>231</v>
      </c>
      <c r="K104" s="131">
        <f t="shared" si="10"/>
        <v>0.15854495538778313</v>
      </c>
      <c r="L104" s="201">
        <v>803</v>
      </c>
      <c r="M104" s="131">
        <f t="shared" si="11"/>
        <v>0.55113246396705562</v>
      </c>
      <c r="N104" s="201">
        <v>44</v>
      </c>
      <c r="O104" s="131">
        <f t="shared" si="14"/>
        <v>3.0199039121482498E-2</v>
      </c>
      <c r="P104" s="232" t="s">
        <v>679</v>
      </c>
      <c r="Q104" s="177">
        <v>0</v>
      </c>
      <c r="R104" s="177">
        <v>0</v>
      </c>
      <c r="S104" s="177">
        <v>0</v>
      </c>
    </row>
    <row r="105" spans="1:19" x14ac:dyDescent="0.2">
      <c r="A105" s="58" t="s">
        <v>680</v>
      </c>
      <c r="B105" s="58" t="s">
        <v>681</v>
      </c>
      <c r="C105" s="58" t="s">
        <v>678</v>
      </c>
      <c r="D105" s="19">
        <v>461</v>
      </c>
      <c r="E105" s="202">
        <f t="shared" si="13"/>
        <v>242</v>
      </c>
      <c r="F105" s="130">
        <f t="shared" si="13"/>
        <v>0.52494577006507592</v>
      </c>
      <c r="G105" s="60" t="str">
        <f t="shared" si="15"/>
        <v>47.9% - 57.0%</v>
      </c>
      <c r="H105" s="201">
        <v>188</v>
      </c>
      <c r="I105" s="131">
        <f t="shared" si="12"/>
        <v>0.40780911062906722</v>
      </c>
      <c r="J105" s="132">
        <v>54</v>
      </c>
      <c r="K105" s="131">
        <f t="shared" si="10"/>
        <v>0.11713665943600868</v>
      </c>
      <c r="L105" s="201">
        <v>217</v>
      </c>
      <c r="M105" s="131">
        <f t="shared" si="11"/>
        <v>0.47071583514099785</v>
      </c>
      <c r="N105" s="201">
        <v>2</v>
      </c>
      <c r="O105" s="131">
        <f t="shared" si="14"/>
        <v>4.3383947939262474E-3</v>
      </c>
      <c r="P105" s="232" t="s">
        <v>682</v>
      </c>
      <c r="Q105" s="177">
        <v>0</v>
      </c>
      <c r="R105" s="177">
        <v>0</v>
      </c>
      <c r="S105" s="177">
        <v>0</v>
      </c>
    </row>
    <row r="106" spans="1:19" x14ac:dyDescent="0.2">
      <c r="A106" s="58" t="s">
        <v>683</v>
      </c>
      <c r="B106" s="58" t="s">
        <v>684</v>
      </c>
      <c r="C106" s="58" t="s">
        <v>678</v>
      </c>
      <c r="D106" s="19">
        <v>415</v>
      </c>
      <c r="E106" s="202">
        <f t="shared" si="13"/>
        <v>180</v>
      </c>
      <c r="F106" s="130"/>
      <c r="G106" s="60" t="str">
        <f t="shared" si="15"/>
        <v/>
      </c>
      <c r="H106" s="201">
        <v>128</v>
      </c>
      <c r="I106" s="131"/>
      <c r="J106" s="132">
        <v>52</v>
      </c>
      <c r="K106" s="131"/>
      <c r="L106" s="201">
        <v>221</v>
      </c>
      <c r="M106" s="131"/>
      <c r="N106" s="201">
        <v>14</v>
      </c>
      <c r="O106" s="131">
        <f t="shared" si="14"/>
        <v>3.3734939759036145E-2</v>
      </c>
      <c r="P106" s="232" t="s">
        <v>685</v>
      </c>
      <c r="Q106" s="177">
        <v>1</v>
      </c>
      <c r="R106" s="177">
        <v>0</v>
      </c>
      <c r="S106" s="177">
        <v>0</v>
      </c>
    </row>
    <row r="107" spans="1:19" x14ac:dyDescent="0.2">
      <c r="A107" s="58" t="s">
        <v>686</v>
      </c>
      <c r="B107" s="58" t="s">
        <v>687</v>
      </c>
      <c r="C107" s="58" t="s">
        <v>678</v>
      </c>
      <c r="D107" s="19">
        <v>624</v>
      </c>
      <c r="E107" s="202">
        <f t="shared" si="13"/>
        <v>350</v>
      </c>
      <c r="F107" s="130">
        <f t="shared" si="13"/>
        <v>0.5608974358974359</v>
      </c>
      <c r="G107" s="60" t="str">
        <f t="shared" si="15"/>
        <v>52.2% - 59.9%</v>
      </c>
      <c r="H107" s="201">
        <v>230</v>
      </c>
      <c r="I107" s="131">
        <f t="shared" si="12"/>
        <v>0.36858974358974361</v>
      </c>
      <c r="J107" s="132">
        <v>120</v>
      </c>
      <c r="K107" s="131">
        <f t="shared" si="10"/>
        <v>0.19230769230769232</v>
      </c>
      <c r="L107" s="201">
        <v>273</v>
      </c>
      <c r="M107" s="131">
        <f t="shared" si="11"/>
        <v>0.4375</v>
      </c>
      <c r="N107" s="201">
        <v>1</v>
      </c>
      <c r="O107" s="131">
        <f t="shared" si="14"/>
        <v>1.6025641025641025E-3</v>
      </c>
      <c r="P107" s="232" t="s">
        <v>688</v>
      </c>
      <c r="Q107" s="177">
        <v>0</v>
      </c>
      <c r="R107" s="177">
        <v>0</v>
      </c>
      <c r="S107" s="177">
        <v>0</v>
      </c>
    </row>
    <row r="108" spans="1:19" x14ac:dyDescent="0.2">
      <c r="A108" s="58" t="s">
        <v>689</v>
      </c>
      <c r="B108" s="58" t="s">
        <v>690</v>
      </c>
      <c r="C108" s="58" t="s">
        <v>678</v>
      </c>
      <c r="D108" s="19">
        <v>609</v>
      </c>
      <c r="E108" s="202">
        <f t="shared" si="13"/>
        <v>293</v>
      </c>
      <c r="F108" s="130"/>
      <c r="G108" s="60" t="str">
        <f t="shared" si="15"/>
        <v/>
      </c>
      <c r="H108" s="201">
        <v>222</v>
      </c>
      <c r="I108" s="131"/>
      <c r="J108" s="132">
        <v>71</v>
      </c>
      <c r="K108" s="131"/>
      <c r="L108" s="201">
        <v>296</v>
      </c>
      <c r="M108" s="131"/>
      <c r="N108" s="201">
        <v>20</v>
      </c>
      <c r="O108" s="131">
        <f t="shared" si="14"/>
        <v>3.2840722495894911E-2</v>
      </c>
      <c r="P108" s="232" t="s">
        <v>691</v>
      </c>
      <c r="Q108" s="177">
        <v>1</v>
      </c>
      <c r="R108" s="177">
        <v>0</v>
      </c>
      <c r="S108" s="177">
        <v>0</v>
      </c>
    </row>
    <row r="109" spans="1:19" x14ac:dyDescent="0.2">
      <c r="A109" s="58" t="s">
        <v>692</v>
      </c>
      <c r="B109" s="58" t="s">
        <v>693</v>
      </c>
      <c r="C109" s="58" t="s">
        <v>678</v>
      </c>
      <c r="D109" s="19">
        <v>516</v>
      </c>
      <c r="E109" s="202">
        <f t="shared" si="13"/>
        <v>174</v>
      </c>
      <c r="F109" s="130">
        <f t="shared" si="13"/>
        <v>0.33720930232558138</v>
      </c>
      <c r="G109" s="60" t="str">
        <f t="shared" si="15"/>
        <v>29.8% - 37.9%</v>
      </c>
      <c r="H109" s="201">
        <v>130</v>
      </c>
      <c r="I109" s="131">
        <f t="shared" si="12"/>
        <v>0.25193798449612403</v>
      </c>
      <c r="J109" s="132">
        <v>44</v>
      </c>
      <c r="K109" s="131">
        <f t="shared" si="10"/>
        <v>8.5271317829457363E-2</v>
      </c>
      <c r="L109" s="201">
        <v>342</v>
      </c>
      <c r="M109" s="131">
        <f t="shared" si="11"/>
        <v>0.66279069767441856</v>
      </c>
      <c r="N109" s="201">
        <v>0</v>
      </c>
      <c r="O109" s="131">
        <f t="shared" si="14"/>
        <v>0</v>
      </c>
      <c r="P109" s="232" t="s">
        <v>694</v>
      </c>
      <c r="Q109" s="177">
        <v>0</v>
      </c>
      <c r="R109" s="177">
        <v>0</v>
      </c>
      <c r="S109" s="177">
        <v>0</v>
      </c>
    </row>
    <row r="110" spans="1:19" x14ac:dyDescent="0.2">
      <c r="A110" s="58" t="s">
        <v>695</v>
      </c>
      <c r="B110" s="58" t="s">
        <v>696</v>
      </c>
      <c r="C110" s="58" t="s">
        <v>678</v>
      </c>
      <c r="D110" s="19">
        <v>119</v>
      </c>
      <c r="E110" s="202">
        <f t="shared" si="13"/>
        <v>38</v>
      </c>
      <c r="F110" s="130"/>
      <c r="G110" s="60" t="str">
        <f t="shared" si="15"/>
        <v/>
      </c>
      <c r="H110" s="201">
        <v>31</v>
      </c>
      <c r="I110" s="131"/>
      <c r="J110" s="132">
        <v>7</v>
      </c>
      <c r="K110" s="131"/>
      <c r="L110" s="201">
        <v>75</v>
      </c>
      <c r="M110" s="131"/>
      <c r="N110" s="201">
        <v>6</v>
      </c>
      <c r="O110" s="131">
        <f t="shared" si="14"/>
        <v>5.0420168067226892E-2</v>
      </c>
      <c r="P110" s="232" t="s">
        <v>697</v>
      </c>
      <c r="Q110" s="177">
        <v>1</v>
      </c>
      <c r="R110" s="177">
        <v>1</v>
      </c>
      <c r="S110" s="177">
        <v>0</v>
      </c>
    </row>
    <row r="111" spans="1:19" x14ac:dyDescent="0.2">
      <c r="A111" s="58" t="s">
        <v>698</v>
      </c>
      <c r="B111" s="58" t="s">
        <v>699</v>
      </c>
      <c r="C111" s="58" t="s">
        <v>700</v>
      </c>
      <c r="D111" s="19">
        <v>2555</v>
      </c>
      <c r="E111" s="202">
        <f t="shared" si="13"/>
        <v>1232</v>
      </c>
      <c r="F111" s="130">
        <f t="shared" si="13"/>
        <v>0.48219178082191777</v>
      </c>
      <c r="G111" s="60" t="str">
        <f t="shared" si="15"/>
        <v>46.3% - 50.2%</v>
      </c>
      <c r="H111" s="201">
        <v>712</v>
      </c>
      <c r="I111" s="131">
        <f t="shared" si="12"/>
        <v>0.27866927592954988</v>
      </c>
      <c r="J111" s="132">
        <v>520</v>
      </c>
      <c r="K111" s="131">
        <f t="shared" si="10"/>
        <v>0.20352250489236789</v>
      </c>
      <c r="L111" s="201">
        <v>1251</v>
      </c>
      <c r="M111" s="131">
        <f t="shared" si="11"/>
        <v>0.48962818003913894</v>
      </c>
      <c r="N111" s="201">
        <v>72</v>
      </c>
      <c r="O111" s="131">
        <f t="shared" si="14"/>
        <v>2.818003913894325E-2</v>
      </c>
      <c r="P111" s="232" t="s">
        <v>701</v>
      </c>
      <c r="Q111" s="177">
        <v>0</v>
      </c>
      <c r="R111" s="177">
        <v>0</v>
      </c>
      <c r="S111" s="177">
        <v>0</v>
      </c>
    </row>
    <row r="112" spans="1:19" x14ac:dyDescent="0.2">
      <c r="A112" s="58" t="s">
        <v>702</v>
      </c>
      <c r="B112" s="58" t="s">
        <v>703</v>
      </c>
      <c r="C112" s="58" t="s">
        <v>700</v>
      </c>
      <c r="D112" s="19">
        <v>860</v>
      </c>
      <c r="E112" s="202">
        <f t="shared" si="13"/>
        <v>512</v>
      </c>
      <c r="F112" s="130">
        <f t="shared" si="13"/>
        <v>0.59534883720930232</v>
      </c>
      <c r="G112" s="60" t="str">
        <f t="shared" si="15"/>
        <v>56.2% - 62.8%</v>
      </c>
      <c r="H112" s="201">
        <v>307</v>
      </c>
      <c r="I112" s="131">
        <f t="shared" si="12"/>
        <v>0.35697674418604652</v>
      </c>
      <c r="J112" s="132">
        <v>205</v>
      </c>
      <c r="K112" s="131">
        <f t="shared" si="10"/>
        <v>0.23837209302325582</v>
      </c>
      <c r="L112" s="201">
        <v>329</v>
      </c>
      <c r="M112" s="131">
        <f t="shared" si="11"/>
        <v>0.38255813953488371</v>
      </c>
      <c r="N112" s="201">
        <v>19</v>
      </c>
      <c r="O112" s="131">
        <f t="shared" si="14"/>
        <v>2.2093023255813953E-2</v>
      </c>
      <c r="P112" s="232" t="s">
        <v>704</v>
      </c>
      <c r="Q112" s="177">
        <v>0</v>
      </c>
      <c r="R112" s="177">
        <v>0</v>
      </c>
      <c r="S112" s="177">
        <v>0</v>
      </c>
    </row>
    <row r="113" spans="1:19" x14ac:dyDescent="0.2">
      <c r="A113" s="58" t="s">
        <v>705</v>
      </c>
      <c r="B113" s="58" t="s">
        <v>706</v>
      </c>
      <c r="C113" s="58" t="s">
        <v>700</v>
      </c>
      <c r="D113" s="19">
        <v>996</v>
      </c>
      <c r="E113" s="202">
        <f t="shared" si="13"/>
        <v>345</v>
      </c>
      <c r="F113" s="130">
        <f t="shared" si="13"/>
        <v>0.34638554216867473</v>
      </c>
      <c r="G113" s="60" t="str">
        <f t="shared" si="15"/>
        <v>31.7% - 37.6%</v>
      </c>
      <c r="H113" s="201">
        <v>230</v>
      </c>
      <c r="I113" s="131">
        <f t="shared" si="12"/>
        <v>0.23092369477911648</v>
      </c>
      <c r="J113" s="132">
        <v>115</v>
      </c>
      <c r="K113" s="131">
        <f t="shared" si="10"/>
        <v>0.11546184738955824</v>
      </c>
      <c r="L113" s="201">
        <v>629</v>
      </c>
      <c r="M113" s="131">
        <f t="shared" si="11"/>
        <v>0.63152610441767065</v>
      </c>
      <c r="N113" s="201">
        <v>22</v>
      </c>
      <c r="O113" s="131">
        <f t="shared" si="14"/>
        <v>2.2088353413654619E-2</v>
      </c>
      <c r="P113" s="232" t="s">
        <v>707</v>
      </c>
      <c r="Q113" s="177">
        <v>0</v>
      </c>
      <c r="R113" s="177">
        <v>0</v>
      </c>
      <c r="S113" s="177">
        <v>0</v>
      </c>
    </row>
    <row r="114" spans="1:19" x14ac:dyDescent="0.2">
      <c r="A114" s="58" t="s">
        <v>708</v>
      </c>
      <c r="B114" s="58" t="s">
        <v>709</v>
      </c>
      <c r="C114" s="58" t="s">
        <v>700</v>
      </c>
      <c r="D114" s="19">
        <v>1885</v>
      </c>
      <c r="E114" s="202">
        <f t="shared" si="13"/>
        <v>595</v>
      </c>
      <c r="F114" s="130"/>
      <c r="G114" s="60" t="str">
        <f t="shared" si="15"/>
        <v/>
      </c>
      <c r="H114" s="201">
        <v>317</v>
      </c>
      <c r="I114" s="131"/>
      <c r="J114" s="132">
        <v>278</v>
      </c>
      <c r="K114" s="131"/>
      <c r="L114" s="201">
        <v>371</v>
      </c>
      <c r="M114" s="131"/>
      <c r="N114" s="201">
        <v>919</v>
      </c>
      <c r="O114" s="131">
        <f t="shared" si="14"/>
        <v>0.48753315649867374</v>
      </c>
      <c r="P114" s="232" t="s">
        <v>710</v>
      </c>
      <c r="Q114" s="177">
        <v>0</v>
      </c>
      <c r="R114" s="177">
        <v>1</v>
      </c>
      <c r="S114" s="177">
        <v>0</v>
      </c>
    </row>
    <row r="115" spans="1:19" x14ac:dyDescent="0.2">
      <c r="A115" s="58" t="s">
        <v>711</v>
      </c>
      <c r="B115" s="58" t="s">
        <v>712</v>
      </c>
      <c r="C115" s="58" t="s">
        <v>700</v>
      </c>
      <c r="D115" s="19">
        <v>698</v>
      </c>
      <c r="E115" s="202">
        <f t="shared" si="13"/>
        <v>278</v>
      </c>
      <c r="F115" s="130"/>
      <c r="G115" s="60" t="str">
        <f t="shared" si="15"/>
        <v/>
      </c>
      <c r="H115" s="201">
        <v>190</v>
      </c>
      <c r="I115" s="131"/>
      <c r="J115" s="132">
        <v>88</v>
      </c>
      <c r="K115" s="131"/>
      <c r="L115" s="201">
        <v>377</v>
      </c>
      <c r="M115" s="131"/>
      <c r="N115" s="201">
        <v>43</v>
      </c>
      <c r="O115" s="131">
        <f t="shared" si="14"/>
        <v>6.1604584527220632E-2</v>
      </c>
      <c r="P115" s="232" t="s">
        <v>713</v>
      </c>
      <c r="Q115" s="177">
        <v>0</v>
      </c>
      <c r="R115" s="177">
        <v>1</v>
      </c>
      <c r="S115" s="177">
        <v>0</v>
      </c>
    </row>
    <row r="116" spans="1:19" x14ac:dyDescent="0.2">
      <c r="A116" s="58" t="s">
        <v>714</v>
      </c>
      <c r="B116" s="58" t="s">
        <v>715</v>
      </c>
      <c r="C116" s="58" t="s">
        <v>700</v>
      </c>
      <c r="D116" s="19">
        <v>942</v>
      </c>
      <c r="E116" s="202">
        <f t="shared" si="13"/>
        <v>329</v>
      </c>
      <c r="F116" s="130">
        <f t="shared" si="13"/>
        <v>0.34925690021231426</v>
      </c>
      <c r="G116" s="60" t="str">
        <f t="shared" si="15"/>
        <v>31.9% - 38.0%</v>
      </c>
      <c r="H116" s="201">
        <v>203</v>
      </c>
      <c r="I116" s="131">
        <f t="shared" si="12"/>
        <v>0.21549893842887474</v>
      </c>
      <c r="J116" s="132">
        <v>126</v>
      </c>
      <c r="K116" s="131">
        <f t="shared" si="10"/>
        <v>0.13375796178343949</v>
      </c>
      <c r="L116" s="201">
        <v>597</v>
      </c>
      <c r="M116" s="131">
        <f t="shared" si="11"/>
        <v>0.63375796178343946</v>
      </c>
      <c r="N116" s="201">
        <v>16</v>
      </c>
      <c r="O116" s="131">
        <f t="shared" si="14"/>
        <v>1.6985138004246284E-2</v>
      </c>
      <c r="P116" s="232" t="s">
        <v>716</v>
      </c>
      <c r="Q116" s="177">
        <v>0</v>
      </c>
      <c r="R116" s="177">
        <v>0</v>
      </c>
      <c r="S116" s="177">
        <v>0</v>
      </c>
    </row>
    <row r="117" spans="1:19" x14ac:dyDescent="0.2">
      <c r="A117" s="58" t="s">
        <v>717</v>
      </c>
      <c r="B117" s="58" t="s">
        <v>718</v>
      </c>
      <c r="C117" s="58" t="s">
        <v>700</v>
      </c>
      <c r="D117" s="19">
        <v>947</v>
      </c>
      <c r="E117" s="202">
        <f t="shared" si="13"/>
        <v>463</v>
      </c>
      <c r="F117" s="130">
        <f t="shared" si="13"/>
        <v>0.48891235480464623</v>
      </c>
      <c r="G117" s="60" t="str">
        <f t="shared" si="15"/>
        <v>45.7% - 52.1%</v>
      </c>
      <c r="H117" s="201">
        <v>291</v>
      </c>
      <c r="I117" s="131">
        <f t="shared" si="12"/>
        <v>0.30728616684266102</v>
      </c>
      <c r="J117" s="132">
        <v>172</v>
      </c>
      <c r="K117" s="131">
        <f t="shared" si="10"/>
        <v>0.18162618796198521</v>
      </c>
      <c r="L117" s="201">
        <v>447</v>
      </c>
      <c r="M117" s="131">
        <f t="shared" si="11"/>
        <v>0.47201689545934528</v>
      </c>
      <c r="N117" s="201">
        <v>37</v>
      </c>
      <c r="O117" s="131">
        <f t="shared" si="14"/>
        <v>3.907074973600845E-2</v>
      </c>
      <c r="P117" s="232" t="s">
        <v>719</v>
      </c>
      <c r="Q117" s="177">
        <v>0</v>
      </c>
      <c r="R117" s="177">
        <v>0</v>
      </c>
      <c r="S117" s="177">
        <v>0</v>
      </c>
    </row>
    <row r="118" spans="1:19" x14ac:dyDescent="0.2">
      <c r="A118" s="58" t="s">
        <v>720</v>
      </c>
      <c r="B118" s="58" t="s">
        <v>721</v>
      </c>
      <c r="C118" s="58" t="s">
        <v>722</v>
      </c>
      <c r="D118" s="19">
        <v>284</v>
      </c>
      <c r="E118" s="202">
        <f t="shared" si="13"/>
        <v>114</v>
      </c>
      <c r="F118" s="130">
        <f t="shared" si="13"/>
        <v>0.40140845070422537</v>
      </c>
      <c r="G118" s="60" t="str">
        <f t="shared" si="15"/>
        <v>34.6% - 45.9%</v>
      </c>
      <c r="H118" s="201">
        <v>79</v>
      </c>
      <c r="I118" s="131">
        <f t="shared" si="12"/>
        <v>0.27816901408450706</v>
      </c>
      <c r="J118" s="132">
        <v>35</v>
      </c>
      <c r="K118" s="131">
        <f t="shared" si="10"/>
        <v>0.12323943661971831</v>
      </c>
      <c r="L118" s="201">
        <v>165</v>
      </c>
      <c r="M118" s="131">
        <f t="shared" si="11"/>
        <v>0.58098591549295775</v>
      </c>
      <c r="N118" s="201">
        <v>5</v>
      </c>
      <c r="O118" s="131">
        <f t="shared" si="14"/>
        <v>1.7605633802816902E-2</v>
      </c>
      <c r="P118" s="232" t="s">
        <v>723</v>
      </c>
      <c r="Q118" s="177">
        <v>0</v>
      </c>
      <c r="R118" s="177">
        <v>0</v>
      </c>
      <c r="S118" s="177">
        <v>0</v>
      </c>
    </row>
    <row r="119" spans="1:19" x14ac:dyDescent="0.2">
      <c r="A119" s="58" t="s">
        <v>724</v>
      </c>
      <c r="B119" s="58" t="s">
        <v>725</v>
      </c>
      <c r="C119" s="58" t="s">
        <v>722</v>
      </c>
      <c r="D119" s="19">
        <v>220</v>
      </c>
      <c r="E119" s="202">
        <f t="shared" si="13"/>
        <v>67</v>
      </c>
      <c r="F119" s="130"/>
      <c r="G119" s="60" t="str">
        <f t="shared" si="15"/>
        <v/>
      </c>
      <c r="H119" s="201">
        <v>48</v>
      </c>
      <c r="I119" s="131"/>
      <c r="J119" s="132">
        <v>19</v>
      </c>
      <c r="K119" s="131"/>
      <c r="L119" s="201">
        <v>152</v>
      </c>
      <c r="M119" s="131"/>
      <c r="N119" s="201">
        <v>1</v>
      </c>
      <c r="O119" s="131">
        <f t="shared" si="14"/>
        <v>4.5454545454545452E-3</v>
      </c>
      <c r="P119" s="232" t="s">
        <v>726</v>
      </c>
      <c r="Q119" s="177">
        <v>1</v>
      </c>
      <c r="R119" s="177">
        <v>0</v>
      </c>
      <c r="S119" s="177">
        <v>0</v>
      </c>
    </row>
    <row r="120" spans="1:19" x14ac:dyDescent="0.2">
      <c r="A120" s="58" t="s">
        <v>727</v>
      </c>
      <c r="B120" s="58" t="s">
        <v>728</v>
      </c>
      <c r="C120" s="58" t="s">
        <v>722</v>
      </c>
      <c r="D120" s="19">
        <v>601</v>
      </c>
      <c r="E120" s="202">
        <f t="shared" si="13"/>
        <v>184</v>
      </c>
      <c r="F120" s="130">
        <f t="shared" si="13"/>
        <v>0.30615640599001664</v>
      </c>
      <c r="G120" s="60" t="str">
        <f t="shared" si="15"/>
        <v>27.1% - 34.4%</v>
      </c>
      <c r="H120" s="201">
        <v>131</v>
      </c>
      <c r="I120" s="131">
        <f t="shared" si="12"/>
        <v>0.21797004991680533</v>
      </c>
      <c r="J120" s="132">
        <v>53</v>
      </c>
      <c r="K120" s="131">
        <f t="shared" si="10"/>
        <v>8.8186356073211319E-2</v>
      </c>
      <c r="L120" s="201">
        <v>413</v>
      </c>
      <c r="M120" s="131">
        <f t="shared" si="11"/>
        <v>0.68718801996672207</v>
      </c>
      <c r="N120" s="201">
        <v>4</v>
      </c>
      <c r="O120" s="131">
        <f t="shared" si="14"/>
        <v>6.6555740432612314E-3</v>
      </c>
      <c r="P120" s="232" t="s">
        <v>729</v>
      </c>
      <c r="Q120" s="177">
        <v>0</v>
      </c>
      <c r="R120" s="177">
        <v>0</v>
      </c>
      <c r="S120" s="177">
        <v>0</v>
      </c>
    </row>
    <row r="121" spans="1:19" x14ac:dyDescent="0.2">
      <c r="A121" s="58" t="s">
        <v>730</v>
      </c>
      <c r="B121" s="58" t="s">
        <v>731</v>
      </c>
      <c r="C121" s="58" t="s">
        <v>722</v>
      </c>
      <c r="D121" s="19">
        <v>335</v>
      </c>
      <c r="E121" s="202">
        <f t="shared" si="13"/>
        <v>129</v>
      </c>
      <c r="F121" s="130">
        <f t="shared" si="13"/>
        <v>0.38507462686567162</v>
      </c>
      <c r="G121" s="60" t="str">
        <f t="shared" si="15"/>
        <v>33.5% - 43.8%</v>
      </c>
      <c r="H121" s="201">
        <v>91</v>
      </c>
      <c r="I121" s="131">
        <f t="shared" si="12"/>
        <v>0.27164179104477609</v>
      </c>
      <c r="J121" s="132">
        <v>38</v>
      </c>
      <c r="K121" s="131">
        <f t="shared" si="10"/>
        <v>0.11343283582089553</v>
      </c>
      <c r="L121" s="201">
        <v>206</v>
      </c>
      <c r="M121" s="131">
        <f t="shared" si="11"/>
        <v>0.61492537313432838</v>
      </c>
      <c r="N121" s="201">
        <v>0</v>
      </c>
      <c r="O121" s="131">
        <f t="shared" si="14"/>
        <v>0</v>
      </c>
      <c r="P121" s="232" t="s">
        <v>732</v>
      </c>
      <c r="Q121" s="177">
        <v>0</v>
      </c>
      <c r="R121" s="177">
        <v>0</v>
      </c>
      <c r="S121" s="177">
        <v>0</v>
      </c>
    </row>
    <row r="122" spans="1:19" x14ac:dyDescent="0.2">
      <c r="A122" s="58" t="s">
        <v>733</v>
      </c>
      <c r="B122" s="58" t="s">
        <v>734</v>
      </c>
      <c r="C122" s="58" t="s">
        <v>722</v>
      </c>
      <c r="D122" s="19">
        <v>658</v>
      </c>
      <c r="E122" s="202">
        <f t="shared" si="13"/>
        <v>289</v>
      </c>
      <c r="F122" s="130">
        <f t="shared" si="13"/>
        <v>0.43920972644376899</v>
      </c>
      <c r="G122" s="60" t="str">
        <f t="shared" si="15"/>
        <v>40.2% - 47.7%</v>
      </c>
      <c r="H122" s="201">
        <v>220</v>
      </c>
      <c r="I122" s="131">
        <f t="shared" si="12"/>
        <v>0.33434650455927051</v>
      </c>
      <c r="J122" s="132">
        <v>69</v>
      </c>
      <c r="K122" s="131">
        <f t="shared" si="10"/>
        <v>0.10486322188449848</v>
      </c>
      <c r="L122" s="201">
        <v>361</v>
      </c>
      <c r="M122" s="131">
        <f t="shared" si="11"/>
        <v>0.54863221884498481</v>
      </c>
      <c r="N122" s="201">
        <v>8</v>
      </c>
      <c r="O122" s="131">
        <f t="shared" si="14"/>
        <v>1.2158054711246201E-2</v>
      </c>
      <c r="P122" s="232" t="s">
        <v>735</v>
      </c>
      <c r="Q122" s="177">
        <v>0</v>
      </c>
      <c r="R122" s="177">
        <v>0</v>
      </c>
      <c r="S122" s="177">
        <v>0</v>
      </c>
    </row>
    <row r="123" spans="1:19" x14ac:dyDescent="0.2">
      <c r="A123" s="58" t="s">
        <v>736</v>
      </c>
      <c r="B123" s="58" t="s">
        <v>737</v>
      </c>
      <c r="C123" s="58" t="s">
        <v>722</v>
      </c>
      <c r="D123" s="19">
        <v>1056</v>
      </c>
      <c r="E123" s="202">
        <f t="shared" si="13"/>
        <v>510</v>
      </c>
      <c r="F123" s="130">
        <f t="shared" si="13"/>
        <v>0.48295454545454547</v>
      </c>
      <c r="G123" s="60" t="str">
        <f t="shared" si="15"/>
        <v>45.3% - 51.3%</v>
      </c>
      <c r="H123" s="201">
        <v>345</v>
      </c>
      <c r="I123" s="131">
        <f t="shared" si="12"/>
        <v>0.32670454545454547</v>
      </c>
      <c r="J123" s="132">
        <v>165</v>
      </c>
      <c r="K123" s="131">
        <f t="shared" si="10"/>
        <v>0.15625</v>
      </c>
      <c r="L123" s="201">
        <v>546</v>
      </c>
      <c r="M123" s="131">
        <f t="shared" si="11"/>
        <v>0.51704545454545459</v>
      </c>
      <c r="N123" s="201">
        <v>0</v>
      </c>
      <c r="O123" s="131">
        <f t="shared" si="14"/>
        <v>0</v>
      </c>
      <c r="P123" s="232" t="s">
        <v>738</v>
      </c>
      <c r="Q123" s="177">
        <v>0</v>
      </c>
      <c r="R123" s="177">
        <v>0</v>
      </c>
      <c r="S123" s="177">
        <v>0</v>
      </c>
    </row>
    <row r="124" spans="1:19" x14ac:dyDescent="0.2">
      <c r="A124" s="58" t="s">
        <v>739</v>
      </c>
      <c r="B124" s="58" t="s">
        <v>740</v>
      </c>
      <c r="C124" s="58" t="s">
        <v>722</v>
      </c>
      <c r="D124" s="19">
        <v>435</v>
      </c>
      <c r="E124" s="202">
        <f t="shared" si="13"/>
        <v>162</v>
      </c>
      <c r="F124" s="130">
        <f t="shared" si="13"/>
        <v>0.37241379310344824</v>
      </c>
      <c r="G124" s="60" t="str">
        <f t="shared" si="15"/>
        <v>32.8% - 41.9%</v>
      </c>
      <c r="H124" s="201">
        <v>117</v>
      </c>
      <c r="I124" s="131">
        <f t="shared" si="12"/>
        <v>0.26896551724137929</v>
      </c>
      <c r="J124" s="132">
        <v>45</v>
      </c>
      <c r="K124" s="131">
        <f t="shared" si="10"/>
        <v>0.10344827586206896</v>
      </c>
      <c r="L124" s="201">
        <v>258</v>
      </c>
      <c r="M124" s="131">
        <f t="shared" si="11"/>
        <v>0.59310344827586203</v>
      </c>
      <c r="N124" s="201">
        <v>15</v>
      </c>
      <c r="O124" s="131">
        <f t="shared" si="14"/>
        <v>3.4482758620689655E-2</v>
      </c>
      <c r="P124" s="232" t="s">
        <v>741</v>
      </c>
      <c r="Q124" s="177">
        <v>0</v>
      </c>
      <c r="R124" s="177">
        <v>0</v>
      </c>
      <c r="S124" s="177">
        <v>0</v>
      </c>
    </row>
    <row r="125" spans="1:19" x14ac:dyDescent="0.2">
      <c r="A125" s="58" t="s">
        <v>742</v>
      </c>
      <c r="B125" s="58" t="s">
        <v>743</v>
      </c>
      <c r="C125" s="58" t="s">
        <v>722</v>
      </c>
      <c r="D125" s="19">
        <v>259</v>
      </c>
      <c r="E125" s="202">
        <f t="shared" si="13"/>
        <v>116</v>
      </c>
      <c r="F125" s="130"/>
      <c r="G125" s="60" t="str">
        <f t="shared" si="15"/>
        <v/>
      </c>
      <c r="H125" s="201">
        <v>93</v>
      </c>
      <c r="I125" s="131"/>
      <c r="J125" s="132">
        <v>23</v>
      </c>
      <c r="K125" s="131"/>
      <c r="L125" s="201">
        <v>140</v>
      </c>
      <c r="M125" s="131"/>
      <c r="N125" s="201">
        <v>3</v>
      </c>
      <c r="O125" s="131">
        <f t="shared" si="14"/>
        <v>1.1583011583011582E-2</v>
      </c>
      <c r="P125" s="232" t="s">
        <v>744</v>
      </c>
      <c r="Q125" s="177">
        <v>1</v>
      </c>
      <c r="R125" s="177">
        <v>0</v>
      </c>
      <c r="S125" s="177">
        <v>0</v>
      </c>
    </row>
    <row r="126" spans="1:19" x14ac:dyDescent="0.2">
      <c r="A126" s="58" t="s">
        <v>745</v>
      </c>
      <c r="B126" s="58" t="s">
        <v>746</v>
      </c>
      <c r="C126" s="58" t="s">
        <v>722</v>
      </c>
      <c r="D126" s="19">
        <v>329</v>
      </c>
      <c r="E126" s="202">
        <f t="shared" si="13"/>
        <v>195</v>
      </c>
      <c r="F126" s="130"/>
      <c r="G126" s="60" t="str">
        <f t="shared" si="15"/>
        <v/>
      </c>
      <c r="H126" s="201">
        <v>151</v>
      </c>
      <c r="I126" s="131"/>
      <c r="J126" s="132">
        <v>44</v>
      </c>
      <c r="K126" s="131"/>
      <c r="L126" s="201">
        <v>115</v>
      </c>
      <c r="M126" s="131"/>
      <c r="N126" s="201">
        <v>19</v>
      </c>
      <c r="O126" s="131">
        <f t="shared" si="14"/>
        <v>5.7750759878419454E-2</v>
      </c>
      <c r="P126" s="232" t="s">
        <v>747</v>
      </c>
      <c r="Q126" s="177">
        <v>0</v>
      </c>
      <c r="R126" s="177">
        <v>1</v>
      </c>
      <c r="S126" s="177">
        <v>0</v>
      </c>
    </row>
    <row r="127" spans="1:19" x14ac:dyDescent="0.2">
      <c r="A127" s="58" t="s">
        <v>748</v>
      </c>
      <c r="B127" s="58" t="s">
        <v>749</v>
      </c>
      <c r="C127" s="58" t="s">
        <v>722</v>
      </c>
      <c r="D127" s="19">
        <v>560</v>
      </c>
      <c r="E127" s="202">
        <f t="shared" si="13"/>
        <v>225</v>
      </c>
      <c r="F127" s="130"/>
      <c r="G127" s="60" t="str">
        <f t="shared" si="15"/>
        <v/>
      </c>
      <c r="H127" s="201">
        <v>160</v>
      </c>
      <c r="I127" s="131"/>
      <c r="J127" s="132">
        <v>65</v>
      </c>
      <c r="K127" s="131"/>
      <c r="L127" s="201">
        <v>330</v>
      </c>
      <c r="M127" s="131"/>
      <c r="N127" s="201">
        <v>5</v>
      </c>
      <c r="O127" s="131">
        <f t="shared" si="14"/>
        <v>8.9285714285714281E-3</v>
      </c>
      <c r="P127" s="232" t="s">
        <v>750</v>
      </c>
      <c r="Q127" s="177">
        <v>1</v>
      </c>
      <c r="R127" s="177">
        <v>0</v>
      </c>
      <c r="S127" s="177">
        <v>0</v>
      </c>
    </row>
    <row r="128" spans="1:19" x14ac:dyDescent="0.2">
      <c r="A128" s="58" t="s">
        <v>751</v>
      </c>
      <c r="B128" s="58" t="s">
        <v>752</v>
      </c>
      <c r="C128" s="58" t="s">
        <v>753</v>
      </c>
      <c r="D128" s="19">
        <v>2660</v>
      </c>
      <c r="E128" s="202">
        <f t="shared" si="13"/>
        <v>1447</v>
      </c>
      <c r="F128" s="130"/>
      <c r="G128" s="60" t="str">
        <f t="shared" si="15"/>
        <v/>
      </c>
      <c r="H128" s="201">
        <v>1058</v>
      </c>
      <c r="I128" s="131"/>
      <c r="J128" s="132">
        <v>389</v>
      </c>
      <c r="K128" s="131"/>
      <c r="L128" s="201">
        <v>1078</v>
      </c>
      <c r="M128" s="131"/>
      <c r="N128" s="201">
        <v>135</v>
      </c>
      <c r="O128" s="131">
        <f t="shared" si="14"/>
        <v>5.0751879699248117E-2</v>
      </c>
      <c r="P128" s="232" t="s">
        <v>755</v>
      </c>
      <c r="Q128" s="177">
        <v>0</v>
      </c>
      <c r="R128" s="177">
        <v>1</v>
      </c>
      <c r="S128" s="177">
        <v>0</v>
      </c>
    </row>
    <row r="129" spans="1:19" x14ac:dyDescent="0.2">
      <c r="A129" s="58" t="s">
        <v>756</v>
      </c>
      <c r="B129" s="58" t="s">
        <v>757</v>
      </c>
      <c r="C129" s="58" t="s">
        <v>753</v>
      </c>
      <c r="D129" s="19">
        <v>684</v>
      </c>
      <c r="E129" s="202">
        <f t="shared" si="13"/>
        <v>306</v>
      </c>
      <c r="F129" s="130">
        <f t="shared" si="13"/>
        <v>0.44736842105263153</v>
      </c>
      <c r="G129" s="60" t="str">
        <f t="shared" si="15"/>
        <v>41.1% - 48.5%</v>
      </c>
      <c r="H129" s="201">
        <v>232</v>
      </c>
      <c r="I129" s="131">
        <f t="shared" si="12"/>
        <v>0.33918128654970758</v>
      </c>
      <c r="J129" s="132">
        <v>74</v>
      </c>
      <c r="K129" s="131">
        <f t="shared" si="10"/>
        <v>0.10818713450292397</v>
      </c>
      <c r="L129" s="201">
        <v>372</v>
      </c>
      <c r="M129" s="131">
        <f t="shared" si="11"/>
        <v>0.54385964912280704</v>
      </c>
      <c r="N129" s="201">
        <v>6</v>
      </c>
      <c r="O129" s="131">
        <f t="shared" si="14"/>
        <v>8.771929824561403E-3</v>
      </c>
      <c r="P129" s="232" t="s">
        <v>758</v>
      </c>
      <c r="Q129" s="177">
        <v>0</v>
      </c>
      <c r="R129" s="177">
        <v>0</v>
      </c>
      <c r="S129" s="177">
        <v>0</v>
      </c>
    </row>
    <row r="130" spans="1:19" x14ac:dyDescent="0.2">
      <c r="A130" s="58" t="s">
        <v>759</v>
      </c>
      <c r="B130" s="58" t="s">
        <v>760</v>
      </c>
      <c r="C130" s="58" t="s">
        <v>753</v>
      </c>
      <c r="D130" s="19">
        <v>10</v>
      </c>
      <c r="E130" s="202">
        <f t="shared" si="13"/>
        <v>5</v>
      </c>
      <c r="F130" s="130"/>
      <c r="G130" s="60" t="str">
        <f t="shared" si="15"/>
        <v/>
      </c>
      <c r="H130" s="201">
        <v>2</v>
      </c>
      <c r="I130" s="131"/>
      <c r="J130" s="132">
        <v>3</v>
      </c>
      <c r="K130" s="131"/>
      <c r="L130" s="201">
        <v>3</v>
      </c>
      <c r="M130" s="131"/>
      <c r="N130" s="201">
        <v>2</v>
      </c>
      <c r="O130" s="131">
        <f t="shared" si="14"/>
        <v>0.2</v>
      </c>
      <c r="P130" s="232" t="s">
        <v>761</v>
      </c>
      <c r="Q130" s="177">
        <v>1</v>
      </c>
      <c r="R130" s="177">
        <v>1</v>
      </c>
      <c r="S130" s="177">
        <v>0</v>
      </c>
    </row>
    <row r="131" spans="1:19" x14ac:dyDescent="0.2">
      <c r="A131" s="58" t="s">
        <v>762</v>
      </c>
      <c r="B131" s="58" t="s">
        <v>763</v>
      </c>
      <c r="C131" s="58" t="s">
        <v>753</v>
      </c>
      <c r="D131" s="19">
        <v>339</v>
      </c>
      <c r="E131" s="202">
        <f t="shared" si="13"/>
        <v>171</v>
      </c>
      <c r="F131" s="130"/>
      <c r="G131" s="60" t="str">
        <f t="shared" si="15"/>
        <v/>
      </c>
      <c r="H131" s="201">
        <v>132</v>
      </c>
      <c r="I131" s="131"/>
      <c r="J131" s="132">
        <v>39</v>
      </c>
      <c r="K131" s="131"/>
      <c r="L131" s="201">
        <v>149</v>
      </c>
      <c r="M131" s="131"/>
      <c r="N131" s="201">
        <v>19</v>
      </c>
      <c r="O131" s="131">
        <f t="shared" si="14"/>
        <v>5.6047197640117993E-2</v>
      </c>
      <c r="P131" s="232" t="s">
        <v>764</v>
      </c>
      <c r="Q131" s="177">
        <v>0</v>
      </c>
      <c r="R131" s="177">
        <v>1</v>
      </c>
      <c r="S131" s="177">
        <v>0</v>
      </c>
    </row>
    <row r="132" spans="1:19" x14ac:dyDescent="0.2">
      <c r="A132" s="58" t="s">
        <v>765</v>
      </c>
      <c r="B132" s="58" t="s">
        <v>766</v>
      </c>
      <c r="C132" s="58" t="s">
        <v>753</v>
      </c>
      <c r="D132" s="19">
        <v>621</v>
      </c>
      <c r="E132" s="202">
        <f t="shared" si="13"/>
        <v>299</v>
      </c>
      <c r="F132" s="130"/>
      <c r="G132" s="60" t="str">
        <f t="shared" si="15"/>
        <v/>
      </c>
      <c r="H132" s="201">
        <v>237</v>
      </c>
      <c r="I132" s="131"/>
      <c r="J132" s="132">
        <v>62</v>
      </c>
      <c r="K132" s="131"/>
      <c r="L132" s="201">
        <v>285</v>
      </c>
      <c r="M132" s="131"/>
      <c r="N132" s="201">
        <v>37</v>
      </c>
      <c r="O132" s="131">
        <f t="shared" si="14"/>
        <v>5.9581320450885669E-2</v>
      </c>
      <c r="P132" s="232" t="s">
        <v>767</v>
      </c>
      <c r="Q132" s="177">
        <v>0</v>
      </c>
      <c r="R132" s="177">
        <v>1</v>
      </c>
      <c r="S132" s="177">
        <v>0</v>
      </c>
    </row>
    <row r="133" spans="1:19" x14ac:dyDescent="0.2">
      <c r="A133" s="58" t="s">
        <v>768</v>
      </c>
      <c r="B133" s="58" t="s">
        <v>769</v>
      </c>
      <c r="C133" s="58" t="s">
        <v>753</v>
      </c>
      <c r="D133" s="19">
        <v>624</v>
      </c>
      <c r="E133" s="202">
        <f t="shared" si="13"/>
        <v>301</v>
      </c>
      <c r="F133" s="130"/>
      <c r="G133" s="60" t="str">
        <f t="shared" si="15"/>
        <v/>
      </c>
      <c r="H133" s="201">
        <v>232</v>
      </c>
      <c r="I133" s="131"/>
      <c r="J133" s="132">
        <v>69</v>
      </c>
      <c r="K133" s="131"/>
      <c r="L133" s="201">
        <v>286</v>
      </c>
      <c r="M133" s="131"/>
      <c r="N133" s="201">
        <v>37</v>
      </c>
      <c r="O133" s="131">
        <f t="shared" si="14"/>
        <v>5.9294871794871792E-2</v>
      </c>
      <c r="P133" s="232" t="s">
        <v>770</v>
      </c>
      <c r="Q133" s="177">
        <v>0</v>
      </c>
      <c r="R133" s="177">
        <v>1</v>
      </c>
      <c r="S133" s="177">
        <v>0</v>
      </c>
    </row>
    <row r="134" spans="1:19" x14ac:dyDescent="0.2">
      <c r="A134" s="58" t="s">
        <v>771</v>
      </c>
      <c r="B134" s="58" t="s">
        <v>772</v>
      </c>
      <c r="C134" s="58" t="s">
        <v>753</v>
      </c>
      <c r="D134" s="19">
        <v>437</v>
      </c>
      <c r="E134" s="202">
        <f t="shared" si="13"/>
        <v>151</v>
      </c>
      <c r="F134" s="130"/>
      <c r="G134" s="60" t="str">
        <f t="shared" si="15"/>
        <v/>
      </c>
      <c r="H134" s="201">
        <v>118</v>
      </c>
      <c r="I134" s="131"/>
      <c r="J134" s="132">
        <v>33</v>
      </c>
      <c r="K134" s="131"/>
      <c r="L134" s="201">
        <v>255</v>
      </c>
      <c r="M134" s="131"/>
      <c r="N134" s="201">
        <v>31</v>
      </c>
      <c r="O134" s="131">
        <f t="shared" si="14"/>
        <v>7.0938215102974822E-2</v>
      </c>
      <c r="P134" s="232" t="s">
        <v>773</v>
      </c>
      <c r="Q134" s="177">
        <v>0</v>
      </c>
      <c r="R134" s="177">
        <v>1</v>
      </c>
      <c r="S134" s="177">
        <v>0</v>
      </c>
    </row>
    <row r="135" spans="1:19" x14ac:dyDescent="0.2">
      <c r="A135" s="58" t="s">
        <v>774</v>
      </c>
      <c r="B135" s="58" t="s">
        <v>775</v>
      </c>
      <c r="C135" s="58" t="s">
        <v>753</v>
      </c>
      <c r="D135" s="19">
        <v>6</v>
      </c>
      <c r="E135" s="202">
        <f t="shared" si="13"/>
        <v>3</v>
      </c>
      <c r="F135" s="130"/>
      <c r="G135" s="60" t="str">
        <f t="shared" si="15"/>
        <v/>
      </c>
      <c r="H135" s="201">
        <v>3</v>
      </c>
      <c r="I135" s="131"/>
      <c r="J135" s="132">
        <v>0</v>
      </c>
      <c r="K135" s="131"/>
      <c r="L135" s="201">
        <v>1</v>
      </c>
      <c r="M135" s="131"/>
      <c r="N135" s="201">
        <v>2</v>
      </c>
      <c r="O135" s="131">
        <f t="shared" si="14"/>
        <v>0.33333333333333331</v>
      </c>
      <c r="P135" s="232" t="s">
        <v>776</v>
      </c>
      <c r="Q135" s="177">
        <v>1</v>
      </c>
      <c r="R135" s="177">
        <v>1</v>
      </c>
      <c r="S135" s="177">
        <v>0</v>
      </c>
    </row>
    <row r="136" spans="1:19" x14ac:dyDescent="0.2">
      <c r="A136" s="58" t="s">
        <v>777</v>
      </c>
      <c r="B136" s="58" t="s">
        <v>778</v>
      </c>
      <c r="C136" s="58" t="s">
        <v>779</v>
      </c>
      <c r="D136" s="19">
        <v>831</v>
      </c>
      <c r="E136" s="202">
        <f t="shared" si="13"/>
        <v>287</v>
      </c>
      <c r="F136" s="130"/>
      <c r="G136" s="60" t="str">
        <f t="shared" si="15"/>
        <v/>
      </c>
      <c r="H136" s="201">
        <v>199</v>
      </c>
      <c r="I136" s="131"/>
      <c r="J136" s="132">
        <v>88</v>
      </c>
      <c r="K136" s="131"/>
      <c r="L136" s="201">
        <v>410</v>
      </c>
      <c r="M136" s="131"/>
      <c r="N136" s="201">
        <v>134</v>
      </c>
      <c r="O136" s="131">
        <f t="shared" si="14"/>
        <v>0.16125150421179302</v>
      </c>
      <c r="P136" s="232" t="s">
        <v>781</v>
      </c>
      <c r="Q136" s="177">
        <v>0</v>
      </c>
      <c r="R136" s="177">
        <v>1</v>
      </c>
      <c r="S136" s="177">
        <v>0</v>
      </c>
    </row>
    <row r="137" spans="1:19" x14ac:dyDescent="0.2">
      <c r="A137" s="58" t="s">
        <v>782</v>
      </c>
      <c r="B137" s="58" t="s">
        <v>783</v>
      </c>
      <c r="C137" s="58" t="s">
        <v>779</v>
      </c>
      <c r="D137" s="19">
        <v>428</v>
      </c>
      <c r="E137" s="202">
        <f t="shared" si="13"/>
        <v>153</v>
      </c>
      <c r="F137" s="130">
        <f t="shared" si="13"/>
        <v>0.35747663551401865</v>
      </c>
      <c r="G137" s="60" t="str">
        <f t="shared" si="15"/>
        <v>31.4% - 40.4%</v>
      </c>
      <c r="H137" s="201">
        <v>108</v>
      </c>
      <c r="I137" s="131">
        <f t="shared" si="12"/>
        <v>0.25233644859813081</v>
      </c>
      <c r="J137" s="132">
        <v>45</v>
      </c>
      <c r="K137" s="131">
        <f t="shared" si="10"/>
        <v>0.10514018691588785</v>
      </c>
      <c r="L137" s="201">
        <v>274</v>
      </c>
      <c r="M137" s="131">
        <f t="shared" si="11"/>
        <v>0.64018691588785048</v>
      </c>
      <c r="N137" s="201">
        <v>1</v>
      </c>
      <c r="O137" s="131">
        <f t="shared" si="14"/>
        <v>2.3364485981308409E-3</v>
      </c>
      <c r="P137" s="232" t="s">
        <v>784</v>
      </c>
      <c r="Q137" s="177">
        <v>0</v>
      </c>
      <c r="R137" s="177">
        <v>0</v>
      </c>
      <c r="S137" s="177">
        <v>0</v>
      </c>
    </row>
    <row r="138" spans="1:19" x14ac:dyDescent="0.2">
      <c r="A138" s="58" t="s">
        <v>785</v>
      </c>
      <c r="B138" s="58" t="s">
        <v>786</v>
      </c>
      <c r="C138" s="58" t="s">
        <v>779</v>
      </c>
      <c r="D138" s="19">
        <v>1037</v>
      </c>
      <c r="E138" s="202">
        <f t="shared" si="13"/>
        <v>500</v>
      </c>
      <c r="F138" s="130">
        <f t="shared" si="13"/>
        <v>0.48216007714561238</v>
      </c>
      <c r="G138" s="60" t="str">
        <f t="shared" si="15"/>
        <v>45.2% - 51.3%</v>
      </c>
      <c r="H138" s="201">
        <v>335</v>
      </c>
      <c r="I138" s="131">
        <f t="shared" si="12"/>
        <v>0.32304725168756027</v>
      </c>
      <c r="J138" s="132">
        <v>165</v>
      </c>
      <c r="K138" s="131">
        <f t="shared" ref="K138:K201" si="16">J138/D138</f>
        <v>0.15911282545805208</v>
      </c>
      <c r="L138" s="201">
        <v>536</v>
      </c>
      <c r="M138" s="131">
        <f t="shared" ref="M138:M201" si="17">L138/D138</f>
        <v>0.51687560270009647</v>
      </c>
      <c r="N138" s="201">
        <v>1</v>
      </c>
      <c r="O138" s="131">
        <f t="shared" si="14"/>
        <v>9.6432015429122472E-4</v>
      </c>
      <c r="P138" s="232" t="s">
        <v>787</v>
      </c>
      <c r="Q138" s="177">
        <v>0</v>
      </c>
      <c r="R138" s="177">
        <v>0</v>
      </c>
      <c r="S138" s="177">
        <v>0</v>
      </c>
    </row>
    <row r="139" spans="1:19" x14ac:dyDescent="0.2">
      <c r="A139" s="58" t="s">
        <v>788</v>
      </c>
      <c r="B139" s="58" t="s">
        <v>789</v>
      </c>
      <c r="C139" s="58" t="s">
        <v>779</v>
      </c>
      <c r="D139" s="19">
        <v>911</v>
      </c>
      <c r="E139" s="202">
        <f t="shared" si="13"/>
        <v>439</v>
      </c>
      <c r="F139" s="130">
        <f t="shared" si="13"/>
        <v>0.4818880351262349</v>
      </c>
      <c r="G139" s="60" t="str">
        <f t="shared" si="15"/>
        <v>45.0% - 51.4%</v>
      </c>
      <c r="H139" s="201">
        <v>323</v>
      </c>
      <c r="I139" s="131">
        <f t="shared" ref="I139:I202" si="18">H139/D139</f>
        <v>0.35455543358946212</v>
      </c>
      <c r="J139" s="132">
        <v>116</v>
      </c>
      <c r="K139" s="131">
        <f t="shared" si="16"/>
        <v>0.12733260153677278</v>
      </c>
      <c r="L139" s="201">
        <v>469</v>
      </c>
      <c r="M139" s="131">
        <f t="shared" si="17"/>
        <v>0.51481888035126233</v>
      </c>
      <c r="N139" s="201">
        <v>3</v>
      </c>
      <c r="O139" s="131">
        <f t="shared" si="14"/>
        <v>3.2930845225027441E-3</v>
      </c>
      <c r="P139" s="232" t="s">
        <v>790</v>
      </c>
      <c r="Q139" s="177">
        <v>0</v>
      </c>
      <c r="R139" s="177">
        <v>0</v>
      </c>
      <c r="S139" s="177">
        <v>0</v>
      </c>
    </row>
    <row r="140" spans="1:19" x14ac:dyDescent="0.2">
      <c r="A140" s="58" t="s">
        <v>791</v>
      </c>
      <c r="B140" s="58" t="s">
        <v>792</v>
      </c>
      <c r="C140" s="58" t="s">
        <v>779</v>
      </c>
      <c r="D140" s="19">
        <v>658</v>
      </c>
      <c r="E140" s="202">
        <f t="shared" si="13"/>
        <v>291</v>
      </c>
      <c r="F140" s="130">
        <f t="shared" si="13"/>
        <v>0.44224924012158057</v>
      </c>
      <c r="G140" s="60" t="str">
        <f t="shared" si="15"/>
        <v>40.5% - 48.0%</v>
      </c>
      <c r="H140" s="201">
        <v>206</v>
      </c>
      <c r="I140" s="131">
        <f t="shared" si="18"/>
        <v>0.31306990881458968</v>
      </c>
      <c r="J140" s="132">
        <v>85</v>
      </c>
      <c r="K140" s="131">
        <f t="shared" si="16"/>
        <v>0.12917933130699089</v>
      </c>
      <c r="L140" s="201">
        <v>367</v>
      </c>
      <c r="M140" s="131">
        <f t="shared" si="17"/>
        <v>0.55775075987841949</v>
      </c>
      <c r="N140" s="201">
        <v>0</v>
      </c>
      <c r="O140" s="131">
        <f t="shared" si="14"/>
        <v>0</v>
      </c>
      <c r="P140" s="232" t="s">
        <v>793</v>
      </c>
      <c r="Q140" s="177">
        <v>0</v>
      </c>
      <c r="R140" s="177">
        <v>0</v>
      </c>
      <c r="S140" s="177">
        <v>0</v>
      </c>
    </row>
    <row r="141" spans="1:19" x14ac:dyDescent="0.2">
      <c r="A141" s="58" t="s">
        <v>794</v>
      </c>
      <c r="B141" s="58" t="s">
        <v>795</v>
      </c>
      <c r="C141" s="58" t="s">
        <v>779</v>
      </c>
      <c r="D141" s="19">
        <v>621</v>
      </c>
      <c r="E141" s="202">
        <f t="shared" si="13"/>
        <v>301</v>
      </c>
      <c r="F141" s="130"/>
      <c r="G141" s="60" t="str">
        <f t="shared" si="15"/>
        <v/>
      </c>
      <c r="H141" s="201">
        <v>216</v>
      </c>
      <c r="I141" s="131"/>
      <c r="J141" s="132">
        <v>85</v>
      </c>
      <c r="K141" s="131"/>
      <c r="L141" s="201">
        <v>279</v>
      </c>
      <c r="M141" s="131"/>
      <c r="N141" s="201">
        <v>41</v>
      </c>
      <c r="O141" s="131">
        <f t="shared" si="14"/>
        <v>6.602254428341385E-2</v>
      </c>
      <c r="P141" s="232" t="s">
        <v>796</v>
      </c>
      <c r="Q141" s="177">
        <v>0</v>
      </c>
      <c r="R141" s="177">
        <v>1</v>
      </c>
      <c r="S141" s="177">
        <v>0</v>
      </c>
    </row>
    <row r="142" spans="1:19" x14ac:dyDescent="0.2">
      <c r="A142" s="58" t="s">
        <v>797</v>
      </c>
      <c r="B142" s="58" t="s">
        <v>798</v>
      </c>
      <c r="C142" s="58" t="s">
        <v>779</v>
      </c>
      <c r="D142" s="19">
        <v>958</v>
      </c>
      <c r="E142" s="202">
        <f t="shared" si="13"/>
        <v>464</v>
      </c>
      <c r="F142" s="130">
        <f t="shared" si="13"/>
        <v>0.48434237995824636</v>
      </c>
      <c r="G142" s="60" t="str">
        <f t="shared" si="15"/>
        <v>45.3% - 51.6%</v>
      </c>
      <c r="H142" s="201">
        <v>336</v>
      </c>
      <c r="I142" s="131">
        <f t="shared" si="18"/>
        <v>0.35073068893528186</v>
      </c>
      <c r="J142" s="132">
        <v>128</v>
      </c>
      <c r="K142" s="131">
        <f t="shared" si="16"/>
        <v>0.1336116910229645</v>
      </c>
      <c r="L142" s="201">
        <v>493</v>
      </c>
      <c r="M142" s="131">
        <f t="shared" si="17"/>
        <v>0.51461377870563674</v>
      </c>
      <c r="N142" s="201">
        <v>1</v>
      </c>
      <c r="O142" s="131">
        <f t="shared" si="14"/>
        <v>1.0438413361169101E-3</v>
      </c>
      <c r="P142" s="232" t="s">
        <v>799</v>
      </c>
      <c r="Q142" s="177">
        <v>0</v>
      </c>
      <c r="R142" s="177">
        <v>0</v>
      </c>
      <c r="S142" s="177">
        <v>0</v>
      </c>
    </row>
    <row r="143" spans="1:19" x14ac:dyDescent="0.2">
      <c r="A143" s="58" t="s">
        <v>800</v>
      </c>
      <c r="B143" s="58" t="s">
        <v>801</v>
      </c>
      <c r="C143" s="58" t="s">
        <v>802</v>
      </c>
      <c r="D143" s="19">
        <v>1298</v>
      </c>
      <c r="E143" s="202">
        <f t="shared" si="13"/>
        <v>593</v>
      </c>
      <c r="F143" s="130">
        <f t="shared" si="13"/>
        <v>0.45685670261941447</v>
      </c>
      <c r="G143" s="60" t="str">
        <f t="shared" si="15"/>
        <v>43.0% - 48.4%</v>
      </c>
      <c r="H143" s="201">
        <v>444</v>
      </c>
      <c r="I143" s="131">
        <f t="shared" si="18"/>
        <v>0.34206471494607088</v>
      </c>
      <c r="J143" s="132">
        <v>149</v>
      </c>
      <c r="K143" s="131">
        <f t="shared" si="16"/>
        <v>0.1147919876733436</v>
      </c>
      <c r="L143" s="201">
        <v>674</v>
      </c>
      <c r="M143" s="131">
        <f t="shared" si="17"/>
        <v>0.51926040061633283</v>
      </c>
      <c r="N143" s="201">
        <v>31</v>
      </c>
      <c r="O143" s="131">
        <f t="shared" si="14"/>
        <v>2.3882896764252697E-2</v>
      </c>
      <c r="P143" s="232" t="s">
        <v>803</v>
      </c>
      <c r="Q143" s="177">
        <v>0</v>
      </c>
      <c r="R143" s="177">
        <v>0</v>
      </c>
      <c r="S143" s="177">
        <v>0</v>
      </c>
    </row>
    <row r="144" spans="1:19" x14ac:dyDescent="0.2">
      <c r="A144" s="58" t="s">
        <v>804</v>
      </c>
      <c r="B144" s="58" t="s">
        <v>805</v>
      </c>
      <c r="C144" s="58" t="s">
        <v>802</v>
      </c>
      <c r="D144" s="19">
        <v>258</v>
      </c>
      <c r="E144" s="202">
        <f t="shared" si="13"/>
        <v>102</v>
      </c>
      <c r="F144" s="130"/>
      <c r="G144" s="60" t="str">
        <f t="shared" si="15"/>
        <v/>
      </c>
      <c r="H144" s="201">
        <v>80</v>
      </c>
      <c r="I144" s="131"/>
      <c r="J144" s="132">
        <v>22</v>
      </c>
      <c r="K144" s="131"/>
      <c r="L144" s="201">
        <v>136</v>
      </c>
      <c r="M144" s="131"/>
      <c r="N144" s="201">
        <v>20</v>
      </c>
      <c r="O144" s="131">
        <f t="shared" si="14"/>
        <v>7.7519379844961239E-2</v>
      </c>
      <c r="P144" s="232" t="s">
        <v>806</v>
      </c>
      <c r="Q144" s="177">
        <v>0</v>
      </c>
      <c r="R144" s="177">
        <v>1</v>
      </c>
      <c r="S144" s="177">
        <v>0</v>
      </c>
    </row>
    <row r="145" spans="1:19" x14ac:dyDescent="0.2">
      <c r="A145" s="58" t="s">
        <v>807</v>
      </c>
      <c r="B145" s="58" t="s">
        <v>808</v>
      </c>
      <c r="C145" s="58" t="s">
        <v>802</v>
      </c>
      <c r="D145" s="19">
        <v>1719</v>
      </c>
      <c r="E145" s="202">
        <f t="shared" si="13"/>
        <v>607</v>
      </c>
      <c r="F145" s="130"/>
      <c r="G145" s="60" t="str">
        <f t="shared" si="15"/>
        <v/>
      </c>
      <c r="H145" s="201">
        <v>408</v>
      </c>
      <c r="I145" s="131"/>
      <c r="J145" s="132">
        <v>199</v>
      </c>
      <c r="K145" s="131"/>
      <c r="L145" s="201">
        <v>579</v>
      </c>
      <c r="M145" s="131"/>
      <c r="N145" s="201">
        <v>533</v>
      </c>
      <c r="O145" s="131">
        <f t="shared" si="14"/>
        <v>0.31006399069226293</v>
      </c>
      <c r="P145" s="232" t="s">
        <v>809</v>
      </c>
      <c r="Q145" s="177">
        <v>0</v>
      </c>
      <c r="R145" s="177">
        <v>1</v>
      </c>
      <c r="S145" s="177">
        <v>0</v>
      </c>
    </row>
    <row r="146" spans="1:19" x14ac:dyDescent="0.2">
      <c r="A146" s="58" t="s">
        <v>810</v>
      </c>
      <c r="B146" s="58" t="s">
        <v>811</v>
      </c>
      <c r="C146" s="58" t="s">
        <v>802</v>
      </c>
      <c r="D146" s="19">
        <v>1956</v>
      </c>
      <c r="E146" s="202">
        <f t="shared" si="13"/>
        <v>696</v>
      </c>
      <c r="F146" s="130"/>
      <c r="G146" s="60" t="str">
        <f t="shared" si="15"/>
        <v/>
      </c>
      <c r="H146" s="201">
        <v>466</v>
      </c>
      <c r="I146" s="131"/>
      <c r="J146" s="132">
        <v>230</v>
      </c>
      <c r="K146" s="131"/>
      <c r="L146" s="201">
        <v>422</v>
      </c>
      <c r="M146" s="131"/>
      <c r="N146" s="201">
        <v>838</v>
      </c>
      <c r="O146" s="131">
        <f t="shared" si="14"/>
        <v>0.42842535787321062</v>
      </c>
      <c r="P146" s="232" t="s">
        <v>812</v>
      </c>
      <c r="Q146" s="177">
        <v>0</v>
      </c>
      <c r="R146" s="177">
        <v>1</v>
      </c>
      <c r="S146" s="177">
        <v>0</v>
      </c>
    </row>
    <row r="147" spans="1:19" s="133" customFormat="1" x14ac:dyDescent="0.2">
      <c r="A147" s="58" t="s">
        <v>813</v>
      </c>
      <c r="B147" s="58" t="s">
        <v>814</v>
      </c>
      <c r="C147" s="58" t="s">
        <v>802</v>
      </c>
      <c r="D147" s="19">
        <v>900</v>
      </c>
      <c r="E147" s="202">
        <f t="shared" si="13"/>
        <v>510</v>
      </c>
      <c r="F147" s="130">
        <f t="shared" si="13"/>
        <v>0.56666666666666665</v>
      </c>
      <c r="G147" s="60" t="str">
        <f t="shared" si="15"/>
        <v>53.4% - 59.9%</v>
      </c>
      <c r="H147" s="201">
        <v>292</v>
      </c>
      <c r="I147" s="131">
        <f t="shared" si="18"/>
        <v>0.32444444444444442</v>
      </c>
      <c r="J147" s="132">
        <v>218</v>
      </c>
      <c r="K147" s="131">
        <f t="shared" si="16"/>
        <v>0.24222222222222223</v>
      </c>
      <c r="L147" s="201">
        <v>375</v>
      </c>
      <c r="M147" s="131">
        <f t="shared" si="17"/>
        <v>0.41666666666666669</v>
      </c>
      <c r="N147" s="201">
        <v>15</v>
      </c>
      <c r="O147" s="131">
        <f t="shared" si="14"/>
        <v>1.6666666666666666E-2</v>
      </c>
      <c r="P147" s="232" t="s">
        <v>815</v>
      </c>
      <c r="Q147" s="177">
        <v>0</v>
      </c>
      <c r="R147" s="177">
        <v>0</v>
      </c>
      <c r="S147" s="177">
        <v>0</v>
      </c>
    </row>
    <row r="148" spans="1:19" s="133" customFormat="1" x14ac:dyDescent="0.2">
      <c r="A148" s="58" t="s">
        <v>816</v>
      </c>
      <c r="B148" s="58" t="s">
        <v>817</v>
      </c>
      <c r="C148" s="58" t="s">
        <v>802</v>
      </c>
      <c r="D148" s="19">
        <v>1052</v>
      </c>
      <c r="E148" s="202">
        <f t="shared" si="13"/>
        <v>536</v>
      </c>
      <c r="F148" s="130">
        <f t="shared" si="13"/>
        <v>0.50950570342205315</v>
      </c>
      <c r="G148" s="60" t="str">
        <f t="shared" si="15"/>
        <v>47.9% - 54.0%</v>
      </c>
      <c r="H148" s="201">
        <v>318</v>
      </c>
      <c r="I148" s="131">
        <f t="shared" si="18"/>
        <v>0.30228136882129275</v>
      </c>
      <c r="J148" s="132">
        <v>218</v>
      </c>
      <c r="K148" s="131">
        <f t="shared" si="16"/>
        <v>0.20722433460076045</v>
      </c>
      <c r="L148" s="201">
        <v>467</v>
      </c>
      <c r="M148" s="131">
        <f t="shared" si="17"/>
        <v>0.44391634980988592</v>
      </c>
      <c r="N148" s="201">
        <v>49</v>
      </c>
      <c r="O148" s="131">
        <f t="shared" si="14"/>
        <v>4.6577946768060839E-2</v>
      </c>
      <c r="P148" s="232" t="s">
        <v>818</v>
      </c>
      <c r="Q148" s="177">
        <v>0</v>
      </c>
      <c r="R148" s="177">
        <v>0</v>
      </c>
      <c r="S148" s="177">
        <v>0</v>
      </c>
    </row>
    <row r="149" spans="1:19" s="133" customFormat="1" x14ac:dyDescent="0.2">
      <c r="A149" s="58" t="s">
        <v>819</v>
      </c>
      <c r="B149" s="58" t="s">
        <v>820</v>
      </c>
      <c r="C149" s="58" t="s">
        <v>802</v>
      </c>
      <c r="D149" s="19">
        <v>1954</v>
      </c>
      <c r="E149" s="202">
        <f t="shared" si="13"/>
        <v>828</v>
      </c>
      <c r="F149" s="130"/>
      <c r="G149" s="60" t="str">
        <f t="shared" si="15"/>
        <v/>
      </c>
      <c r="H149" s="201">
        <v>579</v>
      </c>
      <c r="I149" s="131"/>
      <c r="J149" s="132">
        <v>249</v>
      </c>
      <c r="K149" s="131"/>
      <c r="L149" s="201">
        <v>881</v>
      </c>
      <c r="M149" s="131"/>
      <c r="N149" s="201">
        <v>245</v>
      </c>
      <c r="O149" s="131">
        <f t="shared" si="14"/>
        <v>0.12538382804503581</v>
      </c>
      <c r="P149" s="232" t="s">
        <v>821</v>
      </c>
      <c r="Q149" s="177">
        <v>0</v>
      </c>
      <c r="R149" s="177">
        <v>1</v>
      </c>
      <c r="S149" s="177">
        <v>0</v>
      </c>
    </row>
    <row r="150" spans="1:19" s="133" customFormat="1" x14ac:dyDescent="0.2">
      <c r="A150" s="58" t="s">
        <v>822</v>
      </c>
      <c r="B150" s="58" t="s">
        <v>823</v>
      </c>
      <c r="C150" s="58" t="s">
        <v>824</v>
      </c>
      <c r="D150" s="19">
        <v>827</v>
      </c>
      <c r="E150" s="202">
        <f t="shared" si="13"/>
        <v>431</v>
      </c>
      <c r="F150" s="130">
        <f t="shared" si="13"/>
        <v>0.5211608222490931</v>
      </c>
      <c r="G150" s="60" t="str">
        <f t="shared" si="15"/>
        <v>48.7% - 55.5%</v>
      </c>
      <c r="H150" s="201">
        <v>321</v>
      </c>
      <c r="I150" s="131">
        <f t="shared" si="18"/>
        <v>0.38814993954050786</v>
      </c>
      <c r="J150" s="132">
        <v>110</v>
      </c>
      <c r="K150" s="131">
        <f t="shared" si="16"/>
        <v>0.13301088270858524</v>
      </c>
      <c r="L150" s="201">
        <v>380</v>
      </c>
      <c r="M150" s="131">
        <f t="shared" si="17"/>
        <v>0.45949214026602175</v>
      </c>
      <c r="N150" s="201">
        <v>16</v>
      </c>
      <c r="O150" s="131">
        <f t="shared" si="14"/>
        <v>1.9347037484885126E-2</v>
      </c>
      <c r="P150" s="232" t="s">
        <v>825</v>
      </c>
      <c r="Q150" s="177">
        <v>0</v>
      </c>
      <c r="R150" s="177">
        <v>0</v>
      </c>
      <c r="S150" s="177">
        <v>0</v>
      </c>
    </row>
    <row r="151" spans="1:19" s="133" customFormat="1" x14ac:dyDescent="0.2">
      <c r="A151" s="58" t="s">
        <v>826</v>
      </c>
      <c r="B151" s="58" t="s">
        <v>827</v>
      </c>
      <c r="C151" s="58" t="s">
        <v>824</v>
      </c>
      <c r="D151" s="19">
        <v>1334</v>
      </c>
      <c r="E151" s="202">
        <f t="shared" si="13"/>
        <v>772</v>
      </c>
      <c r="F151" s="130">
        <f t="shared" si="13"/>
        <v>0.5787106446776612</v>
      </c>
      <c r="G151" s="60" t="str">
        <f t="shared" si="15"/>
        <v>55.2% - 60.5%</v>
      </c>
      <c r="H151" s="201">
        <v>498</v>
      </c>
      <c r="I151" s="131">
        <f t="shared" si="18"/>
        <v>0.37331334332833582</v>
      </c>
      <c r="J151" s="132">
        <v>274</v>
      </c>
      <c r="K151" s="131">
        <f t="shared" si="16"/>
        <v>0.20539730134932535</v>
      </c>
      <c r="L151" s="201">
        <v>521</v>
      </c>
      <c r="M151" s="131">
        <f t="shared" si="17"/>
        <v>0.39055472263868068</v>
      </c>
      <c r="N151" s="201">
        <v>41</v>
      </c>
      <c r="O151" s="131">
        <f t="shared" si="14"/>
        <v>3.073463268365817E-2</v>
      </c>
      <c r="P151" s="232" t="s">
        <v>828</v>
      </c>
      <c r="Q151" s="177">
        <v>0</v>
      </c>
      <c r="R151" s="177">
        <v>0</v>
      </c>
      <c r="S151" s="177">
        <v>0</v>
      </c>
    </row>
    <row r="152" spans="1:19" s="133" customFormat="1" x14ac:dyDescent="0.2">
      <c r="A152" s="58" t="s">
        <v>829</v>
      </c>
      <c r="B152" s="58" t="s">
        <v>830</v>
      </c>
      <c r="C152" s="58" t="s">
        <v>824</v>
      </c>
      <c r="D152" s="19">
        <v>585</v>
      </c>
      <c r="E152" s="202">
        <f t="shared" si="13"/>
        <v>207</v>
      </c>
      <c r="F152" s="130">
        <f t="shared" si="13"/>
        <v>0.35384615384615387</v>
      </c>
      <c r="G152" s="60" t="str">
        <f t="shared" si="15"/>
        <v>31.6% - 39.3%</v>
      </c>
      <c r="H152" s="201">
        <v>161</v>
      </c>
      <c r="I152" s="131">
        <f t="shared" si="18"/>
        <v>0.27521367521367524</v>
      </c>
      <c r="J152" s="132">
        <v>46</v>
      </c>
      <c r="K152" s="131">
        <f t="shared" si="16"/>
        <v>7.8632478632478631E-2</v>
      </c>
      <c r="L152" s="201">
        <v>363</v>
      </c>
      <c r="M152" s="131">
        <f t="shared" si="17"/>
        <v>0.62051282051282053</v>
      </c>
      <c r="N152" s="201">
        <v>15</v>
      </c>
      <c r="O152" s="131">
        <f t="shared" si="14"/>
        <v>2.564102564102564E-2</v>
      </c>
      <c r="P152" s="232" t="s">
        <v>831</v>
      </c>
      <c r="Q152" s="177">
        <v>0</v>
      </c>
      <c r="R152" s="177">
        <v>0</v>
      </c>
      <c r="S152" s="177">
        <v>0</v>
      </c>
    </row>
    <row r="153" spans="1:19" s="133" customFormat="1" x14ac:dyDescent="0.2">
      <c r="A153" s="58" t="s">
        <v>832</v>
      </c>
      <c r="B153" s="58" t="s">
        <v>833</v>
      </c>
      <c r="C153" s="58" t="s">
        <v>824</v>
      </c>
      <c r="D153" s="19">
        <v>653</v>
      </c>
      <c r="E153" s="202">
        <f t="shared" si="13"/>
        <v>287</v>
      </c>
      <c r="F153" s="130">
        <f t="shared" si="13"/>
        <v>0.43950995405819293</v>
      </c>
      <c r="G153" s="60" t="str">
        <f t="shared" si="15"/>
        <v>40.2% - 47.8%</v>
      </c>
      <c r="H153" s="201">
        <v>198</v>
      </c>
      <c r="I153" s="131">
        <f t="shared" si="18"/>
        <v>0.30321592649310875</v>
      </c>
      <c r="J153" s="132">
        <v>89</v>
      </c>
      <c r="K153" s="131">
        <f t="shared" si="16"/>
        <v>0.13629402756508421</v>
      </c>
      <c r="L153" s="201">
        <v>355</v>
      </c>
      <c r="M153" s="131">
        <f t="shared" si="17"/>
        <v>0.54364471669218994</v>
      </c>
      <c r="N153" s="201">
        <v>11</v>
      </c>
      <c r="O153" s="131">
        <f t="shared" si="14"/>
        <v>1.6845329249617153E-2</v>
      </c>
      <c r="P153" s="232" t="s">
        <v>834</v>
      </c>
      <c r="Q153" s="177">
        <v>0</v>
      </c>
      <c r="R153" s="177">
        <v>0</v>
      </c>
      <c r="S153" s="177">
        <v>0</v>
      </c>
    </row>
    <row r="154" spans="1:19" s="133" customFormat="1" x14ac:dyDescent="0.2">
      <c r="A154" s="58" t="s">
        <v>835</v>
      </c>
      <c r="B154" s="58" t="s">
        <v>836</v>
      </c>
      <c r="C154" s="58" t="s">
        <v>824</v>
      </c>
      <c r="D154" s="19">
        <v>405</v>
      </c>
      <c r="E154" s="202">
        <f t="shared" si="13"/>
        <v>163</v>
      </c>
      <c r="F154" s="130">
        <f t="shared" si="13"/>
        <v>0.40246913580246912</v>
      </c>
      <c r="G154" s="60" t="str">
        <f t="shared" si="15"/>
        <v>35.6% - 45.1%</v>
      </c>
      <c r="H154" s="201">
        <v>126</v>
      </c>
      <c r="I154" s="131">
        <f t="shared" si="18"/>
        <v>0.31111111111111112</v>
      </c>
      <c r="J154" s="132">
        <v>37</v>
      </c>
      <c r="K154" s="131">
        <f t="shared" si="16"/>
        <v>9.1358024691358022E-2</v>
      </c>
      <c r="L154" s="201">
        <v>227</v>
      </c>
      <c r="M154" s="131">
        <f t="shared" si="17"/>
        <v>0.56049382716049378</v>
      </c>
      <c r="N154" s="201">
        <v>15</v>
      </c>
      <c r="O154" s="131">
        <f t="shared" si="14"/>
        <v>3.7037037037037035E-2</v>
      </c>
      <c r="P154" s="232" t="s">
        <v>837</v>
      </c>
      <c r="Q154" s="177">
        <v>0</v>
      </c>
      <c r="R154" s="177">
        <v>0</v>
      </c>
      <c r="S154" s="177">
        <v>0</v>
      </c>
    </row>
    <row r="155" spans="1:19" s="133" customFormat="1" x14ac:dyDescent="0.2">
      <c r="A155" s="58" t="s">
        <v>838</v>
      </c>
      <c r="B155" s="58" t="s">
        <v>839</v>
      </c>
      <c r="C155" s="58" t="s">
        <v>824</v>
      </c>
      <c r="D155" s="19">
        <v>339</v>
      </c>
      <c r="E155" s="202">
        <f t="shared" si="13"/>
        <v>140</v>
      </c>
      <c r="F155" s="130">
        <f t="shared" si="13"/>
        <v>0.41297935103244837</v>
      </c>
      <c r="G155" s="60" t="str">
        <f t="shared" si="15"/>
        <v>36.2% - 46.6%</v>
      </c>
      <c r="H155" s="201">
        <v>99</v>
      </c>
      <c r="I155" s="131">
        <f t="shared" si="18"/>
        <v>0.29203539823008851</v>
      </c>
      <c r="J155" s="132">
        <v>41</v>
      </c>
      <c r="K155" s="131">
        <f t="shared" si="16"/>
        <v>0.12094395280235988</v>
      </c>
      <c r="L155" s="201">
        <v>190</v>
      </c>
      <c r="M155" s="131">
        <f t="shared" si="17"/>
        <v>0.56047197640117996</v>
      </c>
      <c r="N155" s="201">
        <v>9</v>
      </c>
      <c r="O155" s="131">
        <f t="shared" si="14"/>
        <v>2.6548672566371681E-2</v>
      </c>
      <c r="P155" s="232" t="s">
        <v>840</v>
      </c>
      <c r="Q155" s="177">
        <v>0</v>
      </c>
      <c r="R155" s="177">
        <v>0</v>
      </c>
      <c r="S155" s="177">
        <v>0</v>
      </c>
    </row>
    <row r="156" spans="1:19" s="133" customFormat="1" x14ac:dyDescent="0.2">
      <c r="A156" s="58" t="s">
        <v>841</v>
      </c>
      <c r="B156" s="58" t="s">
        <v>842</v>
      </c>
      <c r="C156" s="58" t="s">
        <v>824</v>
      </c>
      <c r="D156" s="19">
        <v>919</v>
      </c>
      <c r="E156" s="202">
        <f t="shared" si="13"/>
        <v>389</v>
      </c>
      <c r="F156" s="130">
        <f t="shared" si="13"/>
        <v>0.42328618063112078</v>
      </c>
      <c r="G156" s="60" t="str">
        <f t="shared" si="15"/>
        <v>39.2% - 45.5%</v>
      </c>
      <c r="H156" s="201">
        <v>299</v>
      </c>
      <c r="I156" s="131">
        <f t="shared" si="18"/>
        <v>0.3253536452665941</v>
      </c>
      <c r="J156" s="132">
        <v>90</v>
      </c>
      <c r="K156" s="131">
        <f t="shared" si="16"/>
        <v>9.793253536452666E-2</v>
      </c>
      <c r="L156" s="201">
        <v>513</v>
      </c>
      <c r="M156" s="131">
        <f t="shared" si="17"/>
        <v>0.55821545157780195</v>
      </c>
      <c r="N156" s="201">
        <v>17</v>
      </c>
      <c r="O156" s="131">
        <f t="shared" si="14"/>
        <v>1.8498367791077257E-2</v>
      </c>
      <c r="P156" s="232" t="s">
        <v>843</v>
      </c>
      <c r="Q156" s="177">
        <v>0</v>
      </c>
      <c r="R156" s="177">
        <v>0</v>
      </c>
      <c r="S156" s="177">
        <v>0</v>
      </c>
    </row>
    <row r="157" spans="1:19" s="133" customFormat="1" x14ac:dyDescent="0.2">
      <c r="A157" s="58" t="s">
        <v>844</v>
      </c>
      <c r="B157" s="58" t="s">
        <v>845</v>
      </c>
      <c r="C157" s="58" t="s">
        <v>846</v>
      </c>
      <c r="D157" s="19">
        <v>394</v>
      </c>
      <c r="E157" s="202">
        <f t="shared" si="13"/>
        <v>99</v>
      </c>
      <c r="F157" s="130"/>
      <c r="G157" s="60" t="str">
        <f t="shared" si="15"/>
        <v/>
      </c>
      <c r="H157" s="201">
        <v>72</v>
      </c>
      <c r="I157" s="131"/>
      <c r="J157" s="132">
        <v>27</v>
      </c>
      <c r="K157" s="131"/>
      <c r="L157" s="201">
        <v>224</v>
      </c>
      <c r="M157" s="131"/>
      <c r="N157" s="201">
        <v>71</v>
      </c>
      <c r="O157" s="131">
        <f t="shared" si="14"/>
        <v>0.1802030456852792</v>
      </c>
      <c r="P157" s="232" t="s">
        <v>847</v>
      </c>
      <c r="Q157" s="177">
        <v>0</v>
      </c>
      <c r="R157" s="177">
        <v>1</v>
      </c>
      <c r="S157" s="177">
        <v>0</v>
      </c>
    </row>
    <row r="158" spans="1:19" s="133" customFormat="1" x14ac:dyDescent="0.2">
      <c r="A158" s="58" t="s">
        <v>848</v>
      </c>
      <c r="B158" s="58" t="s">
        <v>849</v>
      </c>
      <c r="C158" s="58" t="s">
        <v>846</v>
      </c>
      <c r="D158" s="19">
        <v>394</v>
      </c>
      <c r="E158" s="202">
        <f t="shared" si="13"/>
        <v>123</v>
      </c>
      <c r="F158" s="130"/>
      <c r="G158" s="60" t="str">
        <f t="shared" si="15"/>
        <v/>
      </c>
      <c r="H158" s="201">
        <v>84</v>
      </c>
      <c r="I158" s="131"/>
      <c r="J158" s="132">
        <v>39</v>
      </c>
      <c r="K158" s="131"/>
      <c r="L158" s="201">
        <v>173</v>
      </c>
      <c r="M158" s="131"/>
      <c r="N158" s="201">
        <v>98</v>
      </c>
      <c r="O158" s="131">
        <f t="shared" si="14"/>
        <v>0.24873096446700507</v>
      </c>
      <c r="P158" s="232" t="s">
        <v>850</v>
      </c>
      <c r="Q158" s="177">
        <v>0</v>
      </c>
      <c r="R158" s="177">
        <v>1</v>
      </c>
      <c r="S158" s="177">
        <v>0</v>
      </c>
    </row>
    <row r="159" spans="1:19" s="133" customFormat="1" x14ac:dyDescent="0.2">
      <c r="A159" s="58" t="s">
        <v>851</v>
      </c>
      <c r="B159" s="58" t="s">
        <v>852</v>
      </c>
      <c r="C159" s="58" t="s">
        <v>846</v>
      </c>
      <c r="D159" s="19">
        <v>509</v>
      </c>
      <c r="E159" s="202">
        <f t="shared" si="13"/>
        <v>27</v>
      </c>
      <c r="F159" s="130"/>
      <c r="G159" s="60" t="str">
        <f t="shared" si="15"/>
        <v/>
      </c>
      <c r="H159" s="201">
        <v>20</v>
      </c>
      <c r="I159" s="131"/>
      <c r="J159" s="132">
        <v>7</v>
      </c>
      <c r="K159" s="131"/>
      <c r="L159" s="201">
        <v>97</v>
      </c>
      <c r="M159" s="131"/>
      <c r="N159" s="201">
        <v>385</v>
      </c>
      <c r="O159" s="131">
        <f t="shared" si="14"/>
        <v>0.75638506876227896</v>
      </c>
      <c r="P159" s="232" t="s">
        <v>853</v>
      </c>
      <c r="Q159" s="177">
        <v>0</v>
      </c>
      <c r="R159" s="177">
        <v>1</v>
      </c>
      <c r="S159" s="177">
        <v>0</v>
      </c>
    </row>
    <row r="160" spans="1:19" s="133" customFormat="1" x14ac:dyDescent="0.2">
      <c r="A160" s="58" t="s">
        <v>854</v>
      </c>
      <c r="B160" s="58" t="s">
        <v>855</v>
      </c>
      <c r="C160" s="58" t="s">
        <v>846</v>
      </c>
      <c r="D160" s="19">
        <v>686</v>
      </c>
      <c r="E160" s="202">
        <f t="shared" si="13"/>
        <v>305</v>
      </c>
      <c r="F160" s="130">
        <f t="shared" si="13"/>
        <v>0.44460641399416911</v>
      </c>
      <c r="G160" s="60" t="str">
        <f t="shared" si="15"/>
        <v>40.8% - 48.2%</v>
      </c>
      <c r="H160" s="201">
        <v>227</v>
      </c>
      <c r="I160" s="131">
        <f t="shared" si="18"/>
        <v>0.33090379008746357</v>
      </c>
      <c r="J160" s="132">
        <v>78</v>
      </c>
      <c r="K160" s="131">
        <f t="shared" si="16"/>
        <v>0.11370262390670553</v>
      </c>
      <c r="L160" s="201">
        <v>378</v>
      </c>
      <c r="M160" s="131">
        <f t="shared" si="17"/>
        <v>0.55102040816326525</v>
      </c>
      <c r="N160" s="201">
        <v>3</v>
      </c>
      <c r="O160" s="131">
        <f t="shared" si="14"/>
        <v>4.3731778425655978E-3</v>
      </c>
      <c r="P160" s="232" t="s">
        <v>856</v>
      </c>
      <c r="Q160" s="177">
        <v>0</v>
      </c>
      <c r="R160" s="177">
        <v>0</v>
      </c>
      <c r="S160" s="177">
        <v>0</v>
      </c>
    </row>
    <row r="161" spans="1:19" s="133" customFormat="1" x14ac:dyDescent="0.2">
      <c r="A161" s="58" t="s">
        <v>857</v>
      </c>
      <c r="B161" s="58" t="s">
        <v>858</v>
      </c>
      <c r="C161" s="58" t="s">
        <v>846</v>
      </c>
      <c r="D161" s="19">
        <v>562</v>
      </c>
      <c r="E161" s="202">
        <f t="shared" si="13"/>
        <v>189</v>
      </c>
      <c r="F161" s="130"/>
      <c r="G161" s="60" t="str">
        <f t="shared" si="15"/>
        <v/>
      </c>
      <c r="H161" s="201">
        <v>136</v>
      </c>
      <c r="I161" s="131"/>
      <c r="J161" s="132">
        <v>53</v>
      </c>
      <c r="K161" s="131"/>
      <c r="L161" s="201">
        <v>288</v>
      </c>
      <c r="M161" s="131"/>
      <c r="N161" s="201">
        <v>85</v>
      </c>
      <c r="O161" s="131">
        <f t="shared" si="14"/>
        <v>0.1512455516014235</v>
      </c>
      <c r="P161" s="232" t="s">
        <v>859</v>
      </c>
      <c r="Q161" s="177">
        <v>0</v>
      </c>
      <c r="R161" s="177">
        <v>1</v>
      </c>
      <c r="S161" s="177">
        <v>0</v>
      </c>
    </row>
    <row r="162" spans="1:19" s="133" customFormat="1" x14ac:dyDescent="0.2">
      <c r="A162" s="58" t="s">
        <v>860</v>
      </c>
      <c r="B162" s="58" t="s">
        <v>861</v>
      </c>
      <c r="C162" s="58" t="s">
        <v>846</v>
      </c>
      <c r="D162" s="19">
        <v>352</v>
      </c>
      <c r="E162" s="202">
        <f t="shared" si="13"/>
        <v>122</v>
      </c>
      <c r="F162" s="130"/>
      <c r="G162" s="60" t="str">
        <f t="shared" si="15"/>
        <v/>
      </c>
      <c r="H162" s="201">
        <v>93</v>
      </c>
      <c r="I162" s="131"/>
      <c r="J162" s="132">
        <v>29</v>
      </c>
      <c r="K162" s="131"/>
      <c r="L162" s="201">
        <v>158</v>
      </c>
      <c r="M162" s="131"/>
      <c r="N162" s="201">
        <v>72</v>
      </c>
      <c r="O162" s="131">
        <f t="shared" si="14"/>
        <v>0.20454545454545456</v>
      </c>
      <c r="P162" s="232" t="s">
        <v>862</v>
      </c>
      <c r="Q162" s="177">
        <v>0</v>
      </c>
      <c r="R162" s="177">
        <v>1</v>
      </c>
      <c r="S162" s="177">
        <v>0</v>
      </c>
    </row>
    <row r="163" spans="1:19" s="133" customFormat="1" x14ac:dyDescent="0.2">
      <c r="A163" s="58" t="s">
        <v>863</v>
      </c>
      <c r="B163" s="58" t="s">
        <v>864</v>
      </c>
      <c r="C163" s="58" t="s">
        <v>846</v>
      </c>
      <c r="D163" s="19">
        <v>911</v>
      </c>
      <c r="E163" s="202">
        <f t="shared" si="13"/>
        <v>47</v>
      </c>
      <c r="F163" s="130"/>
      <c r="G163" s="60" t="str">
        <f t="shared" si="15"/>
        <v/>
      </c>
      <c r="H163" s="201">
        <v>35</v>
      </c>
      <c r="I163" s="131"/>
      <c r="J163" s="132">
        <v>12</v>
      </c>
      <c r="K163" s="131"/>
      <c r="L163" s="201">
        <v>265</v>
      </c>
      <c r="M163" s="131"/>
      <c r="N163" s="201">
        <v>599</v>
      </c>
      <c r="O163" s="131">
        <f t="shared" si="14"/>
        <v>0.65751920965971455</v>
      </c>
      <c r="P163" s="232" t="s">
        <v>865</v>
      </c>
      <c r="Q163" s="177">
        <v>0</v>
      </c>
      <c r="R163" s="177">
        <v>1</v>
      </c>
      <c r="S163" s="177">
        <v>0</v>
      </c>
    </row>
    <row r="164" spans="1:19" s="133" customFormat="1" x14ac:dyDescent="0.2">
      <c r="A164" s="58" t="s">
        <v>866</v>
      </c>
      <c r="B164" s="58" t="s">
        <v>867</v>
      </c>
      <c r="C164" s="58" t="s">
        <v>846</v>
      </c>
      <c r="D164" s="19">
        <v>541</v>
      </c>
      <c r="E164" s="202">
        <f t="shared" ref="E164:F227" si="19">H164+J164</f>
        <v>188</v>
      </c>
      <c r="F164" s="130">
        <f t="shared" si="19"/>
        <v>0.34750462107208868</v>
      </c>
      <c r="G164" s="60" t="str">
        <f t="shared" si="15"/>
        <v>30.9% - 38.9%</v>
      </c>
      <c r="H164" s="201">
        <v>130</v>
      </c>
      <c r="I164" s="131">
        <f t="shared" si="18"/>
        <v>0.24029574861367836</v>
      </c>
      <c r="J164" s="132">
        <v>58</v>
      </c>
      <c r="K164" s="131">
        <f t="shared" si="16"/>
        <v>0.10720887245841035</v>
      </c>
      <c r="L164" s="201">
        <v>335</v>
      </c>
      <c r="M164" s="131">
        <f t="shared" si="17"/>
        <v>0.61922365988909422</v>
      </c>
      <c r="N164" s="201">
        <v>18</v>
      </c>
      <c r="O164" s="131">
        <f t="shared" ref="O164:O227" si="20">N164/D164</f>
        <v>3.3271719038817003E-2</v>
      </c>
      <c r="P164" s="232" t="s">
        <v>868</v>
      </c>
      <c r="Q164" s="177">
        <v>0</v>
      </c>
      <c r="R164" s="177">
        <v>0</v>
      </c>
      <c r="S164" s="177">
        <v>0</v>
      </c>
    </row>
    <row r="165" spans="1:19" s="133" customFormat="1" x14ac:dyDescent="0.2">
      <c r="A165" s="58" t="s">
        <v>869</v>
      </c>
      <c r="B165" s="58" t="s">
        <v>870</v>
      </c>
      <c r="C165" s="58" t="s">
        <v>871</v>
      </c>
      <c r="D165" s="19">
        <v>504</v>
      </c>
      <c r="E165" s="202">
        <f t="shared" si="19"/>
        <v>313</v>
      </c>
      <c r="F165" s="130">
        <f t="shared" si="19"/>
        <v>0.62103174603174605</v>
      </c>
      <c r="G165" s="60" t="str">
        <f t="shared" si="15"/>
        <v>57.8% - 66.2%</v>
      </c>
      <c r="H165" s="201">
        <v>231</v>
      </c>
      <c r="I165" s="131">
        <f t="shared" si="18"/>
        <v>0.45833333333333331</v>
      </c>
      <c r="J165" s="132">
        <v>82</v>
      </c>
      <c r="K165" s="131">
        <f t="shared" si="16"/>
        <v>0.1626984126984127</v>
      </c>
      <c r="L165" s="201">
        <v>184</v>
      </c>
      <c r="M165" s="131">
        <f t="shared" si="17"/>
        <v>0.36507936507936506</v>
      </c>
      <c r="N165" s="201">
        <v>7</v>
      </c>
      <c r="O165" s="131">
        <f t="shared" si="20"/>
        <v>1.3888888888888888E-2</v>
      </c>
      <c r="P165" s="232" t="s">
        <v>872</v>
      </c>
      <c r="Q165" s="177">
        <v>0</v>
      </c>
      <c r="R165" s="177">
        <v>0</v>
      </c>
      <c r="S165" s="177">
        <v>0</v>
      </c>
    </row>
    <row r="166" spans="1:19" s="133" customFormat="1" x14ac:dyDescent="0.2">
      <c r="A166" s="58" t="s">
        <v>873</v>
      </c>
      <c r="B166" s="58" t="s">
        <v>874</v>
      </c>
      <c r="C166" s="58" t="s">
        <v>871</v>
      </c>
      <c r="D166" s="19">
        <v>1717</v>
      </c>
      <c r="E166" s="202">
        <f t="shared" si="19"/>
        <v>876</v>
      </c>
      <c r="F166" s="130">
        <f t="shared" si="19"/>
        <v>0.51019219569015728</v>
      </c>
      <c r="G166" s="60" t="str">
        <f t="shared" si="15"/>
        <v>48.7% - 53.4%</v>
      </c>
      <c r="H166" s="201">
        <v>683</v>
      </c>
      <c r="I166" s="131">
        <f t="shared" si="18"/>
        <v>0.39778683750728017</v>
      </c>
      <c r="J166" s="132">
        <v>193</v>
      </c>
      <c r="K166" s="131">
        <f t="shared" si="16"/>
        <v>0.11240535818287711</v>
      </c>
      <c r="L166" s="201">
        <v>757</v>
      </c>
      <c r="M166" s="131">
        <f t="shared" si="17"/>
        <v>0.44088526499708797</v>
      </c>
      <c r="N166" s="201">
        <v>84</v>
      </c>
      <c r="O166" s="131">
        <f t="shared" si="20"/>
        <v>4.8922539312754802E-2</v>
      </c>
      <c r="P166" s="232" t="s">
        <v>875</v>
      </c>
      <c r="Q166" s="177">
        <v>0</v>
      </c>
      <c r="R166" s="177">
        <v>0</v>
      </c>
      <c r="S166" s="177">
        <v>0</v>
      </c>
    </row>
    <row r="167" spans="1:19" s="133" customFormat="1" x14ac:dyDescent="0.2">
      <c r="A167" s="58" t="s">
        <v>876</v>
      </c>
      <c r="B167" s="58" t="s">
        <v>877</v>
      </c>
      <c r="C167" s="58" t="s">
        <v>871</v>
      </c>
      <c r="D167" s="19">
        <v>744</v>
      </c>
      <c r="E167" s="202">
        <f t="shared" si="19"/>
        <v>344</v>
      </c>
      <c r="F167" s="130"/>
      <c r="G167" s="60" t="str">
        <f t="shared" si="15"/>
        <v/>
      </c>
      <c r="H167" s="201">
        <v>218</v>
      </c>
      <c r="I167" s="131"/>
      <c r="J167" s="132">
        <v>126</v>
      </c>
      <c r="K167" s="131"/>
      <c r="L167" s="201">
        <v>354</v>
      </c>
      <c r="M167" s="131"/>
      <c r="N167" s="201">
        <v>46</v>
      </c>
      <c r="O167" s="131">
        <f t="shared" si="20"/>
        <v>6.1827956989247312E-2</v>
      </c>
      <c r="P167" s="232" t="s">
        <v>878</v>
      </c>
      <c r="Q167" s="177">
        <v>0</v>
      </c>
      <c r="R167" s="177">
        <v>1</v>
      </c>
      <c r="S167" s="177">
        <v>0</v>
      </c>
    </row>
    <row r="168" spans="1:19" s="133" customFormat="1" x14ac:dyDescent="0.2">
      <c r="A168" s="58" t="s">
        <v>879</v>
      </c>
      <c r="B168" s="58" t="s">
        <v>880</v>
      </c>
      <c r="C168" s="58" t="s">
        <v>871</v>
      </c>
      <c r="D168" s="19">
        <v>1266</v>
      </c>
      <c r="E168" s="202">
        <f t="shared" si="19"/>
        <v>638</v>
      </c>
      <c r="F168" s="130">
        <f t="shared" si="19"/>
        <v>0.50394944707740918</v>
      </c>
      <c r="G168" s="60" t="str">
        <f t="shared" ref="G168:G246" si="21">IF(ISNUMBER(F168),TEXT(((2*E168)+(1.96^2)-(1.96*((1.96^2)+(4*E168*(100%-F168)))^0.5))/(2*(D168+(1.96^2))),"0.0%")&amp;" - "&amp;TEXT(((2*E168)+(1.96^2)+(1.96*((1.96^2)+(4*E168*(100%-F168)))^0.5))/(2*(D168+(1.96^2))),"0.0%"),"")</f>
        <v>47.6% - 53.1%</v>
      </c>
      <c r="H168" s="201">
        <v>484</v>
      </c>
      <c r="I168" s="131">
        <f t="shared" si="18"/>
        <v>0.38230647709320698</v>
      </c>
      <c r="J168" s="132">
        <v>154</v>
      </c>
      <c r="K168" s="131">
        <f t="shared" si="16"/>
        <v>0.12164296998420221</v>
      </c>
      <c r="L168" s="201">
        <v>585</v>
      </c>
      <c r="M168" s="131">
        <f t="shared" si="17"/>
        <v>0.46208530805687204</v>
      </c>
      <c r="N168" s="201">
        <v>43</v>
      </c>
      <c r="O168" s="131">
        <f t="shared" si="20"/>
        <v>3.3965244865718801E-2</v>
      </c>
      <c r="P168" s="232" t="s">
        <v>881</v>
      </c>
      <c r="Q168" s="177">
        <v>0</v>
      </c>
      <c r="R168" s="177">
        <v>0</v>
      </c>
      <c r="S168" s="177">
        <v>0</v>
      </c>
    </row>
    <row r="169" spans="1:19" s="133" customFormat="1" x14ac:dyDescent="0.2">
      <c r="A169" s="58" t="s">
        <v>882</v>
      </c>
      <c r="B169" s="58" t="s">
        <v>883</v>
      </c>
      <c r="C169" s="58" t="s">
        <v>884</v>
      </c>
      <c r="D169" s="19">
        <v>1613</v>
      </c>
      <c r="E169" s="202">
        <f t="shared" si="19"/>
        <v>945</v>
      </c>
      <c r="F169" s="130">
        <f t="shared" si="19"/>
        <v>0.58586484810911343</v>
      </c>
      <c r="G169" s="60" t="str">
        <f t="shared" si="21"/>
        <v>56.2% - 61.0%</v>
      </c>
      <c r="H169" s="201">
        <v>680</v>
      </c>
      <c r="I169" s="131">
        <f t="shared" si="18"/>
        <v>0.42157470551766896</v>
      </c>
      <c r="J169" s="132">
        <v>265</v>
      </c>
      <c r="K169" s="131">
        <f t="shared" si="16"/>
        <v>0.1642901425914445</v>
      </c>
      <c r="L169" s="201">
        <v>652</v>
      </c>
      <c r="M169" s="131">
        <f t="shared" si="17"/>
        <v>0.40421574705517671</v>
      </c>
      <c r="N169" s="201">
        <v>16</v>
      </c>
      <c r="O169" s="131">
        <f t="shared" si="20"/>
        <v>9.9194048357098569E-3</v>
      </c>
      <c r="P169" s="232" t="s">
        <v>885</v>
      </c>
      <c r="Q169" s="177">
        <v>0</v>
      </c>
      <c r="R169" s="177">
        <v>0</v>
      </c>
      <c r="S169" s="177">
        <v>0</v>
      </c>
    </row>
    <row r="170" spans="1:19" s="133" customFormat="1" x14ac:dyDescent="0.2">
      <c r="A170" s="58" t="s">
        <v>886</v>
      </c>
      <c r="B170" s="58" t="s">
        <v>887</v>
      </c>
      <c r="C170" s="58" t="s">
        <v>884</v>
      </c>
      <c r="D170" s="19">
        <v>576</v>
      </c>
      <c r="E170" s="202">
        <f t="shared" si="19"/>
        <v>276</v>
      </c>
      <c r="F170" s="130">
        <f t="shared" si="19"/>
        <v>0.47916666666666663</v>
      </c>
      <c r="G170" s="60" t="str">
        <f t="shared" si="21"/>
        <v>43.9% - 52.0%</v>
      </c>
      <c r="H170" s="201">
        <v>209</v>
      </c>
      <c r="I170" s="131">
        <f t="shared" si="18"/>
        <v>0.36284722222222221</v>
      </c>
      <c r="J170" s="132">
        <v>67</v>
      </c>
      <c r="K170" s="131">
        <f t="shared" si="16"/>
        <v>0.11631944444444445</v>
      </c>
      <c r="L170" s="201">
        <v>276</v>
      </c>
      <c r="M170" s="131">
        <f t="shared" si="17"/>
        <v>0.47916666666666669</v>
      </c>
      <c r="N170" s="201">
        <v>24</v>
      </c>
      <c r="O170" s="131">
        <f t="shared" si="20"/>
        <v>4.1666666666666664E-2</v>
      </c>
      <c r="P170" s="232" t="s">
        <v>888</v>
      </c>
      <c r="Q170" s="177">
        <v>0</v>
      </c>
      <c r="R170" s="177">
        <v>0</v>
      </c>
      <c r="S170" s="177">
        <v>0</v>
      </c>
    </row>
    <row r="171" spans="1:19" s="133" customFormat="1" x14ac:dyDescent="0.2">
      <c r="A171" s="58" t="s">
        <v>889</v>
      </c>
      <c r="B171" s="58" t="s">
        <v>890</v>
      </c>
      <c r="C171" s="58" t="s">
        <v>884</v>
      </c>
      <c r="D171" s="19">
        <v>1407</v>
      </c>
      <c r="E171" s="202">
        <f t="shared" si="19"/>
        <v>691</v>
      </c>
      <c r="F171" s="130">
        <f t="shared" si="19"/>
        <v>0.49111584932480457</v>
      </c>
      <c r="G171" s="60" t="str">
        <f t="shared" si="21"/>
        <v>46.5% - 51.7%</v>
      </c>
      <c r="H171" s="201">
        <v>563</v>
      </c>
      <c r="I171" s="131">
        <f t="shared" si="18"/>
        <v>0.40014214641080315</v>
      </c>
      <c r="J171" s="132">
        <v>128</v>
      </c>
      <c r="K171" s="131">
        <f t="shared" si="16"/>
        <v>9.097370291400142E-2</v>
      </c>
      <c r="L171" s="201">
        <v>711</v>
      </c>
      <c r="M171" s="131">
        <f t="shared" si="17"/>
        <v>0.50533049040511724</v>
      </c>
      <c r="N171" s="201">
        <v>5</v>
      </c>
      <c r="O171" s="131">
        <f t="shared" si="20"/>
        <v>3.5536602700781805E-3</v>
      </c>
      <c r="P171" s="232" t="s">
        <v>891</v>
      </c>
      <c r="Q171" s="177">
        <v>0</v>
      </c>
      <c r="R171" s="177">
        <v>0</v>
      </c>
      <c r="S171" s="177">
        <v>0</v>
      </c>
    </row>
    <row r="172" spans="1:19" s="133" customFormat="1" x14ac:dyDescent="0.2">
      <c r="A172" s="58" t="s">
        <v>892</v>
      </c>
      <c r="B172" s="58" t="s">
        <v>893</v>
      </c>
      <c r="C172" s="58" t="s">
        <v>884</v>
      </c>
      <c r="D172" s="19">
        <v>746</v>
      </c>
      <c r="E172" s="202">
        <f t="shared" si="19"/>
        <v>359</v>
      </c>
      <c r="F172" s="130">
        <f t="shared" si="19"/>
        <v>0.48123324396782841</v>
      </c>
      <c r="G172" s="60" t="str">
        <f t="shared" si="21"/>
        <v>44.6% - 51.7%</v>
      </c>
      <c r="H172" s="201">
        <v>259</v>
      </c>
      <c r="I172" s="131">
        <f t="shared" si="18"/>
        <v>0.34718498659517427</v>
      </c>
      <c r="J172" s="132">
        <v>100</v>
      </c>
      <c r="K172" s="131">
        <f t="shared" si="16"/>
        <v>0.13404825737265416</v>
      </c>
      <c r="L172" s="201">
        <v>386</v>
      </c>
      <c r="M172" s="131">
        <f t="shared" si="17"/>
        <v>0.51742627345844505</v>
      </c>
      <c r="N172" s="201">
        <v>1</v>
      </c>
      <c r="O172" s="131">
        <f t="shared" si="20"/>
        <v>1.3404825737265416E-3</v>
      </c>
      <c r="P172" s="232" t="s">
        <v>894</v>
      </c>
      <c r="Q172" s="177">
        <v>0</v>
      </c>
      <c r="R172" s="177">
        <v>0</v>
      </c>
      <c r="S172" s="177">
        <v>0</v>
      </c>
    </row>
    <row r="173" spans="1:19" s="133" customFormat="1" x14ac:dyDescent="0.2">
      <c r="A173" s="58" t="s">
        <v>895</v>
      </c>
      <c r="B173" s="58" t="s">
        <v>896</v>
      </c>
      <c r="C173" s="58" t="s">
        <v>897</v>
      </c>
      <c r="D173" s="19">
        <v>1438</v>
      </c>
      <c r="E173" s="202">
        <f t="shared" si="19"/>
        <v>626</v>
      </c>
      <c r="F173" s="130"/>
      <c r="G173" s="60" t="str">
        <f t="shared" si="21"/>
        <v/>
      </c>
      <c r="H173" s="201">
        <v>470</v>
      </c>
      <c r="I173" s="131"/>
      <c r="J173" s="132">
        <v>156</v>
      </c>
      <c r="K173" s="131"/>
      <c r="L173" s="201">
        <v>642</v>
      </c>
      <c r="M173" s="131"/>
      <c r="N173" s="201">
        <v>170</v>
      </c>
      <c r="O173" s="131">
        <f t="shared" si="20"/>
        <v>0.11821974965229486</v>
      </c>
      <c r="P173" s="232" t="s">
        <v>898</v>
      </c>
      <c r="Q173" s="177">
        <v>0</v>
      </c>
      <c r="R173" s="177">
        <v>1</v>
      </c>
      <c r="S173" s="177">
        <v>0</v>
      </c>
    </row>
    <row r="174" spans="1:19" s="133" customFormat="1" x14ac:dyDescent="0.2">
      <c r="A174" s="58" t="s">
        <v>899</v>
      </c>
      <c r="B174" s="58" t="s">
        <v>900</v>
      </c>
      <c r="C174" s="58" t="s">
        <v>897</v>
      </c>
      <c r="D174" s="19">
        <v>1359</v>
      </c>
      <c r="E174" s="202">
        <f t="shared" si="19"/>
        <v>634</v>
      </c>
      <c r="F174" s="130"/>
      <c r="G174" s="60" t="str">
        <f t="shared" si="21"/>
        <v/>
      </c>
      <c r="H174" s="201">
        <v>500</v>
      </c>
      <c r="I174" s="131"/>
      <c r="J174" s="132">
        <v>134</v>
      </c>
      <c r="K174" s="131"/>
      <c r="L174" s="201">
        <v>695</v>
      </c>
      <c r="M174" s="131"/>
      <c r="N174" s="201">
        <v>30</v>
      </c>
      <c r="O174" s="131">
        <f t="shared" si="20"/>
        <v>2.2075055187637971E-2</v>
      </c>
      <c r="P174" s="232" t="s">
        <v>901</v>
      </c>
      <c r="Q174" s="177">
        <v>1</v>
      </c>
      <c r="R174" s="177">
        <v>0</v>
      </c>
      <c r="S174" s="177">
        <v>0</v>
      </c>
    </row>
    <row r="175" spans="1:19" s="133" customFormat="1" x14ac:dyDescent="0.2">
      <c r="A175" s="58" t="s">
        <v>902</v>
      </c>
      <c r="B175" s="58" t="s">
        <v>903</v>
      </c>
      <c r="C175" s="58" t="s">
        <v>897</v>
      </c>
      <c r="D175" s="19">
        <v>694</v>
      </c>
      <c r="E175" s="202">
        <f t="shared" si="19"/>
        <v>266</v>
      </c>
      <c r="F175" s="130"/>
      <c r="G175" s="60" t="str">
        <f t="shared" si="21"/>
        <v/>
      </c>
      <c r="H175" s="201">
        <v>217</v>
      </c>
      <c r="I175" s="131"/>
      <c r="J175" s="132">
        <v>49</v>
      </c>
      <c r="K175" s="131"/>
      <c r="L175" s="201">
        <v>378</v>
      </c>
      <c r="M175" s="131"/>
      <c r="N175" s="201">
        <v>50</v>
      </c>
      <c r="O175" s="131">
        <f t="shared" si="20"/>
        <v>7.2046109510086456E-2</v>
      </c>
      <c r="P175" s="232" t="s">
        <v>904</v>
      </c>
      <c r="Q175" s="177">
        <v>0</v>
      </c>
      <c r="R175" s="177">
        <v>1</v>
      </c>
      <c r="S175" s="177">
        <v>0</v>
      </c>
    </row>
    <row r="176" spans="1:19" s="133" customFormat="1" x14ac:dyDescent="0.2">
      <c r="A176" s="58" t="s">
        <v>905</v>
      </c>
      <c r="B176" s="58" t="s">
        <v>906</v>
      </c>
      <c r="C176" s="58" t="s">
        <v>907</v>
      </c>
      <c r="D176" s="19">
        <v>344</v>
      </c>
      <c r="E176" s="202">
        <f t="shared" si="19"/>
        <v>99</v>
      </c>
      <c r="F176" s="130"/>
      <c r="G176" s="60" t="str">
        <f t="shared" si="21"/>
        <v/>
      </c>
      <c r="H176" s="201">
        <v>67</v>
      </c>
      <c r="I176" s="131"/>
      <c r="J176" s="132">
        <v>32</v>
      </c>
      <c r="K176" s="131"/>
      <c r="L176" s="201">
        <v>129</v>
      </c>
      <c r="M176" s="131"/>
      <c r="N176" s="201">
        <v>116</v>
      </c>
      <c r="O176" s="131">
        <f t="shared" si="20"/>
        <v>0.33720930232558138</v>
      </c>
      <c r="P176" s="232" t="s">
        <v>908</v>
      </c>
      <c r="Q176" s="177">
        <v>1</v>
      </c>
      <c r="R176" s="177">
        <v>1</v>
      </c>
      <c r="S176" s="177">
        <v>0</v>
      </c>
    </row>
    <row r="177" spans="1:19" s="133" customFormat="1" x14ac:dyDescent="0.2">
      <c r="A177" s="58" t="s">
        <v>909</v>
      </c>
      <c r="B177" s="58" t="s">
        <v>910</v>
      </c>
      <c r="C177" s="58" t="s">
        <v>907</v>
      </c>
      <c r="D177" s="19">
        <v>463</v>
      </c>
      <c r="E177" s="202">
        <f t="shared" si="19"/>
        <v>203</v>
      </c>
      <c r="F177" s="130"/>
      <c r="G177" s="60" t="str">
        <f t="shared" si="21"/>
        <v/>
      </c>
      <c r="H177" s="201">
        <v>143</v>
      </c>
      <c r="I177" s="131"/>
      <c r="J177" s="132">
        <v>60</v>
      </c>
      <c r="K177" s="131"/>
      <c r="L177" s="201">
        <v>200</v>
      </c>
      <c r="M177" s="131"/>
      <c r="N177" s="201">
        <v>60</v>
      </c>
      <c r="O177" s="131">
        <f t="shared" si="20"/>
        <v>0.12958963282937366</v>
      </c>
      <c r="P177" s="232" t="s">
        <v>911</v>
      </c>
      <c r="Q177" s="177">
        <v>0</v>
      </c>
      <c r="R177" s="177">
        <v>1</v>
      </c>
      <c r="S177" s="177">
        <v>0</v>
      </c>
    </row>
    <row r="178" spans="1:19" s="133" customFormat="1" x14ac:dyDescent="0.2">
      <c r="A178" s="58" t="s">
        <v>912</v>
      </c>
      <c r="B178" s="58" t="s">
        <v>913</v>
      </c>
      <c r="C178" s="58" t="s">
        <v>907</v>
      </c>
      <c r="D178" s="19">
        <v>842</v>
      </c>
      <c r="E178" s="202">
        <f t="shared" si="19"/>
        <v>284</v>
      </c>
      <c r="F178" s="130"/>
      <c r="G178" s="60" t="str">
        <f t="shared" si="21"/>
        <v/>
      </c>
      <c r="H178" s="201">
        <v>169</v>
      </c>
      <c r="I178" s="131"/>
      <c r="J178" s="132">
        <v>115</v>
      </c>
      <c r="K178" s="131"/>
      <c r="L178" s="201">
        <v>416</v>
      </c>
      <c r="M178" s="131"/>
      <c r="N178" s="201">
        <v>142</v>
      </c>
      <c r="O178" s="131">
        <f t="shared" si="20"/>
        <v>0.16864608076009502</v>
      </c>
      <c r="P178" s="232" t="s">
        <v>914</v>
      </c>
      <c r="Q178" s="177">
        <v>0</v>
      </c>
      <c r="R178" s="177">
        <v>1</v>
      </c>
      <c r="S178" s="177">
        <v>0</v>
      </c>
    </row>
    <row r="179" spans="1:19" s="133" customFormat="1" x14ac:dyDescent="0.2">
      <c r="A179" s="58" t="s">
        <v>915</v>
      </c>
      <c r="B179" s="58" t="s">
        <v>916</v>
      </c>
      <c r="C179" s="58" t="s">
        <v>907</v>
      </c>
      <c r="D179" s="19">
        <v>963</v>
      </c>
      <c r="E179" s="202">
        <f t="shared" si="19"/>
        <v>294</v>
      </c>
      <c r="F179" s="130"/>
      <c r="G179" s="60" t="str">
        <f t="shared" si="21"/>
        <v/>
      </c>
      <c r="H179" s="201">
        <v>190</v>
      </c>
      <c r="I179" s="131"/>
      <c r="J179" s="132">
        <v>104</v>
      </c>
      <c r="K179" s="131"/>
      <c r="L179" s="201">
        <v>336</v>
      </c>
      <c r="M179" s="131"/>
      <c r="N179" s="201">
        <v>333</v>
      </c>
      <c r="O179" s="131">
        <f t="shared" si="20"/>
        <v>0.34579439252336447</v>
      </c>
      <c r="P179" s="232" t="s">
        <v>917</v>
      </c>
      <c r="Q179" s="177">
        <v>0</v>
      </c>
      <c r="R179" s="177">
        <v>1</v>
      </c>
      <c r="S179" s="177">
        <v>0</v>
      </c>
    </row>
    <row r="180" spans="1:19" s="133" customFormat="1" x14ac:dyDescent="0.2">
      <c r="A180" s="58" t="s">
        <v>918</v>
      </c>
      <c r="B180" s="58" t="s">
        <v>919</v>
      </c>
      <c r="C180" s="58" t="s">
        <v>907</v>
      </c>
      <c r="D180" s="19">
        <v>518</v>
      </c>
      <c r="E180" s="202">
        <f t="shared" si="19"/>
        <v>127</v>
      </c>
      <c r="F180" s="130"/>
      <c r="G180" s="60" t="str">
        <f t="shared" si="21"/>
        <v/>
      </c>
      <c r="H180" s="201">
        <v>94</v>
      </c>
      <c r="I180" s="131"/>
      <c r="J180" s="132">
        <v>33</v>
      </c>
      <c r="K180" s="131"/>
      <c r="L180" s="201">
        <v>226</v>
      </c>
      <c r="M180" s="131"/>
      <c r="N180" s="201">
        <v>165</v>
      </c>
      <c r="O180" s="131">
        <f t="shared" si="20"/>
        <v>0.31853281853281851</v>
      </c>
      <c r="P180" s="232" t="s">
        <v>920</v>
      </c>
      <c r="Q180" s="177">
        <v>0</v>
      </c>
      <c r="R180" s="177">
        <v>1</v>
      </c>
      <c r="S180" s="177">
        <v>0</v>
      </c>
    </row>
    <row r="181" spans="1:19" s="133" customFormat="1" x14ac:dyDescent="0.2">
      <c r="A181" s="58" t="s">
        <v>921</v>
      </c>
      <c r="B181" s="58" t="s">
        <v>922</v>
      </c>
      <c r="C181" s="58" t="s">
        <v>907</v>
      </c>
      <c r="D181" s="19">
        <v>331</v>
      </c>
      <c r="E181" s="202">
        <f t="shared" si="19"/>
        <v>67</v>
      </c>
      <c r="F181" s="130"/>
      <c r="G181" s="60" t="str">
        <f t="shared" si="21"/>
        <v/>
      </c>
      <c r="H181" s="201">
        <v>46</v>
      </c>
      <c r="I181" s="131"/>
      <c r="J181" s="132">
        <v>21</v>
      </c>
      <c r="K181" s="131"/>
      <c r="L181" s="201">
        <v>144</v>
      </c>
      <c r="M181" s="131"/>
      <c r="N181" s="201">
        <v>120</v>
      </c>
      <c r="O181" s="131">
        <f t="shared" si="20"/>
        <v>0.36253776435045315</v>
      </c>
      <c r="P181" s="232" t="s">
        <v>923</v>
      </c>
      <c r="Q181" s="177">
        <v>0</v>
      </c>
      <c r="R181" s="177">
        <v>1</v>
      </c>
      <c r="S181" s="177">
        <v>0</v>
      </c>
    </row>
    <row r="182" spans="1:19" s="133" customFormat="1" x14ac:dyDescent="0.2">
      <c r="A182" s="58" t="s">
        <v>924</v>
      </c>
      <c r="B182" s="58" t="s">
        <v>925</v>
      </c>
      <c r="C182" s="58" t="s">
        <v>907</v>
      </c>
      <c r="D182" s="19">
        <v>401</v>
      </c>
      <c r="E182" s="202">
        <f t="shared" si="19"/>
        <v>102</v>
      </c>
      <c r="F182" s="130"/>
      <c r="G182" s="60" t="str">
        <f t="shared" si="21"/>
        <v/>
      </c>
      <c r="H182" s="201">
        <v>72</v>
      </c>
      <c r="I182" s="131"/>
      <c r="J182" s="132">
        <v>30</v>
      </c>
      <c r="K182" s="131"/>
      <c r="L182" s="201">
        <v>211</v>
      </c>
      <c r="M182" s="131"/>
      <c r="N182" s="201">
        <v>88</v>
      </c>
      <c r="O182" s="131">
        <f t="shared" si="20"/>
        <v>0.21945137157107231</v>
      </c>
      <c r="P182" s="232" t="s">
        <v>926</v>
      </c>
      <c r="Q182" s="177">
        <v>0</v>
      </c>
      <c r="R182" s="177">
        <v>1</v>
      </c>
      <c r="S182" s="177">
        <v>0</v>
      </c>
    </row>
    <row r="183" spans="1:19" s="133" customFormat="1" x14ac:dyDescent="0.2">
      <c r="A183" s="58" t="s">
        <v>927</v>
      </c>
      <c r="B183" s="58" t="s">
        <v>928</v>
      </c>
      <c r="C183" s="58" t="s">
        <v>907</v>
      </c>
      <c r="D183" s="19">
        <v>1364</v>
      </c>
      <c r="E183" s="202">
        <f t="shared" si="19"/>
        <v>598</v>
      </c>
      <c r="F183" s="130"/>
      <c r="G183" s="60" t="str">
        <f t="shared" si="21"/>
        <v/>
      </c>
      <c r="H183" s="201">
        <v>445</v>
      </c>
      <c r="I183" s="131"/>
      <c r="J183" s="132">
        <v>153</v>
      </c>
      <c r="K183" s="131"/>
      <c r="L183" s="201">
        <v>540</v>
      </c>
      <c r="M183" s="131"/>
      <c r="N183" s="201">
        <v>226</v>
      </c>
      <c r="O183" s="131">
        <f t="shared" si="20"/>
        <v>0.16568914956011729</v>
      </c>
      <c r="P183" s="232" t="s">
        <v>929</v>
      </c>
      <c r="Q183" s="177">
        <v>0</v>
      </c>
      <c r="R183" s="177">
        <v>1</v>
      </c>
      <c r="S183" s="177">
        <v>0</v>
      </c>
    </row>
    <row r="184" spans="1:19" s="133" customFormat="1" x14ac:dyDescent="0.2">
      <c r="A184" s="58" t="s">
        <v>930</v>
      </c>
      <c r="B184" s="58" t="s">
        <v>931</v>
      </c>
      <c r="C184" s="58" t="s">
        <v>932</v>
      </c>
      <c r="D184" s="19">
        <v>707</v>
      </c>
      <c r="E184" s="202">
        <f t="shared" si="19"/>
        <v>514</v>
      </c>
      <c r="F184" s="130">
        <f t="shared" si="19"/>
        <v>0.72701555869872703</v>
      </c>
      <c r="G184" s="60" t="str">
        <f t="shared" si="21"/>
        <v>69.3% - 75.9%</v>
      </c>
      <c r="H184" s="201">
        <v>402</v>
      </c>
      <c r="I184" s="131">
        <f t="shared" si="18"/>
        <v>0.56859971711456858</v>
      </c>
      <c r="J184" s="132">
        <v>112</v>
      </c>
      <c r="K184" s="131">
        <f t="shared" si="16"/>
        <v>0.15841584158415842</v>
      </c>
      <c r="L184" s="201">
        <v>164</v>
      </c>
      <c r="M184" s="131">
        <f t="shared" si="17"/>
        <v>0.23196605374823195</v>
      </c>
      <c r="N184" s="201">
        <v>29</v>
      </c>
      <c r="O184" s="131">
        <f t="shared" si="20"/>
        <v>4.1018387553041019E-2</v>
      </c>
      <c r="P184" s="232" t="s">
        <v>933</v>
      </c>
      <c r="Q184" s="177">
        <v>0</v>
      </c>
      <c r="R184" s="177">
        <v>0</v>
      </c>
      <c r="S184" s="177">
        <v>0</v>
      </c>
    </row>
    <row r="185" spans="1:19" s="133" customFormat="1" x14ac:dyDescent="0.2">
      <c r="A185" s="58" t="s">
        <v>934</v>
      </c>
      <c r="B185" s="58" t="s">
        <v>935</v>
      </c>
      <c r="C185" s="58" t="s">
        <v>932</v>
      </c>
      <c r="D185" s="19">
        <v>1274</v>
      </c>
      <c r="E185" s="202">
        <f t="shared" si="19"/>
        <v>432</v>
      </c>
      <c r="F185" s="130"/>
      <c r="G185" s="60" t="str">
        <f t="shared" si="21"/>
        <v/>
      </c>
      <c r="H185" s="201">
        <v>324</v>
      </c>
      <c r="I185" s="131"/>
      <c r="J185" s="132">
        <v>108</v>
      </c>
      <c r="K185" s="131"/>
      <c r="L185" s="201">
        <v>408</v>
      </c>
      <c r="M185" s="131"/>
      <c r="N185" s="201">
        <v>434</v>
      </c>
      <c r="O185" s="131">
        <f t="shared" si="20"/>
        <v>0.34065934065934067</v>
      </c>
      <c r="P185" s="232" t="s">
        <v>936</v>
      </c>
      <c r="Q185" s="177">
        <v>0</v>
      </c>
      <c r="R185" s="177">
        <v>1</v>
      </c>
      <c r="S185" s="177">
        <v>0</v>
      </c>
    </row>
    <row r="186" spans="1:19" s="133" customFormat="1" x14ac:dyDescent="0.2">
      <c r="A186" s="58" t="s">
        <v>937</v>
      </c>
      <c r="B186" s="58" t="s">
        <v>938</v>
      </c>
      <c r="C186" s="58" t="s">
        <v>932</v>
      </c>
      <c r="D186" s="19">
        <v>436</v>
      </c>
      <c r="E186" s="202">
        <f t="shared" si="19"/>
        <v>178</v>
      </c>
      <c r="F186" s="130"/>
      <c r="G186" s="60" t="str">
        <f t="shared" si="21"/>
        <v/>
      </c>
      <c r="H186" s="201">
        <v>114</v>
      </c>
      <c r="I186" s="131"/>
      <c r="J186" s="132">
        <v>64</v>
      </c>
      <c r="K186" s="131"/>
      <c r="L186" s="201">
        <v>157</v>
      </c>
      <c r="M186" s="131"/>
      <c r="N186" s="201">
        <v>101</v>
      </c>
      <c r="O186" s="131">
        <f t="shared" si="20"/>
        <v>0.23165137614678899</v>
      </c>
      <c r="P186" s="232" t="s">
        <v>939</v>
      </c>
      <c r="Q186" s="177">
        <v>0</v>
      </c>
      <c r="R186" s="177">
        <v>1</v>
      </c>
      <c r="S186" s="177">
        <v>0</v>
      </c>
    </row>
    <row r="187" spans="1:19" s="133" customFormat="1" x14ac:dyDescent="0.2">
      <c r="A187" s="58" t="s">
        <v>940</v>
      </c>
      <c r="B187" s="58" t="s">
        <v>941</v>
      </c>
      <c r="C187" s="58" t="s">
        <v>932</v>
      </c>
      <c r="D187" s="19">
        <v>581</v>
      </c>
      <c r="E187" s="202">
        <f t="shared" si="19"/>
        <v>333</v>
      </c>
      <c r="F187" s="130">
        <f t="shared" si="19"/>
        <v>0.57314974182444067</v>
      </c>
      <c r="G187" s="60" t="str">
        <f t="shared" si="21"/>
        <v>53.3% - 61.3%</v>
      </c>
      <c r="H187" s="201">
        <v>237</v>
      </c>
      <c r="I187" s="131">
        <f t="shared" si="18"/>
        <v>0.40791738382099829</v>
      </c>
      <c r="J187" s="132">
        <v>96</v>
      </c>
      <c r="K187" s="131">
        <f t="shared" si="16"/>
        <v>0.16523235800344235</v>
      </c>
      <c r="L187" s="201">
        <v>231</v>
      </c>
      <c r="M187" s="131">
        <f t="shared" si="17"/>
        <v>0.39759036144578314</v>
      </c>
      <c r="N187" s="201">
        <v>17</v>
      </c>
      <c r="O187" s="131">
        <f t="shared" si="20"/>
        <v>2.9259896729776247E-2</v>
      </c>
      <c r="P187" s="232" t="s">
        <v>942</v>
      </c>
      <c r="Q187" s="177">
        <v>0</v>
      </c>
      <c r="R187" s="177">
        <v>0</v>
      </c>
      <c r="S187" s="177">
        <v>0</v>
      </c>
    </row>
    <row r="188" spans="1:19" s="133" customFormat="1" x14ac:dyDescent="0.2">
      <c r="A188" s="58" t="s">
        <v>943</v>
      </c>
      <c r="B188" s="58" t="s">
        <v>944</v>
      </c>
      <c r="C188" s="58" t="s">
        <v>932</v>
      </c>
      <c r="D188" s="19">
        <v>1116</v>
      </c>
      <c r="E188" s="202">
        <f t="shared" si="19"/>
        <v>784</v>
      </c>
      <c r="F188" s="130"/>
      <c r="G188" s="60" t="str">
        <f t="shared" si="21"/>
        <v/>
      </c>
      <c r="H188" s="201">
        <v>659</v>
      </c>
      <c r="I188" s="131"/>
      <c r="J188" s="132">
        <v>125</v>
      </c>
      <c r="K188" s="131"/>
      <c r="L188" s="201">
        <v>300</v>
      </c>
      <c r="M188" s="131"/>
      <c r="N188" s="201">
        <v>32</v>
      </c>
      <c r="O188" s="131">
        <f t="shared" si="20"/>
        <v>2.8673835125448029E-2</v>
      </c>
      <c r="P188" s="232" t="s">
        <v>945</v>
      </c>
      <c r="Q188" s="177">
        <v>1</v>
      </c>
      <c r="R188" s="177">
        <v>0</v>
      </c>
      <c r="S188" s="177">
        <v>0</v>
      </c>
    </row>
    <row r="189" spans="1:19" s="133" customFormat="1" x14ac:dyDescent="0.2">
      <c r="A189" s="58" t="s">
        <v>946</v>
      </c>
      <c r="B189" s="58" t="s">
        <v>947</v>
      </c>
      <c r="C189" s="58" t="s">
        <v>932</v>
      </c>
      <c r="D189" s="19">
        <v>554</v>
      </c>
      <c r="E189" s="202">
        <f t="shared" si="19"/>
        <v>368</v>
      </c>
      <c r="F189" s="130">
        <f t="shared" si="19"/>
        <v>0.66425992779783394</v>
      </c>
      <c r="G189" s="60" t="str">
        <f t="shared" si="21"/>
        <v>62.4% - 70.2%</v>
      </c>
      <c r="H189" s="201">
        <v>276</v>
      </c>
      <c r="I189" s="131">
        <f t="shared" si="18"/>
        <v>0.49819494584837543</v>
      </c>
      <c r="J189" s="132">
        <v>92</v>
      </c>
      <c r="K189" s="131">
        <f t="shared" si="16"/>
        <v>0.16606498194945848</v>
      </c>
      <c r="L189" s="201">
        <v>173</v>
      </c>
      <c r="M189" s="131">
        <f t="shared" si="17"/>
        <v>0.31227436823104693</v>
      </c>
      <c r="N189" s="201">
        <v>13</v>
      </c>
      <c r="O189" s="131">
        <f t="shared" si="20"/>
        <v>2.3465703971119134E-2</v>
      </c>
      <c r="P189" s="232" t="s">
        <v>948</v>
      </c>
      <c r="Q189" s="177">
        <v>0</v>
      </c>
      <c r="R189" s="177">
        <v>0</v>
      </c>
      <c r="S189" s="177">
        <v>0</v>
      </c>
    </row>
    <row r="190" spans="1:19" s="133" customFormat="1" x14ac:dyDescent="0.2">
      <c r="A190" s="58" t="s">
        <v>949</v>
      </c>
      <c r="B190" s="58" t="s">
        <v>950</v>
      </c>
      <c r="C190" s="58" t="s">
        <v>932</v>
      </c>
      <c r="D190" s="19">
        <v>1146</v>
      </c>
      <c r="E190" s="202">
        <f t="shared" si="19"/>
        <v>692</v>
      </c>
      <c r="F190" s="130"/>
      <c r="G190" s="60" t="str">
        <f t="shared" si="21"/>
        <v/>
      </c>
      <c r="H190" s="201">
        <v>584</v>
      </c>
      <c r="I190" s="131"/>
      <c r="J190" s="132">
        <v>108</v>
      </c>
      <c r="K190" s="131"/>
      <c r="L190" s="201">
        <v>440</v>
      </c>
      <c r="M190" s="131"/>
      <c r="N190" s="201">
        <v>14</v>
      </c>
      <c r="O190" s="131">
        <f t="shared" si="20"/>
        <v>1.2216404886561954E-2</v>
      </c>
      <c r="P190" s="232" t="s">
        <v>951</v>
      </c>
      <c r="Q190" s="177">
        <v>1</v>
      </c>
      <c r="R190" s="177">
        <v>0</v>
      </c>
      <c r="S190" s="177">
        <v>0</v>
      </c>
    </row>
    <row r="191" spans="1:19" s="133" customFormat="1" x14ac:dyDescent="0.2">
      <c r="A191" s="58" t="s">
        <v>952</v>
      </c>
      <c r="B191" s="58" t="s">
        <v>953</v>
      </c>
      <c r="C191" s="58" t="s">
        <v>932</v>
      </c>
      <c r="D191" s="19">
        <v>913</v>
      </c>
      <c r="E191" s="202">
        <f t="shared" si="19"/>
        <v>590</v>
      </c>
      <c r="F191" s="130"/>
      <c r="G191" s="60" t="str">
        <f t="shared" si="21"/>
        <v/>
      </c>
      <c r="H191" s="201">
        <v>468</v>
      </c>
      <c r="I191" s="131"/>
      <c r="J191" s="132">
        <v>122</v>
      </c>
      <c r="K191" s="131"/>
      <c r="L191" s="201">
        <v>252</v>
      </c>
      <c r="M191" s="131"/>
      <c r="N191" s="201">
        <v>71</v>
      </c>
      <c r="O191" s="131">
        <f t="shared" si="20"/>
        <v>7.7765607886089813E-2</v>
      </c>
      <c r="P191" s="232" t="s">
        <v>954</v>
      </c>
      <c r="Q191" s="177">
        <v>1</v>
      </c>
      <c r="R191" s="177">
        <v>1</v>
      </c>
      <c r="S191" s="177">
        <v>0</v>
      </c>
    </row>
    <row r="192" spans="1:19" s="133" customFormat="1" x14ac:dyDescent="0.2">
      <c r="A192" s="58" t="s">
        <v>955</v>
      </c>
      <c r="B192" s="58" t="s">
        <v>956</v>
      </c>
      <c r="C192" s="58" t="s">
        <v>932</v>
      </c>
      <c r="D192" s="19">
        <v>634</v>
      </c>
      <c r="E192" s="202">
        <f t="shared" si="19"/>
        <v>254</v>
      </c>
      <c r="F192" s="130"/>
      <c r="G192" s="60" t="str">
        <f t="shared" si="21"/>
        <v/>
      </c>
      <c r="H192" s="201">
        <v>196</v>
      </c>
      <c r="I192" s="131"/>
      <c r="J192" s="132">
        <v>58</v>
      </c>
      <c r="K192" s="131"/>
      <c r="L192" s="201">
        <v>169</v>
      </c>
      <c r="M192" s="131"/>
      <c r="N192" s="201">
        <v>211</v>
      </c>
      <c r="O192" s="131">
        <f t="shared" si="20"/>
        <v>0.33280757097791797</v>
      </c>
      <c r="P192" s="232" t="s">
        <v>957</v>
      </c>
      <c r="Q192" s="177">
        <v>0</v>
      </c>
      <c r="R192" s="177">
        <v>1</v>
      </c>
      <c r="S192" s="177">
        <v>0</v>
      </c>
    </row>
    <row r="193" spans="1:19" s="133" customFormat="1" x14ac:dyDescent="0.2">
      <c r="A193" s="58" t="s">
        <v>958</v>
      </c>
      <c r="B193" s="58" t="s">
        <v>959</v>
      </c>
      <c r="C193" s="58" t="s">
        <v>932</v>
      </c>
      <c r="D193" s="19">
        <v>1160</v>
      </c>
      <c r="E193" s="202">
        <f t="shared" si="19"/>
        <v>684</v>
      </c>
      <c r="F193" s="130">
        <f t="shared" si="19"/>
        <v>0.58965517241379306</v>
      </c>
      <c r="G193" s="60" t="str">
        <f t="shared" si="21"/>
        <v>56.1% - 61.8%</v>
      </c>
      <c r="H193" s="201">
        <v>487</v>
      </c>
      <c r="I193" s="131">
        <f t="shared" si="18"/>
        <v>0.41982758620689653</v>
      </c>
      <c r="J193" s="132">
        <v>197</v>
      </c>
      <c r="K193" s="131">
        <f t="shared" si="16"/>
        <v>0.16982758620689656</v>
      </c>
      <c r="L193" s="201">
        <v>421</v>
      </c>
      <c r="M193" s="131">
        <f t="shared" si="17"/>
        <v>0.3629310344827586</v>
      </c>
      <c r="N193" s="201">
        <v>55</v>
      </c>
      <c r="O193" s="131">
        <f t="shared" si="20"/>
        <v>4.7413793103448273E-2</v>
      </c>
      <c r="P193" s="232" t="s">
        <v>960</v>
      </c>
      <c r="Q193" s="177">
        <v>0</v>
      </c>
      <c r="R193" s="177">
        <v>0</v>
      </c>
      <c r="S193" s="177">
        <v>0</v>
      </c>
    </row>
    <row r="194" spans="1:19" s="133" customFormat="1" x14ac:dyDescent="0.2">
      <c r="A194" s="58" t="s">
        <v>961</v>
      </c>
      <c r="B194" s="58" t="s">
        <v>962</v>
      </c>
      <c r="C194" s="58" t="s">
        <v>932</v>
      </c>
      <c r="D194" s="19">
        <v>781</v>
      </c>
      <c r="E194" s="202">
        <f t="shared" si="19"/>
        <v>473</v>
      </c>
      <c r="F194" s="130"/>
      <c r="G194" s="60" t="str">
        <f t="shared" si="21"/>
        <v/>
      </c>
      <c r="H194" s="201">
        <v>331</v>
      </c>
      <c r="I194" s="131"/>
      <c r="J194" s="132">
        <v>142</v>
      </c>
      <c r="K194" s="131"/>
      <c r="L194" s="201">
        <v>258</v>
      </c>
      <c r="M194" s="131"/>
      <c r="N194" s="201">
        <v>50</v>
      </c>
      <c r="O194" s="131">
        <f t="shared" si="20"/>
        <v>6.4020486555697823E-2</v>
      </c>
      <c r="P194" s="232" t="s">
        <v>963</v>
      </c>
      <c r="Q194" s="177">
        <v>0</v>
      </c>
      <c r="R194" s="177">
        <v>1</v>
      </c>
      <c r="S194" s="177">
        <v>0</v>
      </c>
    </row>
    <row r="195" spans="1:19" s="133" customFormat="1" x14ac:dyDescent="0.2">
      <c r="A195" s="58" t="s">
        <v>964</v>
      </c>
      <c r="B195" s="58" t="s">
        <v>965</v>
      </c>
      <c r="C195" s="58" t="s">
        <v>932</v>
      </c>
      <c r="D195" s="19">
        <v>255</v>
      </c>
      <c r="E195" s="202">
        <f t="shared" si="19"/>
        <v>127</v>
      </c>
      <c r="F195" s="130">
        <f t="shared" si="19"/>
        <v>0.49803921568627452</v>
      </c>
      <c r="G195" s="60" t="str">
        <f t="shared" si="21"/>
        <v>43.7% - 55.9%</v>
      </c>
      <c r="H195" s="201">
        <v>82</v>
      </c>
      <c r="I195" s="131">
        <f t="shared" si="18"/>
        <v>0.32156862745098042</v>
      </c>
      <c r="J195" s="132">
        <v>45</v>
      </c>
      <c r="K195" s="131">
        <f t="shared" si="16"/>
        <v>0.17647058823529413</v>
      </c>
      <c r="L195" s="201">
        <v>116</v>
      </c>
      <c r="M195" s="131">
        <f t="shared" si="17"/>
        <v>0.45490196078431372</v>
      </c>
      <c r="N195" s="201">
        <v>12</v>
      </c>
      <c r="O195" s="131">
        <f t="shared" si="20"/>
        <v>4.7058823529411764E-2</v>
      </c>
      <c r="P195" s="232" t="s">
        <v>966</v>
      </c>
      <c r="Q195" s="177">
        <v>0</v>
      </c>
      <c r="R195" s="177">
        <v>0</v>
      </c>
      <c r="S195" s="177">
        <v>0</v>
      </c>
    </row>
    <row r="196" spans="1:19" s="133" customFormat="1" x14ac:dyDescent="0.2">
      <c r="A196" s="58" t="s">
        <v>967</v>
      </c>
      <c r="B196" s="58" t="s">
        <v>968</v>
      </c>
      <c r="C196" s="58" t="s">
        <v>969</v>
      </c>
      <c r="D196" s="19">
        <v>581</v>
      </c>
      <c r="E196" s="202">
        <f t="shared" si="19"/>
        <v>166</v>
      </c>
      <c r="F196" s="130"/>
      <c r="G196" s="60" t="str">
        <f t="shared" si="21"/>
        <v/>
      </c>
      <c r="H196" s="201">
        <v>122</v>
      </c>
      <c r="I196" s="131"/>
      <c r="J196" s="132">
        <v>44</v>
      </c>
      <c r="K196" s="131"/>
      <c r="L196" s="201">
        <v>113</v>
      </c>
      <c r="M196" s="131"/>
      <c r="N196" s="201">
        <v>302</v>
      </c>
      <c r="O196" s="131">
        <f t="shared" si="20"/>
        <v>0.51979345955249567</v>
      </c>
      <c r="P196" s="232" t="s">
        <v>971</v>
      </c>
      <c r="Q196" s="177">
        <v>0</v>
      </c>
      <c r="R196" s="177">
        <v>1</v>
      </c>
      <c r="S196" s="177">
        <v>0</v>
      </c>
    </row>
    <row r="197" spans="1:19" s="133" customFormat="1" x14ac:dyDescent="0.2">
      <c r="A197" s="58" t="s">
        <v>972</v>
      </c>
      <c r="B197" s="58" t="s">
        <v>973</v>
      </c>
      <c r="C197" s="58" t="s">
        <v>969</v>
      </c>
      <c r="D197" s="19">
        <v>392</v>
      </c>
      <c r="E197" s="202">
        <f t="shared" si="19"/>
        <v>200</v>
      </c>
      <c r="F197" s="130"/>
      <c r="G197" s="60" t="str">
        <f t="shared" si="21"/>
        <v/>
      </c>
      <c r="H197" s="201">
        <v>149</v>
      </c>
      <c r="I197" s="131"/>
      <c r="J197" s="132">
        <v>51</v>
      </c>
      <c r="K197" s="131"/>
      <c r="L197" s="201">
        <v>161</v>
      </c>
      <c r="M197" s="131"/>
      <c r="N197" s="201">
        <v>31</v>
      </c>
      <c r="O197" s="131">
        <f t="shared" si="20"/>
        <v>7.9081632653061229E-2</v>
      </c>
      <c r="P197" s="232" t="s">
        <v>974</v>
      </c>
      <c r="Q197" s="177">
        <v>0</v>
      </c>
      <c r="R197" s="177">
        <v>1</v>
      </c>
      <c r="S197" s="177">
        <v>0</v>
      </c>
    </row>
    <row r="198" spans="1:19" s="133" customFormat="1" x14ac:dyDescent="0.2">
      <c r="A198" s="58" t="s">
        <v>975</v>
      </c>
      <c r="B198" s="58" t="s">
        <v>976</v>
      </c>
      <c r="C198" s="58" t="s">
        <v>969</v>
      </c>
      <c r="D198" s="19">
        <v>931</v>
      </c>
      <c r="E198" s="202">
        <f t="shared" si="19"/>
        <v>375</v>
      </c>
      <c r="F198" s="130"/>
      <c r="G198" s="60" t="str">
        <f t="shared" si="21"/>
        <v/>
      </c>
      <c r="H198" s="201">
        <v>249</v>
      </c>
      <c r="I198" s="131"/>
      <c r="J198" s="132">
        <v>126</v>
      </c>
      <c r="K198" s="131"/>
      <c r="L198" s="201">
        <v>272</v>
      </c>
      <c r="M198" s="131"/>
      <c r="N198" s="201">
        <v>284</v>
      </c>
      <c r="O198" s="131">
        <f t="shared" si="20"/>
        <v>0.30504833512352308</v>
      </c>
      <c r="P198" s="232" t="s">
        <v>977</v>
      </c>
      <c r="Q198" s="177">
        <v>0</v>
      </c>
      <c r="R198" s="177">
        <v>1</v>
      </c>
      <c r="S198" s="177">
        <v>0</v>
      </c>
    </row>
    <row r="199" spans="1:19" s="133" customFormat="1" x14ac:dyDescent="0.2">
      <c r="A199" s="58" t="s">
        <v>978</v>
      </c>
      <c r="B199" s="58" t="s">
        <v>979</v>
      </c>
      <c r="C199" s="58" t="s">
        <v>969</v>
      </c>
      <c r="D199" s="19">
        <v>330</v>
      </c>
      <c r="E199" s="202">
        <f t="shared" si="19"/>
        <v>156</v>
      </c>
      <c r="F199" s="130"/>
      <c r="G199" s="60" t="str">
        <f t="shared" si="21"/>
        <v/>
      </c>
      <c r="H199" s="201">
        <v>115</v>
      </c>
      <c r="I199" s="131"/>
      <c r="J199" s="132">
        <v>41</v>
      </c>
      <c r="K199" s="131"/>
      <c r="L199" s="201">
        <v>121</v>
      </c>
      <c r="M199" s="131"/>
      <c r="N199" s="201">
        <v>53</v>
      </c>
      <c r="O199" s="131">
        <f t="shared" si="20"/>
        <v>0.16060606060606061</v>
      </c>
      <c r="P199" s="232" t="s">
        <v>980</v>
      </c>
      <c r="Q199" s="177">
        <v>0</v>
      </c>
      <c r="R199" s="177">
        <v>1</v>
      </c>
      <c r="S199" s="177">
        <v>0</v>
      </c>
    </row>
    <row r="200" spans="1:19" s="133" customFormat="1" x14ac:dyDescent="0.2">
      <c r="A200" s="58" t="s">
        <v>981</v>
      </c>
      <c r="B200" s="58" t="s">
        <v>982</v>
      </c>
      <c r="C200" s="58" t="s">
        <v>969</v>
      </c>
      <c r="D200" s="19">
        <v>336</v>
      </c>
      <c r="E200" s="202">
        <f t="shared" si="19"/>
        <v>174</v>
      </c>
      <c r="F200" s="130"/>
      <c r="G200" s="60" t="str">
        <f t="shared" si="21"/>
        <v/>
      </c>
      <c r="H200" s="201">
        <v>114</v>
      </c>
      <c r="I200" s="131"/>
      <c r="J200" s="132">
        <v>60</v>
      </c>
      <c r="K200" s="131"/>
      <c r="L200" s="201">
        <v>108</v>
      </c>
      <c r="M200" s="131"/>
      <c r="N200" s="201">
        <v>54</v>
      </c>
      <c r="O200" s="131">
        <f t="shared" si="20"/>
        <v>0.16071428571428573</v>
      </c>
      <c r="P200" s="232" t="s">
        <v>983</v>
      </c>
      <c r="Q200" s="177">
        <v>0</v>
      </c>
      <c r="R200" s="177">
        <v>1</v>
      </c>
      <c r="S200" s="177">
        <v>0</v>
      </c>
    </row>
    <row r="201" spans="1:19" s="133" customFormat="1" x14ac:dyDescent="0.2">
      <c r="A201" s="58" t="s">
        <v>984</v>
      </c>
      <c r="B201" s="58" t="s">
        <v>985</v>
      </c>
      <c r="C201" s="58" t="s">
        <v>969</v>
      </c>
      <c r="D201" s="19">
        <v>1975</v>
      </c>
      <c r="E201" s="202">
        <f t="shared" si="19"/>
        <v>1188</v>
      </c>
      <c r="F201" s="130">
        <f t="shared" si="19"/>
        <v>0.60151898734177212</v>
      </c>
      <c r="G201" s="60" t="str">
        <f t="shared" si="21"/>
        <v>58.0% - 62.3%</v>
      </c>
      <c r="H201" s="201">
        <v>911</v>
      </c>
      <c r="I201" s="131">
        <f t="shared" si="18"/>
        <v>0.46126582278481015</v>
      </c>
      <c r="J201" s="132">
        <v>277</v>
      </c>
      <c r="K201" s="131">
        <f t="shared" si="16"/>
        <v>0.14025316455696202</v>
      </c>
      <c r="L201" s="201">
        <v>774</v>
      </c>
      <c r="M201" s="131">
        <f t="shared" si="17"/>
        <v>0.39189873417721521</v>
      </c>
      <c r="N201" s="201">
        <v>13</v>
      </c>
      <c r="O201" s="131">
        <f t="shared" si="20"/>
        <v>6.5822784810126581E-3</v>
      </c>
      <c r="P201" s="232" t="s">
        <v>986</v>
      </c>
      <c r="Q201" s="177">
        <v>0</v>
      </c>
      <c r="R201" s="177">
        <v>0</v>
      </c>
      <c r="S201" s="177">
        <v>0</v>
      </c>
    </row>
    <row r="202" spans="1:19" s="133" customFormat="1" x14ac:dyDescent="0.2">
      <c r="A202" s="58" t="s">
        <v>987</v>
      </c>
      <c r="B202" s="58" t="s">
        <v>988</v>
      </c>
      <c r="C202" s="58" t="s">
        <v>969</v>
      </c>
      <c r="D202" s="19">
        <v>617</v>
      </c>
      <c r="E202" s="202">
        <f t="shared" si="19"/>
        <v>359</v>
      </c>
      <c r="F202" s="130">
        <f t="shared" si="19"/>
        <v>0.58184764991896265</v>
      </c>
      <c r="G202" s="60" t="str">
        <f t="shared" si="21"/>
        <v>54.3% - 62.0%</v>
      </c>
      <c r="H202" s="201">
        <v>200</v>
      </c>
      <c r="I202" s="131">
        <f t="shared" si="18"/>
        <v>0.32414910858995138</v>
      </c>
      <c r="J202" s="132">
        <v>159</v>
      </c>
      <c r="K202" s="131">
        <f t="shared" ref="K202:K245" si="22">J202/D202</f>
        <v>0.25769854132901132</v>
      </c>
      <c r="L202" s="201">
        <v>228</v>
      </c>
      <c r="M202" s="131">
        <f t="shared" ref="M202:M245" si="23">L202/D202</f>
        <v>0.36952998379254459</v>
      </c>
      <c r="N202" s="201">
        <v>30</v>
      </c>
      <c r="O202" s="131">
        <f t="shared" si="20"/>
        <v>4.8622366288492709E-2</v>
      </c>
      <c r="P202" s="232" t="s">
        <v>989</v>
      </c>
      <c r="Q202" s="177">
        <v>0</v>
      </c>
      <c r="R202" s="177">
        <v>0</v>
      </c>
      <c r="S202" s="177">
        <v>0</v>
      </c>
    </row>
    <row r="203" spans="1:19" s="133" customFormat="1" x14ac:dyDescent="0.2">
      <c r="A203" s="58" t="s">
        <v>990</v>
      </c>
      <c r="B203" s="58" t="s">
        <v>991</v>
      </c>
      <c r="C203" s="58" t="s">
        <v>969</v>
      </c>
      <c r="D203" s="19">
        <v>529</v>
      </c>
      <c r="E203" s="202">
        <f t="shared" si="19"/>
        <v>269</v>
      </c>
      <c r="F203" s="130"/>
      <c r="G203" s="60" t="str">
        <f t="shared" si="21"/>
        <v/>
      </c>
      <c r="H203" s="201">
        <v>160</v>
      </c>
      <c r="I203" s="131"/>
      <c r="J203" s="132">
        <v>109</v>
      </c>
      <c r="K203" s="131"/>
      <c r="L203" s="201">
        <v>179</v>
      </c>
      <c r="M203" s="131"/>
      <c r="N203" s="201">
        <v>81</v>
      </c>
      <c r="O203" s="131">
        <f t="shared" si="20"/>
        <v>0.15311909262759923</v>
      </c>
      <c r="P203" s="232" t="s">
        <v>992</v>
      </c>
      <c r="Q203" s="177">
        <v>0</v>
      </c>
      <c r="R203" s="177">
        <v>1</v>
      </c>
      <c r="S203" s="177">
        <v>0</v>
      </c>
    </row>
    <row r="204" spans="1:19" s="133" customFormat="1" x14ac:dyDescent="0.2">
      <c r="A204" s="58" t="s">
        <v>993</v>
      </c>
      <c r="B204" s="58" t="s">
        <v>994</v>
      </c>
      <c r="C204" s="58" t="s">
        <v>969</v>
      </c>
      <c r="D204" s="19">
        <v>424</v>
      </c>
      <c r="E204" s="202">
        <f t="shared" si="19"/>
        <v>277</v>
      </c>
      <c r="F204" s="130"/>
      <c r="G204" s="60" t="str">
        <f t="shared" si="21"/>
        <v/>
      </c>
      <c r="H204" s="201">
        <v>175</v>
      </c>
      <c r="I204" s="131"/>
      <c r="J204" s="132">
        <v>102</v>
      </c>
      <c r="K204" s="131"/>
      <c r="L204" s="201">
        <v>99</v>
      </c>
      <c r="M204" s="131"/>
      <c r="N204" s="201">
        <v>48</v>
      </c>
      <c r="O204" s="131">
        <f t="shared" si="20"/>
        <v>0.11320754716981132</v>
      </c>
      <c r="P204" s="232" t="s">
        <v>995</v>
      </c>
      <c r="Q204" s="177">
        <v>0</v>
      </c>
      <c r="R204" s="177">
        <v>1</v>
      </c>
      <c r="S204" s="177">
        <v>0</v>
      </c>
    </row>
    <row r="205" spans="1:19" s="133" customFormat="1" x14ac:dyDescent="0.2">
      <c r="A205" s="58" t="s">
        <v>996</v>
      </c>
      <c r="B205" s="58" t="s">
        <v>997</v>
      </c>
      <c r="C205" s="58" t="s">
        <v>969</v>
      </c>
      <c r="D205" s="19">
        <v>417</v>
      </c>
      <c r="E205" s="202">
        <f t="shared" si="19"/>
        <v>205</v>
      </c>
      <c r="F205" s="130"/>
      <c r="G205" s="60" t="str">
        <f t="shared" si="21"/>
        <v/>
      </c>
      <c r="H205" s="201">
        <v>149</v>
      </c>
      <c r="I205" s="131"/>
      <c r="J205" s="132">
        <v>56</v>
      </c>
      <c r="K205" s="131"/>
      <c r="L205" s="201">
        <v>159</v>
      </c>
      <c r="M205" s="131"/>
      <c r="N205" s="201">
        <v>53</v>
      </c>
      <c r="O205" s="131">
        <f t="shared" si="20"/>
        <v>0.12709832134292565</v>
      </c>
      <c r="P205" s="232" t="s">
        <v>998</v>
      </c>
      <c r="Q205" s="177">
        <v>1</v>
      </c>
      <c r="R205" s="177">
        <v>1</v>
      </c>
      <c r="S205" s="177">
        <v>0</v>
      </c>
    </row>
    <row r="206" spans="1:19" s="133" customFormat="1" x14ac:dyDescent="0.2">
      <c r="A206" s="58" t="s">
        <v>999</v>
      </c>
      <c r="B206" s="58" t="s">
        <v>1000</v>
      </c>
      <c r="C206" s="58" t="s">
        <v>1001</v>
      </c>
      <c r="D206" s="19">
        <v>1659</v>
      </c>
      <c r="E206" s="202">
        <f t="shared" si="19"/>
        <v>916</v>
      </c>
      <c r="F206" s="130"/>
      <c r="G206" s="60" t="str">
        <f t="shared" si="21"/>
        <v/>
      </c>
      <c r="H206" s="201">
        <v>690</v>
      </c>
      <c r="I206" s="131"/>
      <c r="J206" s="132">
        <v>226</v>
      </c>
      <c r="K206" s="131"/>
      <c r="L206" s="201">
        <v>712</v>
      </c>
      <c r="M206" s="131"/>
      <c r="N206" s="201">
        <v>31</v>
      </c>
      <c r="O206" s="131">
        <f t="shared" si="20"/>
        <v>1.8685955394816153E-2</v>
      </c>
      <c r="P206" s="232" t="s">
        <v>1003</v>
      </c>
      <c r="Q206" s="177">
        <v>1</v>
      </c>
      <c r="R206" s="177">
        <v>0</v>
      </c>
      <c r="S206" s="177">
        <v>0</v>
      </c>
    </row>
    <row r="207" spans="1:19" s="133" customFormat="1" x14ac:dyDescent="0.2">
      <c r="A207" s="58" t="s">
        <v>1004</v>
      </c>
      <c r="B207" s="58" t="s">
        <v>1005</v>
      </c>
      <c r="C207" s="58" t="s">
        <v>1001</v>
      </c>
      <c r="D207" s="19">
        <v>572</v>
      </c>
      <c r="E207" s="202">
        <f t="shared" si="19"/>
        <v>211</v>
      </c>
      <c r="F207" s="130">
        <f t="shared" si="19"/>
        <v>0.36888111888111891</v>
      </c>
      <c r="G207" s="60" t="str">
        <f t="shared" si="21"/>
        <v>33.0% - 40.9%</v>
      </c>
      <c r="H207" s="201">
        <v>148</v>
      </c>
      <c r="I207" s="131">
        <f t="shared" ref="I207:I245" si="24">H207/D207</f>
        <v>0.25874125874125875</v>
      </c>
      <c r="J207" s="132">
        <v>63</v>
      </c>
      <c r="K207" s="131">
        <f t="shared" si="22"/>
        <v>0.11013986013986014</v>
      </c>
      <c r="L207" s="201">
        <v>351</v>
      </c>
      <c r="M207" s="131">
        <f t="shared" si="23"/>
        <v>0.61363636363636365</v>
      </c>
      <c r="N207" s="201">
        <v>10</v>
      </c>
      <c r="O207" s="131">
        <f t="shared" si="20"/>
        <v>1.7482517482517484E-2</v>
      </c>
      <c r="P207" s="232" t="s">
        <v>1006</v>
      </c>
      <c r="Q207" s="177">
        <v>0</v>
      </c>
      <c r="R207" s="177">
        <v>0</v>
      </c>
      <c r="S207" s="177">
        <v>0</v>
      </c>
    </row>
    <row r="208" spans="1:19" s="133" customFormat="1" x14ac:dyDescent="0.2">
      <c r="A208" s="58" t="s">
        <v>1007</v>
      </c>
      <c r="B208" s="58" t="s">
        <v>1008</v>
      </c>
      <c r="C208" s="58" t="s">
        <v>1001</v>
      </c>
      <c r="D208" s="19">
        <v>323</v>
      </c>
      <c r="E208" s="202">
        <f t="shared" si="19"/>
        <v>146</v>
      </c>
      <c r="F208" s="130">
        <f t="shared" si="19"/>
        <v>0.45201238390092879</v>
      </c>
      <c r="G208" s="60" t="str">
        <f t="shared" si="21"/>
        <v>39.9% - 50.7%</v>
      </c>
      <c r="H208" s="201">
        <v>109</v>
      </c>
      <c r="I208" s="131">
        <f t="shared" si="24"/>
        <v>0.33746130030959753</v>
      </c>
      <c r="J208" s="132">
        <v>37</v>
      </c>
      <c r="K208" s="131">
        <f t="shared" si="22"/>
        <v>0.11455108359133127</v>
      </c>
      <c r="L208" s="201">
        <v>177</v>
      </c>
      <c r="M208" s="131">
        <f t="shared" si="23"/>
        <v>0.54798761609907121</v>
      </c>
      <c r="N208" s="201">
        <v>0</v>
      </c>
      <c r="O208" s="131">
        <f t="shared" si="20"/>
        <v>0</v>
      </c>
      <c r="P208" s="232" t="s">
        <v>1009</v>
      </c>
      <c r="Q208" s="177">
        <v>0</v>
      </c>
      <c r="R208" s="177">
        <v>0</v>
      </c>
      <c r="S208" s="177">
        <v>0</v>
      </c>
    </row>
    <row r="209" spans="1:19" s="133" customFormat="1" x14ac:dyDescent="0.2">
      <c r="A209" s="58" t="s">
        <v>1010</v>
      </c>
      <c r="B209" s="58" t="s">
        <v>1011</v>
      </c>
      <c r="C209" s="58" t="s">
        <v>1001</v>
      </c>
      <c r="D209" s="19">
        <v>586</v>
      </c>
      <c r="E209" s="202">
        <f t="shared" si="19"/>
        <v>319</v>
      </c>
      <c r="F209" s="130">
        <f t="shared" si="19"/>
        <v>0.54436860068259385</v>
      </c>
      <c r="G209" s="60" t="str">
        <f t="shared" si="21"/>
        <v>50.4% - 58.4%</v>
      </c>
      <c r="H209" s="201">
        <v>199</v>
      </c>
      <c r="I209" s="131">
        <f t="shared" si="24"/>
        <v>0.33959044368600683</v>
      </c>
      <c r="J209" s="132">
        <v>120</v>
      </c>
      <c r="K209" s="131">
        <f t="shared" si="22"/>
        <v>0.20477815699658702</v>
      </c>
      <c r="L209" s="201">
        <v>261</v>
      </c>
      <c r="M209" s="131">
        <f t="shared" si="23"/>
        <v>0.44539249146757681</v>
      </c>
      <c r="N209" s="201">
        <v>6</v>
      </c>
      <c r="O209" s="131">
        <f t="shared" si="20"/>
        <v>1.0238907849829351E-2</v>
      </c>
      <c r="P209" s="232" t="s">
        <v>1012</v>
      </c>
      <c r="Q209" s="177">
        <v>0</v>
      </c>
      <c r="R209" s="177">
        <v>0</v>
      </c>
      <c r="S209" s="177">
        <v>0</v>
      </c>
    </row>
    <row r="210" spans="1:19" s="133" customFormat="1" x14ac:dyDescent="0.2">
      <c r="A210" s="58" t="s">
        <v>1013</v>
      </c>
      <c r="B210" s="58" t="s">
        <v>1014</v>
      </c>
      <c r="C210" s="58" t="s">
        <v>1001</v>
      </c>
      <c r="D210" s="19">
        <v>733</v>
      </c>
      <c r="E210" s="202">
        <f t="shared" si="19"/>
        <v>407</v>
      </c>
      <c r="F210" s="130">
        <f t="shared" si="19"/>
        <v>0.55525238744884042</v>
      </c>
      <c r="G210" s="60" t="str">
        <f t="shared" si="21"/>
        <v>51.9% - 59.1%</v>
      </c>
      <c r="H210" s="201">
        <v>294</v>
      </c>
      <c r="I210" s="131">
        <f t="shared" si="24"/>
        <v>0.40109140518417463</v>
      </c>
      <c r="J210" s="132">
        <v>113</v>
      </c>
      <c r="K210" s="131">
        <f t="shared" si="22"/>
        <v>0.15416098226466576</v>
      </c>
      <c r="L210" s="201">
        <v>318</v>
      </c>
      <c r="M210" s="131">
        <f t="shared" si="23"/>
        <v>0.43383356070941337</v>
      </c>
      <c r="N210" s="201">
        <v>8</v>
      </c>
      <c r="O210" s="131">
        <f t="shared" si="20"/>
        <v>1.0914051841746248E-2</v>
      </c>
      <c r="P210" s="232" t="s">
        <v>1015</v>
      </c>
      <c r="Q210" s="177">
        <v>0</v>
      </c>
      <c r="R210" s="177">
        <v>0</v>
      </c>
      <c r="S210" s="177">
        <v>0</v>
      </c>
    </row>
    <row r="211" spans="1:19" s="133" customFormat="1" x14ac:dyDescent="0.2">
      <c r="A211" s="58" t="s">
        <v>1016</v>
      </c>
      <c r="B211" s="58" t="s">
        <v>1017</v>
      </c>
      <c r="C211" s="58" t="s">
        <v>1001</v>
      </c>
      <c r="D211" s="19">
        <v>638</v>
      </c>
      <c r="E211" s="202">
        <f t="shared" si="19"/>
        <v>244</v>
      </c>
      <c r="F211" s="130"/>
      <c r="G211" s="60" t="str">
        <f t="shared" si="21"/>
        <v/>
      </c>
      <c r="H211" s="201">
        <v>172</v>
      </c>
      <c r="I211" s="131"/>
      <c r="J211" s="132">
        <v>72</v>
      </c>
      <c r="K211" s="131"/>
      <c r="L211" s="201">
        <v>356</v>
      </c>
      <c r="M211" s="131"/>
      <c r="N211" s="201">
        <v>38</v>
      </c>
      <c r="O211" s="131">
        <f t="shared" si="20"/>
        <v>5.9561128526645767E-2</v>
      </c>
      <c r="P211" s="232" t="s">
        <v>1018</v>
      </c>
      <c r="Q211" s="177">
        <v>0</v>
      </c>
      <c r="R211" s="177">
        <v>1</v>
      </c>
      <c r="S211" s="177">
        <v>0</v>
      </c>
    </row>
    <row r="212" spans="1:19" s="133" customFormat="1" x14ac:dyDescent="0.2">
      <c r="A212" s="58" t="s">
        <v>1019</v>
      </c>
      <c r="B212" s="58" t="s">
        <v>1020</v>
      </c>
      <c r="C212" s="58" t="s">
        <v>1001</v>
      </c>
      <c r="D212" s="19">
        <v>598</v>
      </c>
      <c r="E212" s="202">
        <f t="shared" si="19"/>
        <v>241</v>
      </c>
      <c r="F212" s="130">
        <f t="shared" si="19"/>
        <v>0.40301003344481606</v>
      </c>
      <c r="G212" s="60" t="str">
        <f t="shared" si="21"/>
        <v>36.4% - 44.3%</v>
      </c>
      <c r="H212" s="201">
        <v>179</v>
      </c>
      <c r="I212" s="131">
        <f t="shared" si="24"/>
        <v>0.29933110367892979</v>
      </c>
      <c r="J212" s="132">
        <v>62</v>
      </c>
      <c r="K212" s="131">
        <f t="shared" si="22"/>
        <v>0.10367892976588629</v>
      </c>
      <c r="L212" s="201">
        <v>350</v>
      </c>
      <c r="M212" s="131">
        <f t="shared" si="23"/>
        <v>0.5852842809364549</v>
      </c>
      <c r="N212" s="201">
        <v>7</v>
      </c>
      <c r="O212" s="131">
        <f t="shared" si="20"/>
        <v>1.1705685618729096E-2</v>
      </c>
      <c r="P212" s="232" t="s">
        <v>1021</v>
      </c>
      <c r="Q212" s="177">
        <v>0</v>
      </c>
      <c r="R212" s="177">
        <v>0</v>
      </c>
      <c r="S212" s="177">
        <v>0</v>
      </c>
    </row>
    <row r="213" spans="1:19" s="133" customFormat="1" x14ac:dyDescent="0.2">
      <c r="A213" s="58" t="s">
        <v>1022</v>
      </c>
      <c r="B213" s="58" t="s">
        <v>1023</v>
      </c>
      <c r="C213" s="58" t="s">
        <v>1001</v>
      </c>
      <c r="D213" s="19">
        <v>844</v>
      </c>
      <c r="E213" s="202">
        <f t="shared" si="19"/>
        <v>393</v>
      </c>
      <c r="F213" s="130">
        <f t="shared" si="19"/>
        <v>0.46563981042654029</v>
      </c>
      <c r="G213" s="60" t="str">
        <f t="shared" si="21"/>
        <v>43.2% - 49.9%</v>
      </c>
      <c r="H213" s="201">
        <v>292</v>
      </c>
      <c r="I213" s="131">
        <f t="shared" si="24"/>
        <v>0.34597156398104267</v>
      </c>
      <c r="J213" s="132">
        <v>101</v>
      </c>
      <c r="K213" s="131">
        <f t="shared" si="22"/>
        <v>0.11966824644549763</v>
      </c>
      <c r="L213" s="201">
        <v>412</v>
      </c>
      <c r="M213" s="131">
        <f t="shared" si="23"/>
        <v>0.4881516587677725</v>
      </c>
      <c r="N213" s="201">
        <v>39</v>
      </c>
      <c r="O213" s="131">
        <f t="shared" si="20"/>
        <v>4.6208530805687202E-2</v>
      </c>
      <c r="P213" s="232" t="s">
        <v>1024</v>
      </c>
      <c r="Q213" s="177">
        <v>0</v>
      </c>
      <c r="R213" s="177">
        <v>0</v>
      </c>
      <c r="S213" s="177">
        <v>0</v>
      </c>
    </row>
    <row r="214" spans="1:19" s="133" customFormat="1" x14ac:dyDescent="0.2">
      <c r="A214" s="58" t="s">
        <v>1025</v>
      </c>
      <c r="B214" s="58" t="s">
        <v>1026</v>
      </c>
      <c r="C214" s="58" t="s">
        <v>1001</v>
      </c>
      <c r="D214" s="19">
        <v>1571</v>
      </c>
      <c r="E214" s="202">
        <f t="shared" si="19"/>
        <v>850</v>
      </c>
      <c r="F214" s="130">
        <f t="shared" si="19"/>
        <v>0.5410566518141311</v>
      </c>
      <c r="G214" s="60" t="str">
        <f t="shared" si="21"/>
        <v>51.6% - 56.6%</v>
      </c>
      <c r="H214" s="201">
        <v>650</v>
      </c>
      <c r="I214" s="131">
        <f t="shared" si="24"/>
        <v>0.41374920432845319</v>
      </c>
      <c r="J214" s="132">
        <v>200</v>
      </c>
      <c r="K214" s="131">
        <f t="shared" si="22"/>
        <v>0.1273074474856779</v>
      </c>
      <c r="L214" s="201">
        <v>715</v>
      </c>
      <c r="M214" s="131">
        <f t="shared" si="23"/>
        <v>0.45512412476129854</v>
      </c>
      <c r="N214" s="201">
        <v>6</v>
      </c>
      <c r="O214" s="131">
        <f t="shared" si="20"/>
        <v>3.8192234245703373E-3</v>
      </c>
      <c r="P214" s="232" t="s">
        <v>1027</v>
      </c>
      <c r="Q214" s="177">
        <v>0</v>
      </c>
      <c r="R214" s="177">
        <v>0</v>
      </c>
      <c r="S214" s="177">
        <v>0</v>
      </c>
    </row>
    <row r="215" spans="1:19" s="133" customFormat="1" x14ac:dyDescent="0.2">
      <c r="A215" s="58" t="s">
        <v>1028</v>
      </c>
      <c r="B215" s="58" t="s">
        <v>1029</v>
      </c>
      <c r="C215" s="58" t="s">
        <v>1030</v>
      </c>
      <c r="D215" s="19">
        <v>1124</v>
      </c>
      <c r="E215" s="202">
        <f t="shared" si="19"/>
        <v>493</v>
      </c>
      <c r="F215" s="130"/>
      <c r="G215" s="60" t="str">
        <f t="shared" si="21"/>
        <v/>
      </c>
      <c r="H215" s="201">
        <v>208</v>
      </c>
      <c r="I215" s="131"/>
      <c r="J215" s="132">
        <v>285</v>
      </c>
      <c r="K215" s="131"/>
      <c r="L215" s="201">
        <v>320</v>
      </c>
      <c r="M215" s="131"/>
      <c r="N215" s="201">
        <v>311</v>
      </c>
      <c r="O215" s="131">
        <f t="shared" si="20"/>
        <v>0.27669039145907476</v>
      </c>
      <c r="P215" s="232" t="s">
        <v>1032</v>
      </c>
      <c r="Q215" s="177">
        <v>0</v>
      </c>
      <c r="R215" s="177">
        <v>1</v>
      </c>
      <c r="S215" s="177">
        <v>0</v>
      </c>
    </row>
    <row r="216" spans="1:19" s="133" customFormat="1" x14ac:dyDescent="0.2">
      <c r="A216" s="58" t="s">
        <v>1033</v>
      </c>
      <c r="B216" s="58" t="s">
        <v>1034</v>
      </c>
      <c r="C216" s="58" t="s">
        <v>1030</v>
      </c>
      <c r="D216" s="19">
        <v>1</v>
      </c>
      <c r="E216" s="202">
        <f t="shared" si="19"/>
        <v>0</v>
      </c>
      <c r="F216" s="130"/>
      <c r="G216" s="60" t="str">
        <f t="shared" si="21"/>
        <v/>
      </c>
      <c r="H216" s="201">
        <v>0</v>
      </c>
      <c r="I216" s="131"/>
      <c r="J216" s="132">
        <v>0</v>
      </c>
      <c r="K216" s="131"/>
      <c r="L216" s="201">
        <v>0</v>
      </c>
      <c r="M216" s="131"/>
      <c r="N216" s="201">
        <v>1</v>
      </c>
      <c r="O216" s="131">
        <f t="shared" si="20"/>
        <v>1</v>
      </c>
      <c r="P216" s="232" t="s">
        <v>1035</v>
      </c>
      <c r="Q216" s="177">
        <v>1</v>
      </c>
      <c r="R216" s="177">
        <v>1</v>
      </c>
      <c r="S216" s="177">
        <v>0</v>
      </c>
    </row>
    <row r="217" spans="1:19" s="133" customFormat="1" x14ac:dyDescent="0.2">
      <c r="A217" s="58" t="s">
        <v>1036</v>
      </c>
      <c r="B217" s="58" t="s">
        <v>1037</v>
      </c>
      <c r="C217" s="58" t="s">
        <v>1030</v>
      </c>
      <c r="D217" s="19">
        <v>959</v>
      </c>
      <c r="E217" s="202">
        <f t="shared" si="19"/>
        <v>144</v>
      </c>
      <c r="F217" s="130"/>
      <c r="G217" s="60" t="str">
        <f t="shared" si="21"/>
        <v/>
      </c>
      <c r="H217" s="201">
        <v>89</v>
      </c>
      <c r="I217" s="131"/>
      <c r="J217" s="132">
        <v>55</v>
      </c>
      <c r="K217" s="131"/>
      <c r="L217" s="201">
        <v>124</v>
      </c>
      <c r="M217" s="131"/>
      <c r="N217" s="201">
        <v>691</v>
      </c>
      <c r="O217" s="131">
        <f t="shared" si="20"/>
        <v>0.72054223149113661</v>
      </c>
      <c r="P217" s="232" t="s">
        <v>1038</v>
      </c>
      <c r="Q217" s="177">
        <v>1</v>
      </c>
      <c r="R217" s="177">
        <v>1</v>
      </c>
      <c r="S217" s="177">
        <v>0</v>
      </c>
    </row>
    <row r="218" spans="1:19" s="133" customFormat="1" x14ac:dyDescent="0.2">
      <c r="A218" s="58" t="s">
        <v>1039</v>
      </c>
      <c r="B218" s="58" t="s">
        <v>1040</v>
      </c>
      <c r="C218" s="58" t="s">
        <v>1030</v>
      </c>
      <c r="D218" s="19">
        <v>1197</v>
      </c>
      <c r="E218" s="202">
        <f t="shared" si="19"/>
        <v>849</v>
      </c>
      <c r="F218" s="130"/>
      <c r="G218" s="60" t="str">
        <f t="shared" si="21"/>
        <v/>
      </c>
      <c r="H218" s="201">
        <v>493</v>
      </c>
      <c r="I218" s="131"/>
      <c r="J218" s="132">
        <v>356</v>
      </c>
      <c r="K218" s="131"/>
      <c r="L218" s="201">
        <v>259</v>
      </c>
      <c r="M218" s="131"/>
      <c r="N218" s="201">
        <v>89</v>
      </c>
      <c r="O218" s="131">
        <f t="shared" si="20"/>
        <v>7.4352548036758559E-2</v>
      </c>
      <c r="P218" s="232" t="s">
        <v>1041</v>
      </c>
      <c r="Q218" s="177">
        <v>0</v>
      </c>
      <c r="R218" s="177">
        <v>1</v>
      </c>
      <c r="S218" s="177">
        <v>0</v>
      </c>
    </row>
    <row r="219" spans="1:19" s="133" customFormat="1" x14ac:dyDescent="0.2">
      <c r="A219" s="58" t="s">
        <v>1042</v>
      </c>
      <c r="B219" s="58" t="s">
        <v>1043</v>
      </c>
      <c r="C219" s="58" t="s">
        <v>1030</v>
      </c>
      <c r="D219" s="19">
        <v>915</v>
      </c>
      <c r="E219" s="202">
        <f t="shared" si="19"/>
        <v>532</v>
      </c>
      <c r="F219" s="130">
        <f t="shared" si="19"/>
        <v>0.58142076502732243</v>
      </c>
      <c r="G219" s="60" t="str">
        <f t="shared" si="21"/>
        <v>54.9% - 61.3%</v>
      </c>
      <c r="H219" s="201">
        <v>359</v>
      </c>
      <c r="I219" s="131">
        <f t="shared" si="24"/>
        <v>0.39234972677595631</v>
      </c>
      <c r="J219" s="132">
        <v>173</v>
      </c>
      <c r="K219" s="131">
        <f t="shared" si="22"/>
        <v>0.18907103825136612</v>
      </c>
      <c r="L219" s="201">
        <v>343</v>
      </c>
      <c r="M219" s="131">
        <f t="shared" si="23"/>
        <v>0.37486338797814206</v>
      </c>
      <c r="N219" s="201">
        <v>40</v>
      </c>
      <c r="O219" s="131">
        <f t="shared" si="20"/>
        <v>4.3715846994535519E-2</v>
      </c>
      <c r="P219" s="232" t="s">
        <v>1044</v>
      </c>
      <c r="Q219" s="177">
        <v>0</v>
      </c>
      <c r="R219" s="177">
        <v>0</v>
      </c>
      <c r="S219" s="177">
        <v>0</v>
      </c>
    </row>
    <row r="220" spans="1:19" s="133" customFormat="1" x14ac:dyDescent="0.2">
      <c r="A220" s="58" t="s">
        <v>1045</v>
      </c>
      <c r="B220" s="58" t="s">
        <v>1046</v>
      </c>
      <c r="C220" s="58" t="s">
        <v>1030</v>
      </c>
      <c r="D220" s="19">
        <v>630</v>
      </c>
      <c r="E220" s="202">
        <f t="shared" si="19"/>
        <v>498</v>
      </c>
      <c r="F220" s="130">
        <f t="shared" si="19"/>
        <v>0.79047619047619055</v>
      </c>
      <c r="G220" s="60" t="str">
        <f t="shared" si="21"/>
        <v>75.7% - 82.0%</v>
      </c>
      <c r="H220" s="201">
        <v>314</v>
      </c>
      <c r="I220" s="131">
        <f t="shared" si="24"/>
        <v>0.49841269841269842</v>
      </c>
      <c r="J220" s="132">
        <v>184</v>
      </c>
      <c r="K220" s="131">
        <f t="shared" si="22"/>
        <v>0.29206349206349208</v>
      </c>
      <c r="L220" s="201">
        <v>132</v>
      </c>
      <c r="M220" s="131">
        <f t="shared" si="23"/>
        <v>0.20952380952380953</v>
      </c>
      <c r="N220" s="201">
        <v>0</v>
      </c>
      <c r="O220" s="131">
        <f t="shared" si="20"/>
        <v>0</v>
      </c>
      <c r="P220" s="232" t="s">
        <v>1047</v>
      </c>
      <c r="Q220" s="177">
        <v>0</v>
      </c>
      <c r="R220" s="177">
        <v>0</v>
      </c>
      <c r="S220" s="177">
        <v>0</v>
      </c>
    </row>
    <row r="221" spans="1:19" s="133" customFormat="1" x14ac:dyDescent="0.2">
      <c r="A221" s="58" t="s">
        <v>1048</v>
      </c>
      <c r="B221" s="58" t="s">
        <v>1049</v>
      </c>
      <c r="C221" s="58" t="s">
        <v>1030</v>
      </c>
      <c r="D221" s="19">
        <v>445</v>
      </c>
      <c r="E221" s="202">
        <f t="shared" si="19"/>
        <v>373</v>
      </c>
      <c r="F221" s="130">
        <f t="shared" si="19"/>
        <v>0.83820224719101122</v>
      </c>
      <c r="G221" s="60" t="str">
        <f t="shared" si="21"/>
        <v>80.1% - 87.0%</v>
      </c>
      <c r="H221" s="201">
        <v>241</v>
      </c>
      <c r="I221" s="131">
        <f t="shared" si="24"/>
        <v>0.54157303370786514</v>
      </c>
      <c r="J221" s="132">
        <v>132</v>
      </c>
      <c r="K221" s="131">
        <f t="shared" si="22"/>
        <v>0.29662921348314608</v>
      </c>
      <c r="L221" s="201">
        <v>72</v>
      </c>
      <c r="M221" s="131">
        <f t="shared" si="23"/>
        <v>0.16179775280898875</v>
      </c>
      <c r="N221" s="201">
        <v>0</v>
      </c>
      <c r="O221" s="131">
        <f t="shared" si="20"/>
        <v>0</v>
      </c>
      <c r="P221" s="232" t="s">
        <v>1050</v>
      </c>
      <c r="Q221" s="177">
        <v>0</v>
      </c>
      <c r="R221" s="177">
        <v>0</v>
      </c>
      <c r="S221" s="177">
        <v>0</v>
      </c>
    </row>
    <row r="222" spans="1:19" s="133" customFormat="1" x14ac:dyDescent="0.2">
      <c r="A222" s="58" t="s">
        <v>1051</v>
      </c>
      <c r="B222" s="58" t="s">
        <v>1052</v>
      </c>
      <c r="C222" s="58" t="s">
        <v>1030</v>
      </c>
      <c r="D222" s="19">
        <v>1182</v>
      </c>
      <c r="E222" s="202">
        <f t="shared" si="19"/>
        <v>967</v>
      </c>
      <c r="F222" s="130">
        <f t="shared" si="19"/>
        <v>0.81810490693739424</v>
      </c>
      <c r="G222" s="60" t="str">
        <f t="shared" si="21"/>
        <v>79.5% - 83.9%</v>
      </c>
      <c r="H222" s="201">
        <v>614</v>
      </c>
      <c r="I222" s="131">
        <f t="shared" si="24"/>
        <v>0.51945854483925546</v>
      </c>
      <c r="J222" s="132">
        <v>353</v>
      </c>
      <c r="K222" s="131">
        <f t="shared" si="22"/>
        <v>0.29864636209813877</v>
      </c>
      <c r="L222" s="201">
        <v>195</v>
      </c>
      <c r="M222" s="131">
        <f t="shared" si="23"/>
        <v>0.1649746192893401</v>
      </c>
      <c r="N222" s="201">
        <v>20</v>
      </c>
      <c r="O222" s="131">
        <f t="shared" si="20"/>
        <v>1.6920473773265651E-2</v>
      </c>
      <c r="P222" s="232" t="s">
        <v>1053</v>
      </c>
      <c r="Q222" s="177">
        <v>0</v>
      </c>
      <c r="R222" s="177">
        <v>0</v>
      </c>
      <c r="S222" s="177">
        <v>0</v>
      </c>
    </row>
    <row r="223" spans="1:19" x14ac:dyDescent="0.2">
      <c r="A223" s="58" t="s">
        <v>1054</v>
      </c>
      <c r="B223" s="58" t="s">
        <v>1055</v>
      </c>
      <c r="C223" s="58" t="s">
        <v>1030</v>
      </c>
      <c r="D223" s="19">
        <v>1403</v>
      </c>
      <c r="E223" s="202">
        <f t="shared" si="19"/>
        <v>974</v>
      </c>
      <c r="F223" s="130">
        <f t="shared" si="19"/>
        <v>0.69422665716322163</v>
      </c>
      <c r="G223" s="60" t="str">
        <f t="shared" si="21"/>
        <v>67.0% - 71.8%</v>
      </c>
      <c r="H223" s="201">
        <v>516</v>
      </c>
      <c r="I223" s="131">
        <f t="shared" si="24"/>
        <v>0.36778332145402709</v>
      </c>
      <c r="J223" s="132">
        <v>458</v>
      </c>
      <c r="K223" s="131">
        <f t="shared" si="22"/>
        <v>0.32644333570919459</v>
      </c>
      <c r="L223" s="201">
        <v>427</v>
      </c>
      <c r="M223" s="131">
        <f t="shared" si="23"/>
        <v>0.30434782608695654</v>
      </c>
      <c r="N223" s="201">
        <v>2</v>
      </c>
      <c r="O223" s="131">
        <f t="shared" si="20"/>
        <v>1.4255167498218105E-3</v>
      </c>
      <c r="P223" s="232" t="s">
        <v>1056</v>
      </c>
      <c r="Q223" s="177">
        <v>0</v>
      </c>
      <c r="R223" s="177">
        <v>0</v>
      </c>
      <c r="S223" s="177">
        <v>0</v>
      </c>
    </row>
    <row r="224" spans="1:19" x14ac:dyDescent="0.2">
      <c r="A224" s="58" t="s">
        <v>1057</v>
      </c>
      <c r="B224" s="58" t="s">
        <v>1058</v>
      </c>
      <c r="C224" s="58" t="s">
        <v>1030</v>
      </c>
      <c r="D224" s="19">
        <v>1</v>
      </c>
      <c r="E224" s="202">
        <f t="shared" si="19"/>
        <v>0</v>
      </c>
      <c r="F224" s="130"/>
      <c r="G224" s="60" t="str">
        <f t="shared" si="21"/>
        <v/>
      </c>
      <c r="H224" s="201">
        <v>0</v>
      </c>
      <c r="I224" s="131"/>
      <c r="J224" s="132">
        <v>0</v>
      </c>
      <c r="K224" s="131"/>
      <c r="L224" s="201">
        <v>0</v>
      </c>
      <c r="M224" s="131"/>
      <c r="N224" s="201">
        <v>1</v>
      </c>
      <c r="O224" s="131">
        <f t="shared" si="20"/>
        <v>1</v>
      </c>
      <c r="P224" s="232" t="s">
        <v>1059</v>
      </c>
      <c r="Q224" s="177">
        <v>1</v>
      </c>
      <c r="R224" s="177">
        <v>1</v>
      </c>
      <c r="S224" s="177">
        <v>0</v>
      </c>
    </row>
    <row r="225" spans="1:19" x14ac:dyDescent="0.2">
      <c r="A225" s="58" t="s">
        <v>1060</v>
      </c>
      <c r="B225" s="58" t="s">
        <v>1061</v>
      </c>
      <c r="C225" s="58" t="s">
        <v>1030</v>
      </c>
      <c r="D225" s="19">
        <v>948</v>
      </c>
      <c r="E225" s="202">
        <f t="shared" si="19"/>
        <v>596</v>
      </c>
      <c r="F225" s="130"/>
      <c r="G225" s="60" t="str">
        <f t="shared" si="21"/>
        <v/>
      </c>
      <c r="H225" s="201">
        <v>330</v>
      </c>
      <c r="I225" s="131"/>
      <c r="J225" s="132">
        <v>266</v>
      </c>
      <c r="K225" s="131"/>
      <c r="L225" s="201">
        <v>312</v>
      </c>
      <c r="M225" s="131"/>
      <c r="N225" s="201">
        <v>40</v>
      </c>
      <c r="O225" s="131">
        <f t="shared" si="20"/>
        <v>4.2194092827004218E-2</v>
      </c>
      <c r="P225" s="232" t="s">
        <v>1062</v>
      </c>
      <c r="Q225" s="177">
        <v>1</v>
      </c>
      <c r="R225" s="177">
        <v>0</v>
      </c>
      <c r="S225" s="177">
        <v>1</v>
      </c>
    </row>
    <row r="226" spans="1:19" x14ac:dyDescent="0.2">
      <c r="A226" s="58" t="s">
        <v>1063</v>
      </c>
      <c r="B226" s="58" t="s">
        <v>1064</v>
      </c>
      <c r="C226" s="58" t="s">
        <v>1030</v>
      </c>
      <c r="D226" s="19">
        <v>1524</v>
      </c>
      <c r="E226" s="202">
        <f t="shared" si="19"/>
        <v>389</v>
      </c>
      <c r="F226" s="130"/>
      <c r="G226" s="60" t="str">
        <f t="shared" si="21"/>
        <v/>
      </c>
      <c r="H226" s="201">
        <v>256</v>
      </c>
      <c r="I226" s="131"/>
      <c r="J226" s="132">
        <v>133</v>
      </c>
      <c r="K226" s="131"/>
      <c r="L226" s="201">
        <v>209</v>
      </c>
      <c r="M226" s="131"/>
      <c r="N226" s="201">
        <v>926</v>
      </c>
      <c r="O226" s="131">
        <f t="shared" si="20"/>
        <v>0.6076115485564304</v>
      </c>
      <c r="P226" s="232" t="s">
        <v>1065</v>
      </c>
      <c r="Q226" s="177">
        <v>1</v>
      </c>
      <c r="R226" s="177">
        <v>1</v>
      </c>
      <c r="S226" s="177">
        <v>0</v>
      </c>
    </row>
    <row r="227" spans="1:19" x14ac:dyDescent="0.2">
      <c r="A227" s="58" t="s">
        <v>1066</v>
      </c>
      <c r="B227" s="58" t="s">
        <v>1067</v>
      </c>
      <c r="C227" s="58" t="s">
        <v>1030</v>
      </c>
      <c r="D227" s="19">
        <v>564</v>
      </c>
      <c r="E227" s="202">
        <f t="shared" si="19"/>
        <v>450</v>
      </c>
      <c r="F227" s="130"/>
      <c r="G227" s="60" t="str">
        <f t="shared" si="21"/>
        <v/>
      </c>
      <c r="H227" s="201">
        <v>282</v>
      </c>
      <c r="I227" s="131"/>
      <c r="J227" s="132">
        <v>168</v>
      </c>
      <c r="K227" s="131"/>
      <c r="L227" s="201">
        <v>114</v>
      </c>
      <c r="M227" s="131"/>
      <c r="N227" s="201">
        <v>0</v>
      </c>
      <c r="O227" s="131">
        <f t="shared" si="20"/>
        <v>0</v>
      </c>
      <c r="P227" s="232" t="s">
        <v>1068</v>
      </c>
      <c r="Q227" s="177">
        <v>1</v>
      </c>
      <c r="R227" s="177">
        <v>0</v>
      </c>
      <c r="S227" s="177">
        <v>0</v>
      </c>
    </row>
    <row r="228" spans="1:19" x14ac:dyDescent="0.2">
      <c r="A228" s="58" t="s">
        <v>1069</v>
      </c>
      <c r="B228" s="58" t="s">
        <v>1070</v>
      </c>
      <c r="C228" s="58" t="s">
        <v>1030</v>
      </c>
      <c r="D228" s="19">
        <v>950</v>
      </c>
      <c r="E228" s="202">
        <f t="shared" ref="E228:F246" si="25">H228+J228</f>
        <v>678</v>
      </c>
      <c r="F228" s="130"/>
      <c r="G228" s="60" t="str">
        <f t="shared" si="21"/>
        <v/>
      </c>
      <c r="H228" s="201">
        <v>413</v>
      </c>
      <c r="I228" s="131"/>
      <c r="J228" s="132">
        <v>265</v>
      </c>
      <c r="K228" s="131"/>
      <c r="L228" s="201">
        <v>230</v>
      </c>
      <c r="M228" s="131"/>
      <c r="N228" s="201">
        <v>42</v>
      </c>
      <c r="O228" s="131">
        <f t="shared" ref="O228:O246" si="26">N228/D228</f>
        <v>4.4210526315789471E-2</v>
      </c>
      <c r="P228" s="232" t="s">
        <v>1071</v>
      </c>
      <c r="Q228" s="177">
        <v>0</v>
      </c>
      <c r="R228" s="177">
        <v>0</v>
      </c>
      <c r="S228" s="177">
        <v>1</v>
      </c>
    </row>
    <row r="229" spans="1:19" x14ac:dyDescent="0.2">
      <c r="A229" s="58" t="s">
        <v>1072</v>
      </c>
      <c r="B229" s="58" t="s">
        <v>1073</v>
      </c>
      <c r="C229" s="58" t="s">
        <v>1030</v>
      </c>
      <c r="D229" s="19">
        <v>802</v>
      </c>
      <c r="E229" s="202">
        <f t="shared" si="25"/>
        <v>561</v>
      </c>
      <c r="F229" s="130"/>
      <c r="G229" s="60" t="str">
        <f t="shared" si="21"/>
        <v/>
      </c>
      <c r="H229" s="201">
        <v>359</v>
      </c>
      <c r="I229" s="131"/>
      <c r="J229" s="132">
        <v>202</v>
      </c>
      <c r="K229" s="131"/>
      <c r="L229" s="201">
        <v>199</v>
      </c>
      <c r="M229" s="131"/>
      <c r="N229" s="201">
        <v>42</v>
      </c>
      <c r="O229" s="131">
        <f t="shared" si="26"/>
        <v>5.2369077306733167E-2</v>
      </c>
      <c r="P229" s="232" t="s">
        <v>1074</v>
      </c>
      <c r="Q229" s="177">
        <v>0</v>
      </c>
      <c r="R229" s="177">
        <v>1</v>
      </c>
      <c r="S229" s="177">
        <v>0</v>
      </c>
    </row>
    <row r="230" spans="1:19" x14ac:dyDescent="0.2">
      <c r="A230" s="58" t="s">
        <v>1075</v>
      </c>
      <c r="B230" s="58" t="s">
        <v>1076</v>
      </c>
      <c r="C230" s="58" t="s">
        <v>1030</v>
      </c>
      <c r="D230" s="19">
        <v>1146</v>
      </c>
      <c r="E230" s="202">
        <f t="shared" si="25"/>
        <v>361</v>
      </c>
      <c r="F230" s="130"/>
      <c r="G230" s="60" t="str">
        <f t="shared" si="21"/>
        <v/>
      </c>
      <c r="H230" s="201">
        <v>187</v>
      </c>
      <c r="I230" s="131"/>
      <c r="J230" s="132">
        <v>174</v>
      </c>
      <c r="K230" s="131"/>
      <c r="L230" s="201">
        <v>478</v>
      </c>
      <c r="M230" s="131"/>
      <c r="N230" s="201">
        <v>307</v>
      </c>
      <c r="O230" s="131">
        <f t="shared" si="26"/>
        <v>0.26788830715532286</v>
      </c>
      <c r="P230" s="232" t="s">
        <v>1077</v>
      </c>
      <c r="Q230" s="177">
        <v>1</v>
      </c>
      <c r="R230" s="177">
        <v>1</v>
      </c>
      <c r="S230" s="177">
        <v>0</v>
      </c>
    </row>
    <row r="231" spans="1:19" x14ac:dyDescent="0.2">
      <c r="A231" s="58" t="s">
        <v>1078</v>
      </c>
      <c r="B231" s="58" t="s">
        <v>1079</v>
      </c>
      <c r="C231" s="58" t="s">
        <v>1030</v>
      </c>
      <c r="D231" s="19">
        <v>980</v>
      </c>
      <c r="E231" s="202">
        <f t="shared" si="25"/>
        <v>606</v>
      </c>
      <c r="F231" s="130"/>
      <c r="G231" s="60" t="str">
        <f t="shared" si="21"/>
        <v/>
      </c>
      <c r="H231" s="201">
        <v>371</v>
      </c>
      <c r="I231" s="131"/>
      <c r="J231" s="132">
        <v>235</v>
      </c>
      <c r="K231" s="131"/>
      <c r="L231" s="201">
        <v>369</v>
      </c>
      <c r="M231" s="131"/>
      <c r="N231" s="201">
        <v>5</v>
      </c>
      <c r="O231" s="131">
        <f t="shared" si="26"/>
        <v>5.1020408163265302E-3</v>
      </c>
      <c r="P231" s="232" t="s">
        <v>1080</v>
      </c>
      <c r="Q231" s="177">
        <v>1</v>
      </c>
      <c r="R231" s="177">
        <v>0</v>
      </c>
      <c r="S231" s="177">
        <v>0</v>
      </c>
    </row>
    <row r="232" spans="1:19" x14ac:dyDescent="0.2">
      <c r="A232" s="58" t="s">
        <v>1081</v>
      </c>
      <c r="B232" s="58" t="s">
        <v>1082</v>
      </c>
      <c r="C232" s="58" t="s">
        <v>1030</v>
      </c>
      <c r="D232" s="19">
        <v>1073</v>
      </c>
      <c r="E232" s="202">
        <f t="shared" si="25"/>
        <v>438</v>
      </c>
      <c r="F232" s="130"/>
      <c r="G232" s="60" t="str">
        <f t="shared" si="21"/>
        <v/>
      </c>
      <c r="H232" s="201">
        <v>268</v>
      </c>
      <c r="I232" s="131"/>
      <c r="J232" s="132">
        <v>170</v>
      </c>
      <c r="K232" s="131"/>
      <c r="L232" s="201">
        <v>151</v>
      </c>
      <c r="M232" s="131"/>
      <c r="N232" s="201">
        <v>484</v>
      </c>
      <c r="O232" s="131">
        <f t="shared" si="26"/>
        <v>0.451071761416589</v>
      </c>
      <c r="P232" s="232" t="s">
        <v>1083</v>
      </c>
      <c r="Q232" s="177">
        <v>0</v>
      </c>
      <c r="R232" s="177">
        <v>1</v>
      </c>
      <c r="S232" s="177">
        <v>0</v>
      </c>
    </row>
    <row r="233" spans="1:19" x14ac:dyDescent="0.2">
      <c r="A233" s="58" t="s">
        <v>1084</v>
      </c>
      <c r="B233" s="58" t="s">
        <v>1085</v>
      </c>
      <c r="C233" s="58" t="s">
        <v>1030</v>
      </c>
      <c r="D233" s="19">
        <v>576</v>
      </c>
      <c r="E233" s="202">
        <f t="shared" si="25"/>
        <v>436</v>
      </c>
      <c r="F233" s="130"/>
      <c r="G233" s="60" t="str">
        <f t="shared" si="21"/>
        <v/>
      </c>
      <c r="H233" s="201">
        <v>305</v>
      </c>
      <c r="I233" s="131"/>
      <c r="J233" s="132">
        <v>131</v>
      </c>
      <c r="K233" s="131"/>
      <c r="L233" s="201">
        <v>62</v>
      </c>
      <c r="M233" s="131"/>
      <c r="N233" s="201">
        <v>78</v>
      </c>
      <c r="O233" s="131">
        <f t="shared" si="26"/>
        <v>0.13541666666666666</v>
      </c>
      <c r="P233" s="232" t="s">
        <v>1086</v>
      </c>
      <c r="Q233" s="177">
        <v>1</v>
      </c>
      <c r="R233" s="177">
        <v>1</v>
      </c>
      <c r="S233" s="177">
        <v>0</v>
      </c>
    </row>
    <row r="234" spans="1:19" x14ac:dyDescent="0.2">
      <c r="A234" s="58" t="s">
        <v>1087</v>
      </c>
      <c r="B234" s="58" t="s">
        <v>1088</v>
      </c>
      <c r="C234" s="58" t="s">
        <v>1030</v>
      </c>
      <c r="D234" s="19">
        <v>638</v>
      </c>
      <c r="E234" s="202">
        <f t="shared" si="25"/>
        <v>478</v>
      </c>
      <c r="F234" s="130">
        <f t="shared" si="25"/>
        <v>0.7492163009404389</v>
      </c>
      <c r="G234" s="60" t="str">
        <f t="shared" si="21"/>
        <v>71.4% - 78.1%</v>
      </c>
      <c r="H234" s="201">
        <v>336</v>
      </c>
      <c r="I234" s="131">
        <f t="shared" si="24"/>
        <v>0.52664576802507834</v>
      </c>
      <c r="J234" s="132">
        <v>142</v>
      </c>
      <c r="K234" s="131">
        <f t="shared" si="22"/>
        <v>0.2225705329153605</v>
      </c>
      <c r="L234" s="201">
        <v>142</v>
      </c>
      <c r="M234" s="131">
        <f t="shared" si="23"/>
        <v>0.2225705329153605</v>
      </c>
      <c r="N234" s="201">
        <v>18</v>
      </c>
      <c r="O234" s="131">
        <f t="shared" si="26"/>
        <v>2.8213166144200628E-2</v>
      </c>
      <c r="P234" s="232" t="s">
        <v>1089</v>
      </c>
      <c r="Q234" s="177">
        <v>0</v>
      </c>
      <c r="R234" s="177">
        <v>0</v>
      </c>
      <c r="S234" s="177">
        <v>0</v>
      </c>
    </row>
    <row r="235" spans="1:19" x14ac:dyDescent="0.2">
      <c r="A235" s="58" t="s">
        <v>1090</v>
      </c>
      <c r="B235" s="58" t="s">
        <v>1091</v>
      </c>
      <c r="C235" s="58" t="s">
        <v>1030</v>
      </c>
      <c r="D235" s="19">
        <v>1157</v>
      </c>
      <c r="E235" s="202">
        <f t="shared" si="25"/>
        <v>951</v>
      </c>
      <c r="F235" s="130">
        <f t="shared" si="25"/>
        <v>0.82195332757130513</v>
      </c>
      <c r="G235" s="60" t="str">
        <f t="shared" si="21"/>
        <v>79.9% - 84.3%</v>
      </c>
      <c r="H235" s="201">
        <v>585</v>
      </c>
      <c r="I235" s="131">
        <f t="shared" si="24"/>
        <v>0.5056179775280899</v>
      </c>
      <c r="J235" s="132">
        <v>366</v>
      </c>
      <c r="K235" s="131">
        <f t="shared" si="22"/>
        <v>0.31633535004321522</v>
      </c>
      <c r="L235" s="201">
        <v>181</v>
      </c>
      <c r="M235" s="131">
        <f t="shared" si="23"/>
        <v>0.15643906655142611</v>
      </c>
      <c r="N235" s="201">
        <v>25</v>
      </c>
      <c r="O235" s="131">
        <f t="shared" si="26"/>
        <v>2.1607605877268798E-2</v>
      </c>
      <c r="P235" s="232" t="s">
        <v>1092</v>
      </c>
      <c r="Q235" s="177">
        <v>0</v>
      </c>
      <c r="R235" s="177">
        <v>0</v>
      </c>
      <c r="S235" s="177">
        <v>0</v>
      </c>
    </row>
    <row r="236" spans="1:19" x14ac:dyDescent="0.2">
      <c r="A236" s="58" t="s">
        <v>1093</v>
      </c>
      <c r="B236" s="58" t="s">
        <v>1094</v>
      </c>
      <c r="C236" s="58" t="s">
        <v>1030</v>
      </c>
      <c r="D236" s="19">
        <v>1218</v>
      </c>
      <c r="E236" s="202">
        <f t="shared" si="25"/>
        <v>884</v>
      </c>
      <c r="F236" s="130"/>
      <c r="G236" s="60" t="str">
        <f t="shared" si="21"/>
        <v/>
      </c>
      <c r="H236" s="201">
        <v>503</v>
      </c>
      <c r="I236" s="131"/>
      <c r="J236" s="132">
        <v>381</v>
      </c>
      <c r="K236" s="131"/>
      <c r="L236" s="201">
        <v>267</v>
      </c>
      <c r="M236" s="131"/>
      <c r="N236" s="201">
        <v>67</v>
      </c>
      <c r="O236" s="131">
        <f t="shared" si="26"/>
        <v>5.5008210180623976E-2</v>
      </c>
      <c r="P236" s="232" t="s">
        <v>1095</v>
      </c>
      <c r="Q236" s="177">
        <v>0</v>
      </c>
      <c r="R236" s="177">
        <v>1</v>
      </c>
      <c r="S236" s="177">
        <v>0</v>
      </c>
    </row>
    <row r="237" spans="1:19" x14ac:dyDescent="0.2">
      <c r="A237" s="58" t="s">
        <v>1096</v>
      </c>
      <c r="B237" s="58" t="s">
        <v>1097</v>
      </c>
      <c r="C237" s="58" t="s">
        <v>1030</v>
      </c>
      <c r="D237" s="19">
        <v>819</v>
      </c>
      <c r="E237" s="202">
        <f t="shared" si="25"/>
        <v>589</v>
      </c>
      <c r="F237" s="130"/>
      <c r="G237" s="60" t="str">
        <f t="shared" si="21"/>
        <v/>
      </c>
      <c r="H237" s="201">
        <v>380</v>
      </c>
      <c r="I237" s="131"/>
      <c r="J237" s="132">
        <v>209</v>
      </c>
      <c r="K237" s="131"/>
      <c r="L237" s="201">
        <v>186</v>
      </c>
      <c r="M237" s="131"/>
      <c r="N237" s="201">
        <v>44</v>
      </c>
      <c r="O237" s="131">
        <f t="shared" si="26"/>
        <v>5.3724053724053727E-2</v>
      </c>
      <c r="P237" s="232" t="s">
        <v>1098</v>
      </c>
      <c r="Q237" s="177">
        <v>0</v>
      </c>
      <c r="R237" s="177">
        <v>1</v>
      </c>
      <c r="S237" s="177">
        <v>0</v>
      </c>
    </row>
    <row r="238" spans="1:19" x14ac:dyDescent="0.2">
      <c r="A238" s="58" t="s">
        <v>1099</v>
      </c>
      <c r="B238" s="58" t="s">
        <v>1100</v>
      </c>
      <c r="C238" s="58" t="s">
        <v>1030</v>
      </c>
      <c r="D238" s="19">
        <v>761</v>
      </c>
      <c r="E238" s="202">
        <f t="shared" si="25"/>
        <v>535</v>
      </c>
      <c r="F238" s="130"/>
      <c r="G238" s="60" t="str">
        <f t="shared" si="21"/>
        <v/>
      </c>
      <c r="H238" s="201">
        <v>218</v>
      </c>
      <c r="I238" s="131"/>
      <c r="J238" s="132">
        <v>317</v>
      </c>
      <c r="K238" s="131"/>
      <c r="L238" s="201">
        <v>224</v>
      </c>
      <c r="M238" s="131"/>
      <c r="N238" s="201">
        <v>2</v>
      </c>
      <c r="O238" s="131">
        <f t="shared" si="26"/>
        <v>2.6281208935611039E-3</v>
      </c>
      <c r="P238" s="232" t="s">
        <v>1101</v>
      </c>
      <c r="Q238" s="177">
        <v>1</v>
      </c>
      <c r="R238" s="177">
        <v>0</v>
      </c>
      <c r="S238" s="177">
        <v>0</v>
      </c>
    </row>
    <row r="239" spans="1:19" x14ac:dyDescent="0.2">
      <c r="A239" s="58" t="s">
        <v>1102</v>
      </c>
      <c r="B239" s="58" t="s">
        <v>1103</v>
      </c>
      <c r="C239" s="58" t="s">
        <v>1030</v>
      </c>
      <c r="D239" s="19">
        <v>1219</v>
      </c>
      <c r="E239" s="202">
        <f t="shared" si="25"/>
        <v>745</v>
      </c>
      <c r="F239" s="130"/>
      <c r="G239" s="60" t="str">
        <f t="shared" si="21"/>
        <v/>
      </c>
      <c r="H239" s="201">
        <v>383</v>
      </c>
      <c r="I239" s="131"/>
      <c r="J239" s="132">
        <v>362</v>
      </c>
      <c r="K239" s="131"/>
      <c r="L239" s="201">
        <v>307</v>
      </c>
      <c r="M239" s="131"/>
      <c r="N239" s="201">
        <v>167</v>
      </c>
      <c r="O239" s="131">
        <f t="shared" si="26"/>
        <v>0.13699753896636588</v>
      </c>
      <c r="P239" s="232" t="s">
        <v>1104</v>
      </c>
      <c r="Q239" s="177">
        <v>0</v>
      </c>
      <c r="R239" s="177">
        <v>1</v>
      </c>
      <c r="S239" s="177">
        <v>0</v>
      </c>
    </row>
    <row r="240" spans="1:19" x14ac:dyDescent="0.2">
      <c r="A240" s="58" t="s">
        <v>1105</v>
      </c>
      <c r="B240" s="58" t="s">
        <v>1106</v>
      </c>
      <c r="C240" s="58" t="s">
        <v>1030</v>
      </c>
      <c r="D240" s="19">
        <v>725</v>
      </c>
      <c r="E240" s="202">
        <f t="shared" si="25"/>
        <v>69</v>
      </c>
      <c r="F240" s="130"/>
      <c r="G240" s="60" t="str">
        <f t="shared" si="21"/>
        <v/>
      </c>
      <c r="H240" s="201">
        <v>47</v>
      </c>
      <c r="I240" s="131"/>
      <c r="J240" s="132">
        <v>22</v>
      </c>
      <c r="K240" s="131"/>
      <c r="L240" s="201">
        <v>21</v>
      </c>
      <c r="M240" s="131"/>
      <c r="N240" s="201">
        <v>635</v>
      </c>
      <c r="O240" s="131">
        <f t="shared" si="26"/>
        <v>0.87586206896551722</v>
      </c>
      <c r="P240" s="232" t="s">
        <v>1107</v>
      </c>
      <c r="Q240" s="177">
        <v>0</v>
      </c>
      <c r="R240" s="177">
        <v>1</v>
      </c>
      <c r="S240" s="177">
        <v>0</v>
      </c>
    </row>
    <row r="241" spans="1:19" x14ac:dyDescent="0.2">
      <c r="A241" s="58" t="s">
        <v>1108</v>
      </c>
      <c r="B241" s="58" t="s">
        <v>1109</v>
      </c>
      <c r="C241" s="58" t="s">
        <v>1030</v>
      </c>
      <c r="D241" s="19">
        <v>1054</v>
      </c>
      <c r="E241" s="202">
        <f t="shared" si="25"/>
        <v>878</v>
      </c>
      <c r="F241" s="130"/>
      <c r="G241" s="60" t="str">
        <f t="shared" si="21"/>
        <v/>
      </c>
      <c r="H241" s="201">
        <v>568</v>
      </c>
      <c r="I241" s="131"/>
      <c r="J241" s="132">
        <v>310</v>
      </c>
      <c r="K241" s="131"/>
      <c r="L241" s="201">
        <v>154</v>
      </c>
      <c r="M241" s="131"/>
      <c r="N241" s="201">
        <v>22</v>
      </c>
      <c r="O241" s="131">
        <f t="shared" si="26"/>
        <v>2.0872865275142316E-2</v>
      </c>
      <c r="P241" s="232" t="s">
        <v>1110</v>
      </c>
      <c r="Q241" s="177">
        <v>1</v>
      </c>
      <c r="R241" s="177">
        <v>0</v>
      </c>
      <c r="S241" s="177">
        <v>0</v>
      </c>
    </row>
    <row r="242" spans="1:19" x14ac:dyDescent="0.2">
      <c r="A242" s="58" t="s">
        <v>1111</v>
      </c>
      <c r="B242" s="58" t="s">
        <v>1112</v>
      </c>
      <c r="C242" s="58" t="s">
        <v>1030</v>
      </c>
      <c r="D242" s="19">
        <v>648</v>
      </c>
      <c r="E242" s="202">
        <f t="shared" si="25"/>
        <v>352</v>
      </c>
      <c r="F242" s="130"/>
      <c r="G242" s="60" t="str">
        <f t="shared" si="21"/>
        <v/>
      </c>
      <c r="H242" s="201">
        <v>238</v>
      </c>
      <c r="I242" s="131"/>
      <c r="J242" s="132">
        <v>114</v>
      </c>
      <c r="K242" s="131"/>
      <c r="L242" s="201">
        <v>252</v>
      </c>
      <c r="M242" s="131"/>
      <c r="N242" s="201">
        <v>44</v>
      </c>
      <c r="O242" s="131">
        <f t="shared" si="26"/>
        <v>6.7901234567901231E-2</v>
      </c>
      <c r="P242" s="232" t="s">
        <v>1113</v>
      </c>
      <c r="Q242" s="177">
        <v>0</v>
      </c>
      <c r="R242" s="177">
        <v>1</v>
      </c>
      <c r="S242" s="177">
        <v>0</v>
      </c>
    </row>
    <row r="243" spans="1:19" x14ac:dyDescent="0.2">
      <c r="A243" s="58" t="s">
        <v>1114</v>
      </c>
      <c r="B243" s="58" t="s">
        <v>1115</v>
      </c>
      <c r="C243" s="58" t="s">
        <v>1030</v>
      </c>
      <c r="D243" s="19">
        <v>879</v>
      </c>
      <c r="E243" s="202">
        <f t="shared" si="25"/>
        <v>683</v>
      </c>
      <c r="F243" s="130"/>
      <c r="G243" s="60" t="str">
        <f t="shared" si="21"/>
        <v/>
      </c>
      <c r="H243" s="201">
        <v>0</v>
      </c>
      <c r="I243" s="131"/>
      <c r="J243" s="132">
        <v>683</v>
      </c>
      <c r="K243" s="131"/>
      <c r="L243" s="201">
        <v>0</v>
      </c>
      <c r="M243" s="131"/>
      <c r="N243" s="201">
        <v>196</v>
      </c>
      <c r="O243" s="131">
        <f t="shared" si="26"/>
        <v>0.2229806598407281</v>
      </c>
      <c r="P243" s="232" t="s">
        <v>1116</v>
      </c>
      <c r="Q243" s="177">
        <v>1</v>
      </c>
      <c r="R243" s="177">
        <v>1</v>
      </c>
      <c r="S243" s="177">
        <v>0</v>
      </c>
    </row>
    <row r="244" spans="1:19" x14ac:dyDescent="0.2">
      <c r="A244" s="58" t="s">
        <v>1117</v>
      </c>
      <c r="B244" s="58" t="s">
        <v>1118</v>
      </c>
      <c r="C244" s="58" t="s">
        <v>1030</v>
      </c>
      <c r="D244" s="19">
        <v>1259</v>
      </c>
      <c r="E244" s="202">
        <f t="shared" si="25"/>
        <v>592</v>
      </c>
      <c r="F244" s="130"/>
      <c r="G244" s="60" t="str">
        <f t="shared" si="21"/>
        <v/>
      </c>
      <c r="H244" s="201">
        <v>334</v>
      </c>
      <c r="I244" s="131"/>
      <c r="J244" s="132">
        <v>258</v>
      </c>
      <c r="K244" s="131"/>
      <c r="L244" s="201">
        <v>208</v>
      </c>
      <c r="M244" s="131"/>
      <c r="N244" s="201">
        <v>459</v>
      </c>
      <c r="O244" s="131">
        <f t="shared" si="26"/>
        <v>0.36457505957108816</v>
      </c>
      <c r="P244" s="232" t="s">
        <v>1119</v>
      </c>
      <c r="Q244" s="177">
        <v>0</v>
      </c>
      <c r="R244" s="177">
        <v>1</v>
      </c>
      <c r="S244" s="177">
        <v>0</v>
      </c>
    </row>
    <row r="245" spans="1:19" x14ac:dyDescent="0.2">
      <c r="A245" s="58" t="s">
        <v>1120</v>
      </c>
      <c r="B245" s="58" t="s">
        <v>1121</v>
      </c>
      <c r="C245" s="58" t="s">
        <v>1030</v>
      </c>
      <c r="D245" s="19">
        <v>1380</v>
      </c>
      <c r="E245" s="202">
        <f t="shared" si="25"/>
        <v>1047</v>
      </c>
      <c r="F245" s="130">
        <f t="shared" si="25"/>
        <v>0.75869565217391299</v>
      </c>
      <c r="G245" s="60" t="str">
        <f t="shared" si="21"/>
        <v>73.5% - 78.1%</v>
      </c>
      <c r="H245" s="201">
        <v>729</v>
      </c>
      <c r="I245" s="131">
        <f t="shared" si="24"/>
        <v>0.52826086956521734</v>
      </c>
      <c r="J245" s="132">
        <v>318</v>
      </c>
      <c r="K245" s="131">
        <f t="shared" si="22"/>
        <v>0.23043478260869565</v>
      </c>
      <c r="L245" s="201">
        <v>307</v>
      </c>
      <c r="M245" s="131">
        <f t="shared" si="23"/>
        <v>0.22246376811594204</v>
      </c>
      <c r="N245" s="201">
        <v>26</v>
      </c>
      <c r="O245" s="131">
        <f t="shared" si="26"/>
        <v>1.8840579710144929E-2</v>
      </c>
      <c r="P245" s="232" t="s">
        <v>1122</v>
      </c>
      <c r="Q245" s="177">
        <v>0</v>
      </c>
      <c r="R245" s="177">
        <v>0</v>
      </c>
      <c r="S245" s="177">
        <v>0</v>
      </c>
    </row>
    <row r="246" spans="1:19" x14ac:dyDescent="0.2">
      <c r="A246" s="65" t="s">
        <v>1123</v>
      </c>
      <c r="B246" s="65" t="s">
        <v>1124</v>
      </c>
      <c r="C246" s="65" t="s">
        <v>1030</v>
      </c>
      <c r="D246" s="38">
        <v>620</v>
      </c>
      <c r="E246" s="205">
        <f t="shared" si="25"/>
        <v>504</v>
      </c>
      <c r="F246" s="206"/>
      <c r="G246" s="207" t="str">
        <f t="shared" si="21"/>
        <v/>
      </c>
      <c r="H246" s="204">
        <v>317</v>
      </c>
      <c r="I246" s="208"/>
      <c r="J246" s="209">
        <v>187</v>
      </c>
      <c r="K246" s="208"/>
      <c r="L246" s="204">
        <v>116</v>
      </c>
      <c r="M246" s="208"/>
      <c r="N246" s="204">
        <v>0</v>
      </c>
      <c r="O246" s="208">
        <f t="shared" si="26"/>
        <v>0</v>
      </c>
      <c r="P246" s="233" t="s">
        <v>1125</v>
      </c>
      <c r="Q246" s="177">
        <v>1</v>
      </c>
      <c r="R246" s="177">
        <v>0</v>
      </c>
      <c r="S246" s="177">
        <v>0</v>
      </c>
    </row>
    <row r="247" spans="1:19" x14ac:dyDescent="0.2">
      <c r="A247" s="58"/>
      <c r="B247" s="58"/>
      <c r="C247" s="58"/>
      <c r="D247" s="210"/>
      <c r="E247" s="210"/>
      <c r="F247" s="210"/>
      <c r="G247" s="210"/>
      <c r="H247" s="210"/>
      <c r="I247" s="210"/>
      <c r="J247" s="210"/>
      <c r="K247" s="210"/>
      <c r="L247" s="210"/>
      <c r="M247" s="210"/>
      <c r="N247" s="210"/>
      <c r="O247" s="210"/>
      <c r="P247" s="122"/>
      <c r="Q247" s="177"/>
    </row>
    <row r="248" spans="1:19" x14ac:dyDescent="0.2">
      <c r="A248" s="127" t="s">
        <v>42</v>
      </c>
      <c r="B248" s="124"/>
      <c r="C248" s="114"/>
      <c r="D248" s="58"/>
      <c r="E248" s="58"/>
      <c r="F248" s="58"/>
      <c r="G248" s="58"/>
      <c r="H248" s="58"/>
      <c r="I248" s="58"/>
      <c r="J248" s="58"/>
      <c r="K248" s="58"/>
      <c r="L248" s="58"/>
      <c r="M248" s="58"/>
      <c r="N248" s="58"/>
      <c r="O248" s="58"/>
      <c r="P248" s="122"/>
      <c r="Q248" s="177"/>
    </row>
    <row r="249" spans="1:19" x14ac:dyDescent="0.2">
      <c r="A249" s="129"/>
      <c r="B249" s="134" t="s">
        <v>1323</v>
      </c>
      <c r="C249" s="114"/>
      <c r="D249" s="114"/>
      <c r="E249" s="114"/>
      <c r="F249" s="114"/>
      <c r="G249" s="114"/>
      <c r="H249" s="114"/>
      <c r="I249" s="114"/>
      <c r="J249" s="58"/>
      <c r="K249" s="58"/>
      <c r="L249" s="212"/>
      <c r="M249" s="58"/>
      <c r="N249" s="58"/>
      <c r="O249" s="58"/>
      <c r="P249" s="122"/>
      <c r="Q249" s="177"/>
    </row>
    <row r="250" spans="1:19" x14ac:dyDescent="0.2">
      <c r="A250" s="133"/>
      <c r="B250" s="134" t="s">
        <v>1324</v>
      </c>
      <c r="C250" s="114"/>
      <c r="D250" s="114"/>
      <c r="E250" s="114"/>
      <c r="F250" s="114"/>
      <c r="G250" s="114"/>
      <c r="H250" s="114"/>
      <c r="I250" s="114"/>
      <c r="J250" s="58"/>
      <c r="K250" s="58"/>
      <c r="L250" s="212"/>
      <c r="M250" s="58"/>
      <c r="N250" s="58"/>
      <c r="O250" s="58"/>
      <c r="P250" s="122"/>
      <c r="Q250" s="177"/>
    </row>
    <row r="251" spans="1:19" x14ac:dyDescent="0.2">
      <c r="A251" s="152"/>
      <c r="B251" s="134" t="s">
        <v>1325</v>
      </c>
      <c r="C251" s="114"/>
      <c r="D251" s="114"/>
      <c r="E251" s="114"/>
      <c r="F251" s="114"/>
      <c r="G251" s="114"/>
      <c r="H251" s="114"/>
      <c r="I251" s="114"/>
      <c r="J251" s="114"/>
      <c r="K251" s="114"/>
      <c r="L251" s="212"/>
      <c r="M251" s="58"/>
      <c r="N251" s="58"/>
      <c r="O251" s="58"/>
      <c r="P251" s="122"/>
      <c r="Q251" s="360"/>
    </row>
    <row r="252" spans="1:19" x14ac:dyDescent="0.2">
      <c r="B252" s="126" t="s">
        <v>1405</v>
      </c>
      <c r="C252"/>
      <c r="D252"/>
      <c r="E252"/>
      <c r="F252"/>
      <c r="G252"/>
      <c r="H252"/>
      <c r="I252"/>
      <c r="J252"/>
      <c r="K252"/>
      <c r="L252"/>
      <c r="M252"/>
      <c r="N252"/>
      <c r="O252"/>
      <c r="P252"/>
      <c r="Q252" s="177"/>
    </row>
    <row r="253" spans="1:19" x14ac:dyDescent="0.2">
      <c r="A253" s="177">
        <v>1</v>
      </c>
      <c r="B253"/>
      <c r="C253"/>
      <c r="D253"/>
      <c r="E253"/>
      <c r="F253"/>
      <c r="G253"/>
      <c r="H253"/>
      <c r="I253"/>
      <c r="J253"/>
      <c r="K253"/>
      <c r="L253"/>
      <c r="M253"/>
      <c r="N253"/>
      <c r="O253"/>
      <c r="P253"/>
      <c r="Q253" s="177"/>
    </row>
  </sheetData>
  <mergeCells count="5">
    <mergeCell ref="E6:F6"/>
    <mergeCell ref="H6:I6"/>
    <mergeCell ref="J6:K6"/>
    <mergeCell ref="L6:M6"/>
    <mergeCell ref="N6:O6"/>
  </mergeCells>
  <conditionalFormatting sqref="D36:D246">
    <cfRule type="expression" dxfId="58" priority="8" stopIfTrue="1">
      <formula>Q36=1</formula>
    </cfRule>
  </conditionalFormatting>
  <conditionalFormatting sqref="H36:H246">
    <cfRule type="expression" dxfId="57" priority="9" stopIfTrue="1">
      <formula>#REF!=1</formula>
    </cfRule>
  </conditionalFormatting>
  <conditionalFormatting sqref="O36:O246">
    <cfRule type="cellIs" dxfId="56" priority="10" stopIfTrue="1" operator="greaterThan">
      <formula>0.05</formula>
    </cfRule>
    <cfRule type="cellIs" dxfId="55" priority="11" stopIfTrue="1" operator="lessThan">
      <formula>0</formula>
    </cfRule>
  </conditionalFormatting>
  <conditionalFormatting sqref="D8:D34">
    <cfRule type="expression" dxfId="54" priority="7" stopIfTrue="1">
      <formula>Q8=1</formula>
    </cfRule>
  </conditionalFormatting>
  <conditionalFormatting sqref="H35">
    <cfRule type="expression" dxfId="53" priority="6" stopIfTrue="1">
      <formula>#REF!=1</formula>
    </cfRule>
  </conditionalFormatting>
  <conditionalFormatting sqref="H8:H34">
    <cfRule type="expression" dxfId="52" priority="5" stopIfTrue="1">
      <formula>#REF!=1</formula>
    </cfRule>
  </conditionalFormatting>
  <conditionalFormatting sqref="L8:L246">
    <cfRule type="expression" dxfId="51" priority="4" stopIfTrue="1">
      <formula>#REF!=1</formula>
    </cfRule>
  </conditionalFormatting>
  <conditionalFormatting sqref="O8:O35">
    <cfRule type="cellIs" dxfId="50" priority="2" stopIfTrue="1" operator="greaterThan">
      <formula>0.05</formula>
    </cfRule>
    <cfRule type="cellIs" dxfId="49" priority="3" stopIfTrue="1" operator="lessThan">
      <formula>0</formula>
    </cfRule>
  </conditionalFormatting>
  <conditionalFormatting sqref="A249">
    <cfRule type="expression" dxfId="48" priority="1" stopIfTrue="1">
      <formula>A253=1</formula>
    </cfRule>
  </conditionalFormatting>
  <printOptions horizontalCentered="1"/>
  <pageMargins left="0.39370078740157483" right="0.39370078740157483" top="0.39370078740157483" bottom="0.39370078740157483" header="0.51181102362204722" footer="0.51181102362204722"/>
  <pageSetup paperSize="9" scale="45" fitToHeight="3" orientation="landscape" r:id="rId1"/>
  <headerFooter alignWithMargins="0">
    <oddFooter>&amp;L&amp;6&amp;F &amp;A&amp;R&amp;6Standards and Quality Analytical Team (SAT)</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AA212"/>
  <sheetViews>
    <sheetView workbookViewId="0"/>
  </sheetViews>
  <sheetFormatPr defaultRowHeight="15" x14ac:dyDescent="0.25"/>
  <cols>
    <col min="1" max="16384" width="9.140625" style="117"/>
  </cols>
  <sheetData>
    <row r="1" spans="1:27" ht="64.5" x14ac:dyDescent="0.25">
      <c r="A1" s="117" t="s">
        <v>312</v>
      </c>
      <c r="B1" s="117" t="s">
        <v>313</v>
      </c>
      <c r="C1" s="117" t="s">
        <v>71</v>
      </c>
      <c r="D1" s="117" t="s">
        <v>456</v>
      </c>
      <c r="E1" s="117" t="s">
        <v>71</v>
      </c>
      <c r="F1" s="117" t="s">
        <v>1126</v>
      </c>
      <c r="G1" s="118" t="s">
        <v>1326</v>
      </c>
      <c r="H1" s="118" t="s">
        <v>1327</v>
      </c>
      <c r="I1" s="118" t="s">
        <v>1328</v>
      </c>
      <c r="J1" s="118" t="s">
        <v>1329</v>
      </c>
      <c r="K1" s="118" t="s">
        <v>1330</v>
      </c>
      <c r="L1" s="118" t="s">
        <v>1331</v>
      </c>
      <c r="M1" s="118" t="s">
        <v>1332</v>
      </c>
      <c r="O1" s="117" t="s">
        <v>312</v>
      </c>
      <c r="P1" s="117" t="s">
        <v>313</v>
      </c>
      <c r="Q1" s="117" t="s">
        <v>71</v>
      </c>
      <c r="R1" s="117" t="s">
        <v>456</v>
      </c>
      <c r="S1" s="117" t="s">
        <v>71</v>
      </c>
      <c r="T1" s="117" t="s">
        <v>1126</v>
      </c>
      <c r="U1" s="118" t="s">
        <v>1326</v>
      </c>
      <c r="V1" s="118" t="s">
        <v>1327</v>
      </c>
      <c r="W1" s="118" t="s">
        <v>1328</v>
      </c>
      <c r="X1" s="118" t="s">
        <v>1329</v>
      </c>
      <c r="Y1" s="118" t="s">
        <v>1330</v>
      </c>
      <c r="Z1" s="118" t="s">
        <v>1331</v>
      </c>
      <c r="AA1" s="118" t="s">
        <v>1332</v>
      </c>
    </row>
    <row r="2" spans="1:27" x14ac:dyDescent="0.25">
      <c r="A2" s="117" t="s">
        <v>1333</v>
      </c>
      <c r="B2" s="117" t="s">
        <v>320</v>
      </c>
      <c r="C2" s="117" t="s">
        <v>560</v>
      </c>
      <c r="D2" s="117" t="s">
        <v>561</v>
      </c>
      <c r="E2" s="117" t="s">
        <v>563</v>
      </c>
      <c r="F2" s="117" t="s">
        <v>1264</v>
      </c>
      <c r="G2" s="135">
        <v>0.12100456621004566</v>
      </c>
      <c r="H2" s="135">
        <v>5.4794520547945202E-2</v>
      </c>
      <c r="I2" s="135">
        <v>0.78995433789954339</v>
      </c>
      <c r="J2" s="27">
        <v>3.4246575342465752E-2</v>
      </c>
      <c r="K2" s="135">
        <v>0.17579908675799086</v>
      </c>
      <c r="L2" s="27">
        <v>-4.7826086956521685E-2</v>
      </c>
      <c r="M2" s="27">
        <v>-0.15930902111324374</v>
      </c>
      <c r="O2" s="117" t="s">
        <v>1333</v>
      </c>
      <c r="P2" s="117" t="s">
        <v>320</v>
      </c>
      <c r="Q2" s="117" t="s">
        <v>480</v>
      </c>
      <c r="R2" s="117" t="s">
        <v>1129</v>
      </c>
      <c r="S2" s="117" t="s">
        <v>482</v>
      </c>
      <c r="T2" s="117" t="s">
        <v>1261</v>
      </c>
      <c r="U2" s="135">
        <v>0.21560846560846561</v>
      </c>
      <c r="V2" s="135">
        <v>5.1587301587301584E-2</v>
      </c>
      <c r="W2" s="135">
        <v>0.73280423280423279</v>
      </c>
      <c r="X2" s="27">
        <v>0</v>
      </c>
      <c r="Y2" s="135">
        <v>0.26719576719576721</v>
      </c>
      <c r="Z2" s="27">
        <v>1.4765100671140896E-2</v>
      </c>
      <c r="AA2" s="27">
        <v>-7.5794621026894826E-2</v>
      </c>
    </row>
    <row r="3" spans="1:27" x14ac:dyDescent="0.25">
      <c r="A3" s="117" t="s">
        <v>1333</v>
      </c>
      <c r="B3" s="117" t="s">
        <v>320</v>
      </c>
      <c r="C3" s="117" t="s">
        <v>560</v>
      </c>
      <c r="D3" s="117" t="s">
        <v>561</v>
      </c>
      <c r="E3" s="117" t="s">
        <v>558</v>
      </c>
      <c r="F3" s="117" t="s">
        <v>1251</v>
      </c>
      <c r="G3" s="135">
        <v>0.15404040404040403</v>
      </c>
      <c r="H3" s="135">
        <v>5.808080808080808E-2</v>
      </c>
      <c r="I3" s="135">
        <v>0.77020202020202022</v>
      </c>
      <c r="J3" s="27">
        <v>1.7676767676767676E-2</v>
      </c>
      <c r="K3" s="135">
        <v>0.2121212121212121</v>
      </c>
      <c r="L3" s="27">
        <v>1.538461538461533E-2</v>
      </c>
      <c r="M3" s="27">
        <v>-0.13913043478260867</v>
      </c>
      <c r="O3" s="117" t="s">
        <v>1333</v>
      </c>
      <c r="P3" s="117" t="s">
        <v>320</v>
      </c>
      <c r="Q3" s="117" t="s">
        <v>630</v>
      </c>
      <c r="R3" s="117" t="s">
        <v>1136</v>
      </c>
      <c r="S3" s="117" t="s">
        <v>632</v>
      </c>
      <c r="T3" s="117" t="s">
        <v>1313</v>
      </c>
      <c r="U3" s="135">
        <v>0.25951557093425603</v>
      </c>
      <c r="V3" s="135">
        <v>7.2664359861591699E-2</v>
      </c>
      <c r="W3" s="135">
        <v>0.66782006920415227</v>
      </c>
      <c r="X3" s="27">
        <v>0</v>
      </c>
      <c r="Y3" s="135">
        <v>0.33217993079584773</v>
      </c>
      <c r="Z3" s="27">
        <v>-4.3046357615894038E-2</v>
      </c>
      <c r="AA3" s="27">
        <v>-7.9617834394904441E-2</v>
      </c>
    </row>
    <row r="4" spans="1:27" x14ac:dyDescent="0.25">
      <c r="A4" s="117" t="s">
        <v>1333</v>
      </c>
      <c r="B4" s="117" t="s">
        <v>320</v>
      </c>
      <c r="C4" s="117" t="s">
        <v>560</v>
      </c>
      <c r="D4" s="117" t="s">
        <v>561</v>
      </c>
      <c r="E4" s="117" t="s">
        <v>569</v>
      </c>
      <c r="F4" s="117" t="s">
        <v>1275</v>
      </c>
      <c r="G4" s="135">
        <v>0.18264840182648401</v>
      </c>
      <c r="H4" s="135">
        <v>3.8812785388127852E-2</v>
      </c>
      <c r="I4" s="135">
        <v>0.73287671232876717</v>
      </c>
      <c r="J4" s="27">
        <v>4.5662100456621002E-2</v>
      </c>
      <c r="K4" s="135">
        <v>0.22146118721461186</v>
      </c>
      <c r="L4" s="27">
        <v>0.14360313315926887</v>
      </c>
      <c r="M4" s="27">
        <v>-8.7500000000000022E-2</v>
      </c>
      <c r="O4" s="117" t="s">
        <v>1333</v>
      </c>
      <c r="P4" s="117" t="s">
        <v>320</v>
      </c>
      <c r="Q4" s="117" t="s">
        <v>480</v>
      </c>
      <c r="R4" s="117" t="s">
        <v>1129</v>
      </c>
      <c r="S4" s="117" t="s">
        <v>478</v>
      </c>
      <c r="T4" s="117" t="s">
        <v>1135</v>
      </c>
      <c r="U4" s="135">
        <v>0.25259515570934254</v>
      </c>
      <c r="V4" s="135">
        <v>0.10380622837370242</v>
      </c>
      <c r="W4" s="135">
        <v>0.643598615916955</v>
      </c>
      <c r="X4" s="27">
        <v>0</v>
      </c>
      <c r="Y4" s="135">
        <v>0.35640138408304495</v>
      </c>
      <c r="Z4" s="27">
        <v>-9.1194968553459099E-2</v>
      </c>
      <c r="AA4" s="27">
        <v>-0.19944598337950137</v>
      </c>
    </row>
    <row r="5" spans="1:27" x14ac:dyDescent="0.25">
      <c r="A5" s="117" t="s">
        <v>1333</v>
      </c>
      <c r="B5" s="117" t="s">
        <v>320</v>
      </c>
      <c r="C5" s="117" t="s">
        <v>580</v>
      </c>
      <c r="D5" s="117" t="s">
        <v>1163</v>
      </c>
      <c r="E5" s="117" t="s">
        <v>597</v>
      </c>
      <c r="F5" s="117" t="s">
        <v>324</v>
      </c>
      <c r="G5" s="135">
        <v>0.16546762589928057</v>
      </c>
      <c r="H5" s="135">
        <v>7.4340527577937646E-2</v>
      </c>
      <c r="I5" s="135">
        <v>0.72422062350119909</v>
      </c>
      <c r="J5" s="27">
        <v>3.5971223021582732E-2</v>
      </c>
      <c r="K5" s="135">
        <v>0.23980815347721823</v>
      </c>
      <c r="L5" s="27">
        <v>1.4598540145985384E-2</v>
      </c>
      <c r="M5" s="27">
        <v>-2.5700934579439227E-2</v>
      </c>
      <c r="O5" s="117" t="s">
        <v>1333</v>
      </c>
      <c r="P5" s="117" t="s">
        <v>320</v>
      </c>
      <c r="Q5" s="117" t="s">
        <v>722</v>
      </c>
      <c r="R5" s="117" t="s">
        <v>1148</v>
      </c>
      <c r="S5" s="117" t="s">
        <v>730</v>
      </c>
      <c r="T5" s="117" t="s">
        <v>1259</v>
      </c>
      <c r="U5" s="135">
        <v>0.27164179104477609</v>
      </c>
      <c r="V5" s="135">
        <v>0.11343283582089553</v>
      </c>
      <c r="W5" s="135">
        <v>0.61492537313432838</v>
      </c>
      <c r="X5" s="27">
        <v>0</v>
      </c>
      <c r="Y5" s="135">
        <v>0.38507462686567162</v>
      </c>
      <c r="Z5" s="27">
        <v>0.12040133779264206</v>
      </c>
      <c r="AA5" s="27">
        <v>-5.8988764044943798E-2</v>
      </c>
    </row>
    <row r="6" spans="1:27" x14ac:dyDescent="0.25">
      <c r="A6" s="117" t="s">
        <v>1333</v>
      </c>
      <c r="B6" s="117" t="s">
        <v>320</v>
      </c>
      <c r="C6" s="117" t="s">
        <v>480</v>
      </c>
      <c r="D6" s="117" t="s">
        <v>1129</v>
      </c>
      <c r="E6" s="117" t="s">
        <v>485</v>
      </c>
      <c r="F6" s="117" t="s">
        <v>1284</v>
      </c>
      <c r="G6" s="135">
        <v>0.20973348783314022</v>
      </c>
      <c r="H6" s="135">
        <v>4.8667439165701043E-2</v>
      </c>
      <c r="I6" s="135">
        <v>0.7334878331402086</v>
      </c>
      <c r="J6" s="27">
        <v>8.1112398609501733E-3</v>
      </c>
      <c r="K6" s="135">
        <v>0.25840092699884126</v>
      </c>
      <c r="L6" s="27">
        <v>-2.3121387283236983E-3</v>
      </c>
      <c r="M6" s="27">
        <v>-9.8223615464994807E-2</v>
      </c>
      <c r="O6" s="117" t="s">
        <v>1333</v>
      </c>
      <c r="P6" s="117" t="s">
        <v>320</v>
      </c>
      <c r="Q6" s="117" t="s">
        <v>496</v>
      </c>
      <c r="R6" s="117" t="s">
        <v>497</v>
      </c>
      <c r="S6" s="117" t="s">
        <v>511</v>
      </c>
      <c r="T6" s="117" t="s">
        <v>1176</v>
      </c>
      <c r="U6" s="135">
        <v>0.23748668796592121</v>
      </c>
      <c r="V6" s="135">
        <v>0.16187433439829607</v>
      </c>
      <c r="W6" s="135">
        <v>0.60063897763578278</v>
      </c>
      <c r="X6" s="27">
        <v>0</v>
      </c>
      <c r="Y6" s="135">
        <v>0.39936102236421728</v>
      </c>
      <c r="Z6" s="27">
        <v>0.20076726342711004</v>
      </c>
      <c r="AA6" s="27">
        <v>0.10340775558166859</v>
      </c>
    </row>
    <row r="7" spans="1:27" x14ac:dyDescent="0.25">
      <c r="A7" s="117" t="s">
        <v>1333</v>
      </c>
      <c r="B7" s="117" t="s">
        <v>320</v>
      </c>
      <c r="C7" s="117" t="s">
        <v>605</v>
      </c>
      <c r="D7" s="117" t="s">
        <v>1158</v>
      </c>
      <c r="E7" s="117" t="s">
        <v>616</v>
      </c>
      <c r="F7" s="117" t="s">
        <v>1314</v>
      </c>
      <c r="G7" s="135">
        <v>0.20355731225296442</v>
      </c>
      <c r="H7" s="135">
        <v>6.3241106719367585E-2</v>
      </c>
      <c r="I7" s="135">
        <v>0.68972332015810278</v>
      </c>
      <c r="J7" s="27">
        <v>4.3478260869565216E-2</v>
      </c>
      <c r="K7" s="135">
        <v>0.26679841897233203</v>
      </c>
      <c r="L7" s="27">
        <v>9.0517241379310276E-2</v>
      </c>
      <c r="M7" s="27">
        <v>-5.9479553903345694E-2</v>
      </c>
      <c r="O7" s="117" t="s">
        <v>1333</v>
      </c>
      <c r="P7" s="117" t="s">
        <v>320</v>
      </c>
      <c r="Q7" s="117" t="s">
        <v>722</v>
      </c>
      <c r="R7" s="117" t="s">
        <v>1148</v>
      </c>
      <c r="S7" s="117" t="s">
        <v>736</v>
      </c>
      <c r="T7" s="117" t="s">
        <v>1223</v>
      </c>
      <c r="U7" s="135">
        <v>0.32765151515151514</v>
      </c>
      <c r="V7" s="135">
        <v>0.15435606060606061</v>
      </c>
      <c r="W7" s="135">
        <v>0.5179924242424242</v>
      </c>
      <c r="X7" s="27">
        <v>0</v>
      </c>
      <c r="Y7" s="135">
        <v>0.48200757575757575</v>
      </c>
      <c r="Z7" s="27">
        <v>-2.3126734505087843E-2</v>
      </c>
      <c r="AA7" s="27">
        <v>-6.2166962699822359E-2</v>
      </c>
    </row>
    <row r="8" spans="1:27" x14ac:dyDescent="0.25">
      <c r="A8" s="117" t="s">
        <v>1333</v>
      </c>
      <c r="B8" s="117" t="s">
        <v>320</v>
      </c>
      <c r="C8" s="117" t="s">
        <v>480</v>
      </c>
      <c r="D8" s="117" t="s">
        <v>1129</v>
      </c>
      <c r="E8" s="117" t="s">
        <v>482</v>
      </c>
      <c r="F8" s="117" t="s">
        <v>1261</v>
      </c>
      <c r="G8" s="135">
        <v>0.21560846560846561</v>
      </c>
      <c r="H8" s="135">
        <v>5.1587301587301584E-2</v>
      </c>
      <c r="I8" s="135">
        <v>0.73280423280423279</v>
      </c>
      <c r="J8" s="27">
        <v>0</v>
      </c>
      <c r="K8" s="135">
        <v>0.26719576719576721</v>
      </c>
      <c r="L8" s="27">
        <v>1.4765100671140896E-2</v>
      </c>
      <c r="M8" s="27">
        <v>-7.5794621026894826E-2</v>
      </c>
      <c r="O8" s="117" t="s">
        <v>1333</v>
      </c>
      <c r="P8" s="117" t="s">
        <v>320</v>
      </c>
      <c r="Q8" s="117" t="s">
        <v>580</v>
      </c>
      <c r="R8" s="117" t="s">
        <v>1163</v>
      </c>
      <c r="S8" s="117" t="s">
        <v>585</v>
      </c>
      <c r="T8" s="117" t="s">
        <v>1311</v>
      </c>
      <c r="U8" s="135">
        <v>0.4352078239608802</v>
      </c>
      <c r="V8" s="135">
        <v>0.11735941320293398</v>
      </c>
      <c r="W8" s="135">
        <v>0.44743276283618583</v>
      </c>
      <c r="X8" s="27">
        <v>0</v>
      </c>
      <c r="Y8" s="135">
        <v>0.55256723716381417</v>
      </c>
      <c r="Z8" s="27">
        <v>0.23939393939393949</v>
      </c>
      <c r="AA8" s="27">
        <v>7.3490813648293907E-2</v>
      </c>
    </row>
    <row r="9" spans="1:27" x14ac:dyDescent="0.25">
      <c r="A9" s="117" t="s">
        <v>1333</v>
      </c>
      <c r="B9" s="117" t="s">
        <v>320</v>
      </c>
      <c r="C9" s="117" t="s">
        <v>580</v>
      </c>
      <c r="D9" s="117" t="s">
        <v>1163</v>
      </c>
      <c r="E9" s="117" t="s">
        <v>600</v>
      </c>
      <c r="F9" s="117" t="s">
        <v>1290</v>
      </c>
      <c r="G9" s="135">
        <v>0.21778350515463918</v>
      </c>
      <c r="H9" s="135">
        <v>7.4742268041237112E-2</v>
      </c>
      <c r="I9" s="135">
        <v>0.6829896907216495</v>
      </c>
      <c r="J9" s="27">
        <v>2.4484536082474227E-2</v>
      </c>
      <c r="K9" s="135">
        <v>0.2925257731958763</v>
      </c>
      <c r="L9" s="27">
        <v>3.1914893617021267E-2</v>
      </c>
      <c r="M9" s="27">
        <v>-3.3623910336239127E-2</v>
      </c>
      <c r="O9" s="117" t="s">
        <v>1333</v>
      </c>
      <c r="P9" s="117" t="s">
        <v>320</v>
      </c>
      <c r="Q9" s="117" t="s">
        <v>1030</v>
      </c>
      <c r="R9" s="117" t="s">
        <v>1031</v>
      </c>
      <c r="S9" s="117" t="s">
        <v>1045</v>
      </c>
      <c r="T9" s="117" t="s">
        <v>21</v>
      </c>
      <c r="U9" s="135">
        <v>0.49841269841269842</v>
      </c>
      <c r="V9" s="135">
        <v>0.29206349206349208</v>
      </c>
      <c r="W9" s="135">
        <v>0.20952380952380953</v>
      </c>
      <c r="X9" s="27">
        <v>0</v>
      </c>
      <c r="Y9" s="135">
        <v>0.79047619047619055</v>
      </c>
      <c r="Z9" s="27">
        <v>-9.0909090909090939E-2</v>
      </c>
      <c r="AA9" s="27">
        <v>-0.19127086007702188</v>
      </c>
    </row>
    <row r="10" spans="1:27" x14ac:dyDescent="0.25">
      <c r="A10" s="117" t="s">
        <v>1333</v>
      </c>
      <c r="B10" s="117" t="s">
        <v>320</v>
      </c>
      <c r="C10" s="117" t="s">
        <v>630</v>
      </c>
      <c r="D10" s="117" t="s">
        <v>1136</v>
      </c>
      <c r="E10" s="117" t="s">
        <v>628</v>
      </c>
      <c r="F10" s="117" t="s">
        <v>334</v>
      </c>
      <c r="G10" s="135">
        <v>0.21246458923512748</v>
      </c>
      <c r="H10" s="135">
        <v>8.0736543909348438E-2</v>
      </c>
      <c r="I10" s="135">
        <v>0.67847025495750712</v>
      </c>
      <c r="J10" s="27">
        <v>2.8328611898016998E-2</v>
      </c>
      <c r="K10" s="135">
        <v>0.29320113314447593</v>
      </c>
      <c r="L10" s="27">
        <v>-7.0323488045006544E-3</v>
      </c>
      <c r="M10" s="27">
        <v>-9.3709884467265692E-2</v>
      </c>
      <c r="O10" s="117" t="s">
        <v>1333</v>
      </c>
      <c r="P10" s="117" t="s">
        <v>320</v>
      </c>
      <c r="Q10" s="117" t="s">
        <v>1030</v>
      </c>
      <c r="R10" s="117" t="s">
        <v>1031</v>
      </c>
      <c r="S10" s="117" t="s">
        <v>1048</v>
      </c>
      <c r="T10" s="117" t="s">
        <v>1265</v>
      </c>
      <c r="U10" s="135">
        <v>0.53830645161290325</v>
      </c>
      <c r="V10" s="135">
        <v>0.29838709677419356</v>
      </c>
      <c r="W10" s="135">
        <v>0.16330645161290322</v>
      </c>
      <c r="X10" s="27">
        <v>0</v>
      </c>
      <c r="Y10" s="135">
        <v>0.83669354838709675</v>
      </c>
      <c r="Z10" s="27">
        <v>1.6393442622950838E-2</v>
      </c>
      <c r="AA10" s="27">
        <v>-2.3622047244094446E-2</v>
      </c>
    </row>
    <row r="11" spans="1:27" x14ac:dyDescent="0.25">
      <c r="A11" s="117" t="s">
        <v>1333</v>
      </c>
      <c r="B11" s="117" t="s">
        <v>320</v>
      </c>
      <c r="C11" s="117" t="s">
        <v>722</v>
      </c>
      <c r="D11" s="117" t="s">
        <v>1148</v>
      </c>
      <c r="E11" s="117" t="s">
        <v>727</v>
      </c>
      <c r="F11" s="117" t="s">
        <v>1149</v>
      </c>
      <c r="G11" s="135">
        <v>0.21797004991680533</v>
      </c>
      <c r="H11" s="135">
        <v>8.8186356073211319E-2</v>
      </c>
      <c r="I11" s="135">
        <v>0.68718801996672207</v>
      </c>
      <c r="J11" s="27">
        <v>6.6555740432612314E-3</v>
      </c>
      <c r="K11" s="135">
        <v>0.30615640599001664</v>
      </c>
      <c r="L11" s="27">
        <v>1.1784511784511675E-2</v>
      </c>
      <c r="M11" s="27">
        <v>-8.1039755351681952E-2</v>
      </c>
      <c r="O11" s="117" t="s">
        <v>1333</v>
      </c>
      <c r="P11" s="117" t="s">
        <v>320</v>
      </c>
      <c r="Q11" s="117" t="s">
        <v>779</v>
      </c>
      <c r="R11" s="117" t="s">
        <v>780</v>
      </c>
      <c r="S11" s="117" t="s">
        <v>797</v>
      </c>
      <c r="T11" s="117" t="s">
        <v>1299</v>
      </c>
      <c r="U11" s="135">
        <v>0.35073068893528186</v>
      </c>
      <c r="V11" s="135">
        <v>0.1336116910229645</v>
      </c>
      <c r="W11" s="135">
        <v>0.51461377870563674</v>
      </c>
      <c r="X11" s="27">
        <v>1.0438413361169101E-3</v>
      </c>
      <c r="Y11" s="135">
        <v>0.48434237995824636</v>
      </c>
      <c r="Z11" s="27">
        <v>6.9196428571428603E-2</v>
      </c>
      <c r="AA11" s="27">
        <v>-9.021842355175691E-2</v>
      </c>
    </row>
    <row r="12" spans="1:27" x14ac:dyDescent="0.25">
      <c r="A12" s="117" t="s">
        <v>1333</v>
      </c>
      <c r="B12" s="117" t="s">
        <v>320</v>
      </c>
      <c r="C12" s="117" t="s">
        <v>480</v>
      </c>
      <c r="D12" s="117" t="s">
        <v>1129</v>
      </c>
      <c r="E12" s="117" t="s">
        <v>488</v>
      </c>
      <c r="F12" s="117" t="s">
        <v>1238</v>
      </c>
      <c r="G12" s="135">
        <v>0.23111782477341389</v>
      </c>
      <c r="H12" s="135">
        <v>8.1570996978851965E-2</v>
      </c>
      <c r="I12" s="135">
        <v>0.68429003021148038</v>
      </c>
      <c r="J12" s="27">
        <v>3.0211480362537764E-3</v>
      </c>
      <c r="K12" s="135">
        <v>0.31268882175226587</v>
      </c>
      <c r="L12" s="27">
        <v>6.7741935483870863E-2</v>
      </c>
      <c r="M12" s="27">
        <v>-1.7804154302670572E-2</v>
      </c>
      <c r="O12" s="117" t="s">
        <v>1333</v>
      </c>
      <c r="P12" s="117" t="s">
        <v>320</v>
      </c>
      <c r="Q12" s="117" t="s">
        <v>884</v>
      </c>
      <c r="R12" s="117" t="s">
        <v>1200</v>
      </c>
      <c r="S12" s="117" t="s">
        <v>892</v>
      </c>
      <c r="T12" s="117" t="s">
        <v>1207</v>
      </c>
      <c r="U12" s="135">
        <v>0.34718498659517427</v>
      </c>
      <c r="V12" s="135">
        <v>0.13404825737265416</v>
      </c>
      <c r="W12" s="135">
        <v>0.51742627345844505</v>
      </c>
      <c r="X12" s="27">
        <v>1.3404825737265416E-3</v>
      </c>
      <c r="Y12" s="135">
        <v>0.48123324396782841</v>
      </c>
      <c r="Z12" s="27">
        <v>-3.3678756476683946E-2</v>
      </c>
      <c r="AA12" s="27">
        <v>-0.12338425381903639</v>
      </c>
    </row>
    <row r="13" spans="1:27" x14ac:dyDescent="0.25">
      <c r="A13" s="117" t="s">
        <v>1333</v>
      </c>
      <c r="B13" s="117" t="s">
        <v>320</v>
      </c>
      <c r="C13" s="117" t="s">
        <v>560</v>
      </c>
      <c r="D13" s="117" t="s">
        <v>561</v>
      </c>
      <c r="E13" s="117" t="s">
        <v>566</v>
      </c>
      <c r="F13" s="117" t="s">
        <v>1298</v>
      </c>
      <c r="G13" s="135">
        <v>0.21542738012508686</v>
      </c>
      <c r="H13" s="135">
        <v>0.10006949270326616</v>
      </c>
      <c r="I13" s="135">
        <v>0.63933287004864492</v>
      </c>
      <c r="J13" s="27">
        <v>4.5170257123002086E-2</v>
      </c>
      <c r="K13" s="135">
        <v>0.31549687282835304</v>
      </c>
      <c r="L13" s="27">
        <v>1.3380281690140938E-2</v>
      </c>
      <c r="M13" s="27">
        <v>-5.3911900065746199E-2</v>
      </c>
      <c r="O13" s="117" t="s">
        <v>1333</v>
      </c>
      <c r="P13" s="117" t="s">
        <v>320</v>
      </c>
      <c r="Q13" s="117" t="s">
        <v>496</v>
      </c>
      <c r="R13" s="117" t="s">
        <v>497</v>
      </c>
      <c r="S13" s="117" t="s">
        <v>499</v>
      </c>
      <c r="T13" s="117" t="s">
        <v>1179</v>
      </c>
      <c r="U13" s="135">
        <v>0.28888888888888886</v>
      </c>
      <c r="V13" s="135">
        <v>6.8148148148148152E-2</v>
      </c>
      <c r="W13" s="135">
        <v>0.64148148148148143</v>
      </c>
      <c r="X13" s="27">
        <v>1.4814814814814814E-3</v>
      </c>
      <c r="Y13" s="135">
        <v>0.35703703703703704</v>
      </c>
      <c r="Z13" s="27">
        <v>0.12876254180602009</v>
      </c>
      <c r="AA13" s="27">
        <v>4.006163328197232E-2</v>
      </c>
    </row>
    <row r="14" spans="1:27" x14ac:dyDescent="0.25">
      <c r="A14" s="117" t="s">
        <v>1333</v>
      </c>
      <c r="B14" s="117" t="s">
        <v>320</v>
      </c>
      <c r="C14" s="117" t="s">
        <v>496</v>
      </c>
      <c r="D14" s="117" t="s">
        <v>497</v>
      </c>
      <c r="E14" s="117" t="s">
        <v>529</v>
      </c>
      <c r="F14" s="117" t="s">
        <v>1137</v>
      </c>
      <c r="G14" s="135">
        <v>0.20085929108485501</v>
      </c>
      <c r="H14" s="135">
        <v>0.13104189044038669</v>
      </c>
      <c r="I14" s="135">
        <v>0.66595059076262086</v>
      </c>
      <c r="J14" s="27">
        <v>2.1482277121374865E-3</v>
      </c>
      <c r="K14" s="135">
        <v>0.33190118152524173</v>
      </c>
      <c r="L14" s="27">
        <v>8.0046403712296987E-2</v>
      </c>
      <c r="M14" s="27">
        <v>-4.5128205128205146E-2</v>
      </c>
      <c r="O14" s="117" t="s">
        <v>1333</v>
      </c>
      <c r="P14" s="117" t="s">
        <v>320</v>
      </c>
      <c r="Q14" s="117" t="s">
        <v>646</v>
      </c>
      <c r="R14" s="117" t="s">
        <v>647</v>
      </c>
      <c r="S14" s="117" t="s">
        <v>661</v>
      </c>
      <c r="T14" s="117" t="s">
        <v>1185</v>
      </c>
      <c r="U14" s="135">
        <v>0.5188536953242836</v>
      </c>
      <c r="V14" s="135">
        <v>0.13273001508295626</v>
      </c>
      <c r="W14" s="135">
        <v>0.34690799396681749</v>
      </c>
      <c r="X14" s="27">
        <v>1.5082956259426848E-3</v>
      </c>
      <c r="Y14" s="135">
        <v>0.65158371040723984</v>
      </c>
      <c r="Z14" s="27">
        <v>8.1566068515497525E-2</v>
      </c>
      <c r="AA14" s="27">
        <v>-2.0679468242245203E-2</v>
      </c>
    </row>
    <row r="15" spans="1:27" x14ac:dyDescent="0.25">
      <c r="A15" s="117" t="s">
        <v>1333</v>
      </c>
      <c r="B15" s="117" t="s">
        <v>320</v>
      </c>
      <c r="C15" s="117" t="s">
        <v>630</v>
      </c>
      <c r="D15" s="117" t="s">
        <v>1136</v>
      </c>
      <c r="E15" s="117" t="s">
        <v>632</v>
      </c>
      <c r="F15" s="117" t="s">
        <v>1313</v>
      </c>
      <c r="G15" s="135">
        <v>0.25951557093425603</v>
      </c>
      <c r="H15" s="135">
        <v>7.2664359861591699E-2</v>
      </c>
      <c r="I15" s="135">
        <v>0.66782006920415227</v>
      </c>
      <c r="J15" s="27">
        <v>0</v>
      </c>
      <c r="K15" s="135">
        <v>0.33217993079584773</v>
      </c>
      <c r="L15" s="27">
        <v>-4.3046357615894038E-2</v>
      </c>
      <c r="M15" s="27">
        <v>-7.9617834394904441E-2</v>
      </c>
      <c r="O15" s="117" t="s">
        <v>1333</v>
      </c>
      <c r="P15" s="117" t="s">
        <v>320</v>
      </c>
      <c r="Q15" s="117" t="s">
        <v>496</v>
      </c>
      <c r="R15" s="117" t="s">
        <v>497</v>
      </c>
      <c r="S15" s="117" t="s">
        <v>529</v>
      </c>
      <c r="T15" s="117" t="s">
        <v>1137</v>
      </c>
      <c r="U15" s="135">
        <v>0.20085929108485501</v>
      </c>
      <c r="V15" s="135">
        <v>0.13104189044038669</v>
      </c>
      <c r="W15" s="135">
        <v>0.66595059076262086</v>
      </c>
      <c r="X15" s="27">
        <v>2.1482277121374865E-3</v>
      </c>
      <c r="Y15" s="135">
        <v>0.33190118152524173</v>
      </c>
      <c r="Z15" s="27">
        <v>8.0046403712296987E-2</v>
      </c>
      <c r="AA15" s="27">
        <v>-4.5128205128205146E-2</v>
      </c>
    </row>
    <row r="16" spans="1:27" x14ac:dyDescent="0.25">
      <c r="A16" s="117" t="s">
        <v>1333</v>
      </c>
      <c r="B16" s="117" t="s">
        <v>320</v>
      </c>
      <c r="C16" s="117" t="s">
        <v>700</v>
      </c>
      <c r="D16" s="117" t="s">
        <v>1139</v>
      </c>
      <c r="E16" s="117" t="s">
        <v>705</v>
      </c>
      <c r="F16" s="117" t="s">
        <v>326</v>
      </c>
      <c r="G16" s="135">
        <v>0.22247706422018348</v>
      </c>
      <c r="H16" s="135">
        <v>0.11467889908256881</v>
      </c>
      <c r="I16" s="135">
        <v>0.62958715596330272</v>
      </c>
      <c r="J16" s="27">
        <v>3.3256880733944956E-2</v>
      </c>
      <c r="K16" s="135">
        <v>0.33715596330275233</v>
      </c>
      <c r="L16" s="27">
        <v>-9.2611862643080078E-2</v>
      </c>
      <c r="M16" s="27">
        <v>-0.1417322834645669</v>
      </c>
      <c r="O16" s="117" t="s">
        <v>1333</v>
      </c>
      <c r="P16" s="117" t="s">
        <v>320</v>
      </c>
      <c r="Q16" s="117" t="s">
        <v>580</v>
      </c>
      <c r="R16" s="117" t="s">
        <v>1163</v>
      </c>
      <c r="S16" s="117" t="s">
        <v>588</v>
      </c>
      <c r="T16" s="117" t="s">
        <v>1309</v>
      </c>
      <c r="U16" s="135">
        <v>0.29515418502202645</v>
      </c>
      <c r="V16" s="135">
        <v>0.1277533039647577</v>
      </c>
      <c r="W16" s="135">
        <v>0.57488986784140972</v>
      </c>
      <c r="X16" s="27">
        <v>2.2026431718061676E-3</v>
      </c>
      <c r="Y16" s="135">
        <v>0.42290748898678415</v>
      </c>
      <c r="Z16" s="27">
        <v>-4.2194092827004259E-2</v>
      </c>
      <c r="AA16" s="27">
        <v>-0.16849816849816845</v>
      </c>
    </row>
    <row r="17" spans="1:27" x14ac:dyDescent="0.25">
      <c r="A17" s="117" t="s">
        <v>1333</v>
      </c>
      <c r="B17" s="117" t="s">
        <v>320</v>
      </c>
      <c r="C17" s="117" t="s">
        <v>560</v>
      </c>
      <c r="D17" s="117" t="s">
        <v>561</v>
      </c>
      <c r="E17" s="117" t="s">
        <v>572</v>
      </c>
      <c r="F17" s="117" t="s">
        <v>1174</v>
      </c>
      <c r="G17" s="135">
        <v>0.32014388489208634</v>
      </c>
      <c r="H17" s="135">
        <v>1.7985611510791366E-2</v>
      </c>
      <c r="I17" s="135">
        <v>0.64388489208633093</v>
      </c>
      <c r="J17" s="27">
        <v>1.7985611510791366E-2</v>
      </c>
      <c r="K17" s="135">
        <v>0.33812949640287771</v>
      </c>
      <c r="L17" s="27">
        <v>0.18803418803418803</v>
      </c>
      <c r="M17" s="27">
        <v>-3.5842293906810374E-3</v>
      </c>
      <c r="O17" s="117" t="s">
        <v>1333</v>
      </c>
      <c r="P17" s="117" t="s">
        <v>320</v>
      </c>
      <c r="Q17" s="117" t="s">
        <v>779</v>
      </c>
      <c r="R17" s="117" t="s">
        <v>780</v>
      </c>
      <c r="S17" s="117" t="s">
        <v>785</v>
      </c>
      <c r="T17" s="117" t="s">
        <v>373</v>
      </c>
      <c r="U17" s="135">
        <v>0.32208293153326906</v>
      </c>
      <c r="V17" s="135">
        <v>0.15911282545805208</v>
      </c>
      <c r="W17" s="135">
        <v>0.51591128254580521</v>
      </c>
      <c r="X17" s="27">
        <v>2.8929604628736743E-3</v>
      </c>
      <c r="Y17" s="135">
        <v>0.48119575699132111</v>
      </c>
      <c r="Z17" s="27">
        <v>-3.1746031746031744E-2</v>
      </c>
      <c r="AA17" s="27">
        <v>-5.812897366030878E-2</v>
      </c>
    </row>
    <row r="18" spans="1:27" x14ac:dyDescent="0.25">
      <c r="A18" s="117" t="s">
        <v>1333</v>
      </c>
      <c r="B18" s="117" t="s">
        <v>320</v>
      </c>
      <c r="C18" s="117" t="s">
        <v>580</v>
      </c>
      <c r="D18" s="117" t="s">
        <v>1163</v>
      </c>
      <c r="E18" s="117" t="s">
        <v>594</v>
      </c>
      <c r="F18" s="117" t="s">
        <v>1262</v>
      </c>
      <c r="G18" s="135">
        <v>0.26845637583892618</v>
      </c>
      <c r="H18" s="135">
        <v>6.9798657718120799E-2</v>
      </c>
      <c r="I18" s="135">
        <v>0.65503355704697985</v>
      </c>
      <c r="J18" s="27">
        <v>6.7114093959731542E-3</v>
      </c>
      <c r="K18" s="135">
        <v>0.338255033557047</v>
      </c>
      <c r="L18" s="27">
        <v>1.4986376021798309E-2</v>
      </c>
      <c r="M18" s="27">
        <v>-9.1463414634146312E-2</v>
      </c>
      <c r="O18" s="117" t="s">
        <v>1333</v>
      </c>
      <c r="P18" s="117" t="s">
        <v>320</v>
      </c>
      <c r="Q18" s="117" t="s">
        <v>646</v>
      </c>
      <c r="R18" s="117" t="s">
        <v>647</v>
      </c>
      <c r="S18" s="117" t="s">
        <v>655</v>
      </c>
      <c r="T18" s="117" t="s">
        <v>1305</v>
      </c>
      <c r="U18" s="135">
        <v>0.32282282282282282</v>
      </c>
      <c r="V18" s="135">
        <v>0.1006006006006006</v>
      </c>
      <c r="W18" s="135">
        <v>0.57357357357357353</v>
      </c>
      <c r="X18" s="27">
        <v>3.003003003003003E-3</v>
      </c>
      <c r="Y18" s="135">
        <v>0.42342342342342343</v>
      </c>
      <c r="Z18" s="27">
        <v>3.9001560062402518E-2</v>
      </c>
      <c r="AA18" s="27">
        <v>-0.11788079470198676</v>
      </c>
    </row>
    <row r="19" spans="1:27" x14ac:dyDescent="0.25">
      <c r="A19" s="117" t="s">
        <v>1333</v>
      </c>
      <c r="B19" s="117" t="s">
        <v>320</v>
      </c>
      <c r="C19" s="117" t="s">
        <v>534</v>
      </c>
      <c r="D19" s="117" t="s">
        <v>535</v>
      </c>
      <c r="E19" s="117" t="s">
        <v>555</v>
      </c>
      <c r="F19" s="117" t="s">
        <v>1143</v>
      </c>
      <c r="G19" s="135">
        <v>0.24363636363636362</v>
      </c>
      <c r="H19" s="135">
        <v>0.10181818181818182</v>
      </c>
      <c r="I19" s="135">
        <v>0.63272727272727269</v>
      </c>
      <c r="J19" s="27">
        <v>2.181818181818182E-2</v>
      </c>
      <c r="K19" s="135">
        <v>0.34545454545454546</v>
      </c>
      <c r="L19" s="27">
        <v>0.10441767068273089</v>
      </c>
      <c r="M19" s="27">
        <v>-0.13522012578616349</v>
      </c>
      <c r="O19" s="117" t="s">
        <v>1333</v>
      </c>
      <c r="P19" s="117" t="s">
        <v>320</v>
      </c>
      <c r="Q19" s="117" t="s">
        <v>480</v>
      </c>
      <c r="R19" s="117" t="s">
        <v>1129</v>
      </c>
      <c r="S19" s="117" t="s">
        <v>488</v>
      </c>
      <c r="T19" s="117" t="s">
        <v>1238</v>
      </c>
      <c r="U19" s="135">
        <v>0.23111782477341389</v>
      </c>
      <c r="V19" s="135">
        <v>8.1570996978851965E-2</v>
      </c>
      <c r="W19" s="135">
        <v>0.68429003021148038</v>
      </c>
      <c r="X19" s="27">
        <v>3.0211480362537764E-3</v>
      </c>
      <c r="Y19" s="135">
        <v>0.31268882175226587</v>
      </c>
      <c r="Z19" s="27">
        <v>6.7741935483870863E-2</v>
      </c>
      <c r="AA19" s="27">
        <v>-1.7804154302670572E-2</v>
      </c>
    </row>
    <row r="20" spans="1:27" x14ac:dyDescent="0.25">
      <c r="A20" s="117" t="s">
        <v>1333</v>
      </c>
      <c r="B20" s="117" t="s">
        <v>320</v>
      </c>
      <c r="C20" s="117" t="s">
        <v>846</v>
      </c>
      <c r="D20" s="117" t="s">
        <v>1151</v>
      </c>
      <c r="E20" s="117" t="s">
        <v>866</v>
      </c>
      <c r="F20" s="117" t="s">
        <v>1310</v>
      </c>
      <c r="G20" s="135">
        <v>0.24029574861367836</v>
      </c>
      <c r="H20" s="135">
        <v>0.10720887245841035</v>
      </c>
      <c r="I20" s="135">
        <v>0.61922365988909422</v>
      </c>
      <c r="J20" s="27">
        <v>3.3271719038817003E-2</v>
      </c>
      <c r="K20" s="135">
        <v>0.34750462107208868</v>
      </c>
      <c r="L20" s="27">
        <v>4.6421663442939964E-2</v>
      </c>
      <c r="M20" s="27">
        <v>-7.5213675213675169E-2</v>
      </c>
      <c r="O20" s="117" t="s">
        <v>1333</v>
      </c>
      <c r="P20" s="117" t="s">
        <v>320</v>
      </c>
      <c r="Q20" s="117" t="s">
        <v>1001</v>
      </c>
      <c r="R20" s="117" t="s">
        <v>1002</v>
      </c>
      <c r="S20" s="117" t="s">
        <v>1007</v>
      </c>
      <c r="T20" s="117" t="s">
        <v>354</v>
      </c>
      <c r="U20" s="135">
        <v>0.33641975308641975</v>
      </c>
      <c r="V20" s="135">
        <v>0.11419753086419752</v>
      </c>
      <c r="W20" s="135">
        <v>0.54629629629629628</v>
      </c>
      <c r="X20" s="27">
        <v>3.0864197530864196E-3</v>
      </c>
      <c r="Y20" s="135">
        <v>0.45061728395061729</v>
      </c>
      <c r="Z20" s="27">
        <v>1.8867924528301883E-2</v>
      </c>
      <c r="AA20" s="27">
        <v>-6.6282420749279591E-2</v>
      </c>
    </row>
    <row r="21" spans="1:27" x14ac:dyDescent="0.25">
      <c r="A21" s="117" t="s">
        <v>1333</v>
      </c>
      <c r="B21" s="117" t="s">
        <v>320</v>
      </c>
      <c r="C21" s="117" t="s">
        <v>646</v>
      </c>
      <c r="D21" s="117" t="s">
        <v>647</v>
      </c>
      <c r="E21" s="117" t="s">
        <v>673</v>
      </c>
      <c r="F21" s="117" t="s">
        <v>1130</v>
      </c>
      <c r="G21" s="135">
        <v>0.26381461675579321</v>
      </c>
      <c r="H21" s="135">
        <v>8.4670231729055259E-2</v>
      </c>
      <c r="I21" s="135">
        <v>0.64438502673796794</v>
      </c>
      <c r="J21" s="27">
        <v>7.1301247771836003E-3</v>
      </c>
      <c r="K21" s="135">
        <v>0.34848484848484845</v>
      </c>
      <c r="L21" s="27">
        <v>0.13677811550151975</v>
      </c>
      <c r="M21" s="27">
        <v>1.8148820326678861E-2</v>
      </c>
      <c r="O21" s="117" t="s">
        <v>1333</v>
      </c>
      <c r="P21" s="117" t="s">
        <v>320</v>
      </c>
      <c r="Q21" s="117" t="s">
        <v>779</v>
      </c>
      <c r="R21" s="117" t="s">
        <v>780</v>
      </c>
      <c r="S21" s="117" t="s">
        <v>788</v>
      </c>
      <c r="T21" s="117" t="s">
        <v>1175</v>
      </c>
      <c r="U21" s="135">
        <v>0.35416666666666669</v>
      </c>
      <c r="V21" s="135">
        <v>0.12719298245614036</v>
      </c>
      <c r="W21" s="135">
        <v>0.51535087719298245</v>
      </c>
      <c r="X21" s="27">
        <v>3.2894736842105261E-3</v>
      </c>
      <c r="Y21" s="135">
        <v>0.48135964912280704</v>
      </c>
      <c r="Z21" s="27">
        <v>4.9482163406214141E-2</v>
      </c>
      <c r="AA21" s="27">
        <v>-5.7851239669421517E-2</v>
      </c>
    </row>
    <row r="22" spans="1:27" x14ac:dyDescent="0.25">
      <c r="A22" s="117" t="s">
        <v>1333</v>
      </c>
      <c r="B22" s="117" t="s">
        <v>320</v>
      </c>
      <c r="C22" s="117" t="s">
        <v>700</v>
      </c>
      <c r="D22" s="117" t="s">
        <v>1139</v>
      </c>
      <c r="E22" s="117" t="s">
        <v>714</v>
      </c>
      <c r="F22" s="117" t="s">
        <v>1155</v>
      </c>
      <c r="G22" s="135">
        <v>0.21549893842887474</v>
      </c>
      <c r="H22" s="135">
        <v>0.13375796178343949</v>
      </c>
      <c r="I22" s="135">
        <v>0.63375796178343946</v>
      </c>
      <c r="J22" s="27">
        <v>1.6985138004246284E-2</v>
      </c>
      <c r="K22" s="135">
        <v>0.34925690021231426</v>
      </c>
      <c r="L22" s="27">
        <v>1.0729613733905685E-2</v>
      </c>
      <c r="M22" s="27">
        <v>-3.5823950870010224E-2</v>
      </c>
      <c r="O22" s="117" t="s">
        <v>1333</v>
      </c>
      <c r="P22" s="117" t="s">
        <v>320</v>
      </c>
      <c r="Q22" s="117" t="s">
        <v>480</v>
      </c>
      <c r="R22" s="117" t="s">
        <v>1129</v>
      </c>
      <c r="S22" s="117" t="s">
        <v>491</v>
      </c>
      <c r="T22" s="117" t="s">
        <v>335</v>
      </c>
      <c r="U22" s="135">
        <v>0.18261826182618263</v>
      </c>
      <c r="V22" s="135">
        <v>0.735973597359736</v>
      </c>
      <c r="W22" s="135">
        <v>7.8107810781078105E-2</v>
      </c>
      <c r="X22" s="27">
        <v>3.3003300330033004E-3</v>
      </c>
      <c r="Y22" s="135">
        <v>0.91859185918591857</v>
      </c>
      <c r="Z22" s="27">
        <v>5.2083333333333259E-2</v>
      </c>
      <c r="AA22" s="27">
        <v>-7.1501532175689442E-2</v>
      </c>
    </row>
    <row r="23" spans="1:27" x14ac:dyDescent="0.25">
      <c r="A23" s="117" t="s">
        <v>1333</v>
      </c>
      <c r="B23" s="117" t="s">
        <v>320</v>
      </c>
      <c r="C23" s="117" t="s">
        <v>824</v>
      </c>
      <c r="D23" s="117" t="s">
        <v>1187</v>
      </c>
      <c r="E23" s="117" t="s">
        <v>829</v>
      </c>
      <c r="F23" s="117" t="s">
        <v>1258</v>
      </c>
      <c r="G23" s="135">
        <v>0.27521367521367524</v>
      </c>
      <c r="H23" s="135">
        <v>7.8632478632478631E-2</v>
      </c>
      <c r="I23" s="135">
        <v>0.62051282051282053</v>
      </c>
      <c r="J23" s="27">
        <v>2.564102564102564E-2</v>
      </c>
      <c r="K23" s="135">
        <v>0.35384615384615387</v>
      </c>
      <c r="L23" s="27">
        <v>1.712328767123239E-3</v>
      </c>
      <c r="M23" s="27">
        <v>-6.995230524642293E-2</v>
      </c>
      <c r="O23" s="117" t="s">
        <v>1333</v>
      </c>
      <c r="P23" s="117" t="s">
        <v>320</v>
      </c>
      <c r="Q23" s="117" t="s">
        <v>678</v>
      </c>
      <c r="R23" s="117" t="s">
        <v>1133</v>
      </c>
      <c r="S23" s="117" t="s">
        <v>680</v>
      </c>
      <c r="T23" s="117" t="s">
        <v>1239</v>
      </c>
      <c r="U23" s="135">
        <v>0.40780911062906722</v>
      </c>
      <c r="V23" s="135">
        <v>0.11713665943600868</v>
      </c>
      <c r="W23" s="135">
        <v>0.47071583514099785</v>
      </c>
      <c r="X23" s="27">
        <v>4.3383947939262474E-3</v>
      </c>
      <c r="Y23" s="135">
        <v>0.52494577006507592</v>
      </c>
      <c r="Z23" s="27">
        <v>-1.0729613733905574E-2</v>
      </c>
      <c r="AA23" s="27">
        <v>-5.5327868852458995E-2</v>
      </c>
    </row>
    <row r="24" spans="1:27" x14ac:dyDescent="0.25">
      <c r="A24" s="117" t="s">
        <v>1333</v>
      </c>
      <c r="B24" s="117" t="s">
        <v>320</v>
      </c>
      <c r="C24" s="117" t="s">
        <v>779</v>
      </c>
      <c r="D24" s="117" t="s">
        <v>780</v>
      </c>
      <c r="E24" s="117" t="s">
        <v>782</v>
      </c>
      <c r="F24" s="117" t="s">
        <v>1233</v>
      </c>
      <c r="G24" s="135">
        <v>0.25116279069767444</v>
      </c>
      <c r="H24" s="135">
        <v>0.10465116279069768</v>
      </c>
      <c r="I24" s="135">
        <v>0.63720930232558137</v>
      </c>
      <c r="J24" s="27">
        <v>6.9767441860465115E-3</v>
      </c>
      <c r="K24" s="135">
        <v>0.35581395348837214</v>
      </c>
      <c r="L24" s="27">
        <v>0.2078651685393258</v>
      </c>
      <c r="M24" s="27">
        <v>-4.656319290465627E-2</v>
      </c>
      <c r="O24" s="117" t="s">
        <v>1333</v>
      </c>
      <c r="P24" s="117" t="s">
        <v>320</v>
      </c>
      <c r="Q24" s="117" t="s">
        <v>846</v>
      </c>
      <c r="R24" s="117" t="s">
        <v>1151</v>
      </c>
      <c r="S24" s="117" t="s">
        <v>854</v>
      </c>
      <c r="T24" s="117" t="s">
        <v>1300</v>
      </c>
      <c r="U24" s="135">
        <v>0.33090379008746357</v>
      </c>
      <c r="V24" s="135">
        <v>0.11370262390670553</v>
      </c>
      <c r="W24" s="135">
        <v>0.55102040816326525</v>
      </c>
      <c r="X24" s="27">
        <v>4.3731778425655978E-3</v>
      </c>
      <c r="Y24" s="135">
        <v>0.44460641399416911</v>
      </c>
      <c r="Z24" s="27">
        <v>-2.9069767441860517E-3</v>
      </c>
      <c r="AA24" s="27">
        <v>-9.3791281373844071E-2</v>
      </c>
    </row>
    <row r="25" spans="1:27" x14ac:dyDescent="0.25">
      <c r="A25" s="117" t="s">
        <v>1333</v>
      </c>
      <c r="B25" s="117" t="s">
        <v>320</v>
      </c>
      <c r="C25" s="117" t="s">
        <v>480</v>
      </c>
      <c r="D25" s="117" t="s">
        <v>1129</v>
      </c>
      <c r="E25" s="117" t="s">
        <v>478</v>
      </c>
      <c r="F25" s="117" t="s">
        <v>1135</v>
      </c>
      <c r="G25" s="135">
        <v>0.25259515570934254</v>
      </c>
      <c r="H25" s="135">
        <v>0.10380622837370242</v>
      </c>
      <c r="I25" s="135">
        <v>0.643598615916955</v>
      </c>
      <c r="J25" s="27">
        <v>0</v>
      </c>
      <c r="K25" s="135">
        <v>0.35640138408304495</v>
      </c>
      <c r="L25" s="27">
        <v>-9.1194968553459099E-2</v>
      </c>
      <c r="M25" s="27">
        <v>-0.19944598337950137</v>
      </c>
      <c r="O25" s="117" t="s">
        <v>1333</v>
      </c>
      <c r="P25" s="117" t="s">
        <v>320</v>
      </c>
      <c r="Q25" s="117" t="s">
        <v>779</v>
      </c>
      <c r="R25" s="117" t="s">
        <v>780</v>
      </c>
      <c r="S25" s="117" t="s">
        <v>791</v>
      </c>
      <c r="T25" s="117" t="s">
        <v>1232</v>
      </c>
      <c r="U25" s="135">
        <v>0.31164901664145234</v>
      </c>
      <c r="V25" s="135">
        <v>0.12859304084720122</v>
      </c>
      <c r="W25" s="135">
        <v>0.55521936459909227</v>
      </c>
      <c r="X25" s="27">
        <v>4.5385779122541605E-3</v>
      </c>
      <c r="Y25" s="135">
        <v>0.44024205748865353</v>
      </c>
      <c r="Z25" s="27">
        <v>0.18246869409660116</v>
      </c>
      <c r="AA25" s="27">
        <v>8.0065359477124121E-2</v>
      </c>
    </row>
    <row r="26" spans="1:27" x14ac:dyDescent="0.25">
      <c r="A26" s="117" t="s">
        <v>1333</v>
      </c>
      <c r="B26" s="117" t="s">
        <v>320</v>
      </c>
      <c r="C26" s="117" t="s">
        <v>496</v>
      </c>
      <c r="D26" s="117" t="s">
        <v>497</v>
      </c>
      <c r="E26" s="117" t="s">
        <v>499</v>
      </c>
      <c r="F26" s="117" t="s">
        <v>1179</v>
      </c>
      <c r="G26" s="135">
        <v>0.28888888888888886</v>
      </c>
      <c r="H26" s="135">
        <v>6.8148148148148152E-2</v>
      </c>
      <c r="I26" s="135">
        <v>0.64148148148148143</v>
      </c>
      <c r="J26" s="27">
        <v>1.4814814814814814E-3</v>
      </c>
      <c r="K26" s="135">
        <v>0.35703703703703704</v>
      </c>
      <c r="L26" s="27">
        <v>0.12876254180602009</v>
      </c>
      <c r="M26" s="27">
        <v>4.006163328197232E-2</v>
      </c>
      <c r="O26" s="117" t="s">
        <v>1333</v>
      </c>
      <c r="P26" s="117" t="s">
        <v>320</v>
      </c>
      <c r="Q26" s="117" t="s">
        <v>722</v>
      </c>
      <c r="R26" s="117" t="s">
        <v>1148</v>
      </c>
      <c r="S26" s="117" t="s">
        <v>727</v>
      </c>
      <c r="T26" s="117" t="s">
        <v>1149</v>
      </c>
      <c r="U26" s="135">
        <v>0.21797004991680533</v>
      </c>
      <c r="V26" s="135">
        <v>8.8186356073211319E-2</v>
      </c>
      <c r="W26" s="135">
        <v>0.68718801996672207</v>
      </c>
      <c r="X26" s="27">
        <v>6.6555740432612314E-3</v>
      </c>
      <c r="Y26" s="135">
        <v>0.30615640599001664</v>
      </c>
      <c r="Z26" s="27">
        <v>1.1784511784511675E-2</v>
      </c>
      <c r="AA26" s="27">
        <v>-8.1039755351681952E-2</v>
      </c>
    </row>
    <row r="27" spans="1:27" x14ac:dyDescent="0.25">
      <c r="A27" s="117" t="s">
        <v>1333</v>
      </c>
      <c r="B27" s="117" t="s">
        <v>320</v>
      </c>
      <c r="C27" s="117" t="s">
        <v>461</v>
      </c>
      <c r="D27" s="117" t="s">
        <v>1131</v>
      </c>
      <c r="E27" s="117" t="s">
        <v>466</v>
      </c>
      <c r="F27" s="117" t="s">
        <v>1132</v>
      </c>
      <c r="G27" s="135">
        <v>0.2651006711409396</v>
      </c>
      <c r="H27" s="135">
        <v>9.3959731543624164E-2</v>
      </c>
      <c r="I27" s="135">
        <v>0.61409395973154357</v>
      </c>
      <c r="J27" s="27">
        <v>2.6845637583892617E-2</v>
      </c>
      <c r="K27" s="135">
        <v>0.35906040268456374</v>
      </c>
      <c r="L27" s="27">
        <v>2.405498281786933E-2</v>
      </c>
      <c r="M27" s="27">
        <v>-8.3076923076923048E-2</v>
      </c>
      <c r="O27" s="117" t="s">
        <v>1333</v>
      </c>
      <c r="P27" s="117" t="s">
        <v>320</v>
      </c>
      <c r="Q27" s="117" t="s">
        <v>580</v>
      </c>
      <c r="R27" s="117" t="s">
        <v>1163</v>
      </c>
      <c r="S27" s="117" t="s">
        <v>591</v>
      </c>
      <c r="T27" s="117" t="s">
        <v>1277</v>
      </c>
      <c r="U27" s="135">
        <v>0.2608695652173913</v>
      </c>
      <c r="V27" s="135">
        <v>0.10535117056856187</v>
      </c>
      <c r="W27" s="135">
        <v>0.62709030100334451</v>
      </c>
      <c r="X27" s="27">
        <v>6.688963210702341E-3</v>
      </c>
      <c r="Y27" s="135">
        <v>0.36622073578595316</v>
      </c>
      <c r="Z27" s="27">
        <v>0.14559386973180066</v>
      </c>
      <c r="AA27" s="27">
        <v>-3.8585209003215382E-2</v>
      </c>
    </row>
    <row r="28" spans="1:27" x14ac:dyDescent="0.25">
      <c r="A28" s="117" t="s">
        <v>1333</v>
      </c>
      <c r="B28" s="117" t="s">
        <v>320</v>
      </c>
      <c r="C28" s="117" t="s">
        <v>580</v>
      </c>
      <c r="D28" s="117" t="s">
        <v>1163</v>
      </c>
      <c r="E28" s="117" t="s">
        <v>582</v>
      </c>
      <c r="F28" s="117" t="s">
        <v>340</v>
      </c>
      <c r="G28" s="135">
        <v>0.28830313014827019</v>
      </c>
      <c r="H28" s="135">
        <v>7.4135090609555185E-2</v>
      </c>
      <c r="I28" s="135">
        <v>0.61614497528830314</v>
      </c>
      <c r="J28" s="27">
        <v>2.1416803953871501E-2</v>
      </c>
      <c r="K28" s="135">
        <v>0.36243822075782539</v>
      </c>
      <c r="L28" s="27">
        <v>8.0071174377224219E-2</v>
      </c>
      <c r="M28" s="27">
        <v>-1.7799352750809017E-2</v>
      </c>
      <c r="O28" s="117" t="s">
        <v>1333</v>
      </c>
      <c r="P28" s="117" t="s">
        <v>320</v>
      </c>
      <c r="Q28" s="117" t="s">
        <v>580</v>
      </c>
      <c r="R28" s="117" t="s">
        <v>1163</v>
      </c>
      <c r="S28" s="117" t="s">
        <v>594</v>
      </c>
      <c r="T28" s="117" t="s">
        <v>1262</v>
      </c>
      <c r="U28" s="135">
        <v>0.26845637583892618</v>
      </c>
      <c r="V28" s="135">
        <v>6.9798657718120799E-2</v>
      </c>
      <c r="W28" s="135">
        <v>0.65503355704697985</v>
      </c>
      <c r="X28" s="27">
        <v>6.7114093959731542E-3</v>
      </c>
      <c r="Y28" s="135">
        <v>0.338255033557047</v>
      </c>
      <c r="Z28" s="27">
        <v>1.4986376021798309E-2</v>
      </c>
      <c r="AA28" s="27">
        <v>-9.1463414634146312E-2</v>
      </c>
    </row>
    <row r="29" spans="1:27" x14ac:dyDescent="0.25">
      <c r="A29" s="117" t="s">
        <v>1333</v>
      </c>
      <c r="B29" s="117" t="s">
        <v>320</v>
      </c>
      <c r="C29" s="117" t="s">
        <v>580</v>
      </c>
      <c r="D29" s="117" t="s">
        <v>1163</v>
      </c>
      <c r="E29" s="117" t="s">
        <v>591</v>
      </c>
      <c r="F29" s="117" t="s">
        <v>1277</v>
      </c>
      <c r="G29" s="135">
        <v>0.2608695652173913</v>
      </c>
      <c r="H29" s="135">
        <v>0.10535117056856187</v>
      </c>
      <c r="I29" s="135">
        <v>0.62709030100334451</v>
      </c>
      <c r="J29" s="27">
        <v>6.688963210702341E-3</v>
      </c>
      <c r="K29" s="135">
        <v>0.36622073578595316</v>
      </c>
      <c r="L29" s="27">
        <v>0.14559386973180066</v>
      </c>
      <c r="M29" s="27">
        <v>-3.8585209003215382E-2</v>
      </c>
      <c r="O29" s="117" t="s">
        <v>1333</v>
      </c>
      <c r="P29" s="117" t="s">
        <v>320</v>
      </c>
      <c r="Q29" s="117" t="s">
        <v>779</v>
      </c>
      <c r="R29" s="117" t="s">
        <v>780</v>
      </c>
      <c r="S29" s="117" t="s">
        <v>782</v>
      </c>
      <c r="T29" s="117" t="s">
        <v>1233</v>
      </c>
      <c r="U29" s="135">
        <v>0.25116279069767444</v>
      </c>
      <c r="V29" s="135">
        <v>0.10465116279069768</v>
      </c>
      <c r="W29" s="135">
        <v>0.63720930232558137</v>
      </c>
      <c r="X29" s="27">
        <v>6.9767441860465115E-3</v>
      </c>
      <c r="Y29" s="135">
        <v>0.35581395348837214</v>
      </c>
      <c r="Z29" s="27">
        <v>0.2078651685393258</v>
      </c>
      <c r="AA29" s="27">
        <v>-4.656319290465627E-2</v>
      </c>
    </row>
    <row r="30" spans="1:27" x14ac:dyDescent="0.25">
      <c r="A30" s="117" t="s">
        <v>1333</v>
      </c>
      <c r="B30" s="117" t="s">
        <v>320</v>
      </c>
      <c r="C30" s="117" t="s">
        <v>496</v>
      </c>
      <c r="D30" s="117" t="s">
        <v>497</v>
      </c>
      <c r="E30" s="117" t="s">
        <v>514</v>
      </c>
      <c r="F30" s="117" t="s">
        <v>1145</v>
      </c>
      <c r="G30" s="135">
        <v>0.30732860520094563</v>
      </c>
      <c r="H30" s="135">
        <v>5.9101654846335699E-2</v>
      </c>
      <c r="I30" s="135">
        <v>0.60165484633569744</v>
      </c>
      <c r="J30" s="27">
        <v>3.1914893617021274E-2</v>
      </c>
      <c r="K30" s="135">
        <v>0.3664302600472813</v>
      </c>
      <c r="L30" s="27">
        <v>-4.5146726862302478E-2</v>
      </c>
      <c r="M30" s="27">
        <v>-9.1299677765843135E-2</v>
      </c>
      <c r="O30" s="117" t="s">
        <v>1333</v>
      </c>
      <c r="P30" s="117" t="s">
        <v>320</v>
      </c>
      <c r="Q30" s="117" t="s">
        <v>969</v>
      </c>
      <c r="R30" s="117" t="s">
        <v>970</v>
      </c>
      <c r="S30" s="117" t="s">
        <v>984</v>
      </c>
      <c r="T30" s="117" t="s">
        <v>1195</v>
      </c>
      <c r="U30" s="135">
        <v>0.46103238866396762</v>
      </c>
      <c r="V30" s="135">
        <v>0.14018218623481782</v>
      </c>
      <c r="W30" s="135">
        <v>0.3917004048582996</v>
      </c>
      <c r="X30" s="27">
        <v>7.0850202429149798E-3</v>
      </c>
      <c r="Y30" s="135">
        <v>0.60121457489878538</v>
      </c>
      <c r="Z30" s="27">
        <v>-8.5298544907175256E-3</v>
      </c>
      <c r="AA30" s="27">
        <v>-2.5160335471139605E-2</v>
      </c>
    </row>
    <row r="31" spans="1:27" x14ac:dyDescent="0.25">
      <c r="A31" s="117" t="s">
        <v>1333</v>
      </c>
      <c r="B31" s="117" t="s">
        <v>320</v>
      </c>
      <c r="C31" s="117" t="s">
        <v>461</v>
      </c>
      <c r="D31" s="117" t="s">
        <v>1131</v>
      </c>
      <c r="E31" s="117" t="s">
        <v>469</v>
      </c>
      <c r="F31" s="117" t="s">
        <v>1153</v>
      </c>
      <c r="G31" s="135">
        <v>0.29617834394904458</v>
      </c>
      <c r="H31" s="135">
        <v>7.1656050955414011E-2</v>
      </c>
      <c r="I31" s="135">
        <v>0.61942675159235672</v>
      </c>
      <c r="J31" s="27">
        <v>1.2738853503184714E-2</v>
      </c>
      <c r="K31" s="135">
        <v>0.36783439490445857</v>
      </c>
      <c r="L31" s="27">
        <v>2.9508196721311553E-2</v>
      </c>
      <c r="M31" s="27">
        <v>-1.5673981191222541E-2</v>
      </c>
      <c r="O31" s="117" t="s">
        <v>1333</v>
      </c>
      <c r="P31" s="117" t="s">
        <v>320</v>
      </c>
      <c r="Q31" s="117" t="s">
        <v>646</v>
      </c>
      <c r="R31" s="117" t="s">
        <v>647</v>
      </c>
      <c r="S31" s="117" t="s">
        <v>673</v>
      </c>
      <c r="T31" s="117" t="s">
        <v>1130</v>
      </c>
      <c r="U31" s="135">
        <v>0.26381461675579321</v>
      </c>
      <c r="V31" s="135">
        <v>8.4670231729055259E-2</v>
      </c>
      <c r="W31" s="135">
        <v>0.64438502673796794</v>
      </c>
      <c r="X31" s="27">
        <v>7.1301247771836003E-3</v>
      </c>
      <c r="Y31" s="135">
        <v>0.34848484848484845</v>
      </c>
      <c r="Z31" s="27">
        <v>0.13677811550151975</v>
      </c>
      <c r="AA31" s="27">
        <v>1.8148820326678861E-2</v>
      </c>
    </row>
    <row r="32" spans="1:27" x14ac:dyDescent="0.25">
      <c r="A32" s="117" t="s">
        <v>1333</v>
      </c>
      <c r="B32" s="117" t="s">
        <v>320</v>
      </c>
      <c r="C32" s="117" t="s">
        <v>461</v>
      </c>
      <c r="D32" s="117" t="s">
        <v>1131</v>
      </c>
      <c r="E32" s="117" t="s">
        <v>463</v>
      </c>
      <c r="F32" s="117" t="s">
        <v>1141</v>
      </c>
      <c r="G32" s="135">
        <v>0.27672955974842767</v>
      </c>
      <c r="H32" s="135">
        <v>9.2243186582809222E-2</v>
      </c>
      <c r="I32" s="135">
        <v>0.59538784067085959</v>
      </c>
      <c r="J32" s="27">
        <v>3.5639412997903561E-2</v>
      </c>
      <c r="K32" s="135">
        <v>0.36897274633123689</v>
      </c>
      <c r="L32" s="27">
        <v>8.4566596194504129E-3</v>
      </c>
      <c r="M32" s="27">
        <v>-8.0924855491329439E-2</v>
      </c>
      <c r="O32" s="117" t="s">
        <v>1333</v>
      </c>
      <c r="P32" s="117" t="s">
        <v>320</v>
      </c>
      <c r="Q32" s="117" t="s">
        <v>646</v>
      </c>
      <c r="R32" s="117" t="s">
        <v>647</v>
      </c>
      <c r="S32" s="117" t="s">
        <v>664</v>
      </c>
      <c r="T32" s="117" t="s">
        <v>1140</v>
      </c>
      <c r="U32" s="135">
        <v>0.30194472876151485</v>
      </c>
      <c r="V32" s="135">
        <v>0.11463664278403275</v>
      </c>
      <c r="W32" s="135">
        <v>0.5762538382804504</v>
      </c>
      <c r="X32" s="27">
        <v>7.164790174002047E-3</v>
      </c>
      <c r="Y32" s="135">
        <v>0.41658137154554759</v>
      </c>
      <c r="Z32" s="27">
        <v>3.2769556025370017E-2</v>
      </c>
      <c r="AA32" s="27">
        <v>-9.1277890466531231E-3</v>
      </c>
    </row>
    <row r="33" spans="1:27" x14ac:dyDescent="0.25">
      <c r="A33" s="117" t="s">
        <v>1333</v>
      </c>
      <c r="B33" s="117" t="s">
        <v>320</v>
      </c>
      <c r="C33" s="117" t="s">
        <v>722</v>
      </c>
      <c r="D33" s="117" t="s">
        <v>1148</v>
      </c>
      <c r="E33" s="117" t="s">
        <v>739</v>
      </c>
      <c r="F33" s="117" t="s">
        <v>1301</v>
      </c>
      <c r="G33" s="135">
        <v>0.26896551724137929</v>
      </c>
      <c r="H33" s="135">
        <v>0.10344827586206896</v>
      </c>
      <c r="I33" s="135">
        <v>0.59310344827586203</v>
      </c>
      <c r="J33" s="27">
        <v>3.4482758620689655E-2</v>
      </c>
      <c r="K33" s="135">
        <v>0.37241379310344824</v>
      </c>
      <c r="L33" s="27">
        <v>0.11253196930946285</v>
      </c>
      <c r="M33" s="27">
        <v>1.6355140186915973E-2</v>
      </c>
      <c r="O33" s="117" t="s">
        <v>1333</v>
      </c>
      <c r="P33" s="117" t="s">
        <v>320</v>
      </c>
      <c r="Q33" s="117" t="s">
        <v>480</v>
      </c>
      <c r="R33" s="117" t="s">
        <v>1129</v>
      </c>
      <c r="S33" s="117" t="s">
        <v>485</v>
      </c>
      <c r="T33" s="117" t="s">
        <v>1284</v>
      </c>
      <c r="U33" s="135">
        <v>0.20973348783314022</v>
      </c>
      <c r="V33" s="135">
        <v>4.8667439165701043E-2</v>
      </c>
      <c r="W33" s="135">
        <v>0.7334878331402086</v>
      </c>
      <c r="X33" s="27">
        <v>8.1112398609501733E-3</v>
      </c>
      <c r="Y33" s="135">
        <v>0.25840092699884126</v>
      </c>
      <c r="Z33" s="27">
        <v>-2.3121387283236983E-3</v>
      </c>
      <c r="AA33" s="27">
        <v>-9.8223615464994807E-2</v>
      </c>
    </row>
    <row r="34" spans="1:27" x14ac:dyDescent="0.25">
      <c r="A34" s="117" t="s">
        <v>1333</v>
      </c>
      <c r="B34" s="117" t="s">
        <v>320</v>
      </c>
      <c r="C34" s="117" t="s">
        <v>646</v>
      </c>
      <c r="D34" s="117" t="s">
        <v>647</v>
      </c>
      <c r="E34" s="117" t="s">
        <v>652</v>
      </c>
      <c r="F34" s="117" t="s">
        <v>1256</v>
      </c>
      <c r="G34" s="135">
        <v>0.23452768729641693</v>
      </c>
      <c r="H34" s="135">
        <v>0.14576547231270359</v>
      </c>
      <c r="I34" s="135">
        <v>0.57654723127035834</v>
      </c>
      <c r="J34" s="27">
        <v>4.3159609120521171E-2</v>
      </c>
      <c r="K34" s="135">
        <v>0.38029315960912052</v>
      </c>
      <c r="L34" s="27">
        <v>-3.9874902267396428E-2</v>
      </c>
      <c r="M34" s="27">
        <v>-9.904622157006604E-2</v>
      </c>
      <c r="O34" s="117" t="s">
        <v>1333</v>
      </c>
      <c r="P34" s="117" t="s">
        <v>320</v>
      </c>
      <c r="Q34" s="117" t="s">
        <v>884</v>
      </c>
      <c r="R34" s="117" t="s">
        <v>1200</v>
      </c>
      <c r="S34" s="117" t="s">
        <v>882</v>
      </c>
      <c r="T34" s="117" t="s">
        <v>1203</v>
      </c>
      <c r="U34" s="135">
        <v>0.42157470551766896</v>
      </c>
      <c r="V34" s="135">
        <v>0.1642901425914445</v>
      </c>
      <c r="W34" s="135">
        <v>0.40421574705517671</v>
      </c>
      <c r="X34" s="27">
        <v>9.9194048357098569E-3</v>
      </c>
      <c r="Y34" s="135">
        <v>0.58586484810911343</v>
      </c>
      <c r="Z34" s="27">
        <v>-1.9452887537993901E-2</v>
      </c>
      <c r="AA34" s="27">
        <v>-6.6010422698320803E-2</v>
      </c>
    </row>
    <row r="35" spans="1:27" x14ac:dyDescent="0.25">
      <c r="A35" s="117" t="s">
        <v>1333</v>
      </c>
      <c r="B35" s="117" t="s">
        <v>320</v>
      </c>
      <c r="C35" s="117" t="s">
        <v>722</v>
      </c>
      <c r="D35" s="117" t="s">
        <v>1148</v>
      </c>
      <c r="E35" s="117" t="s">
        <v>730</v>
      </c>
      <c r="F35" s="117" t="s">
        <v>1259</v>
      </c>
      <c r="G35" s="135">
        <v>0.27164179104477609</v>
      </c>
      <c r="H35" s="135">
        <v>0.11343283582089553</v>
      </c>
      <c r="I35" s="135">
        <v>0.61492537313432838</v>
      </c>
      <c r="J35" s="27">
        <v>0</v>
      </c>
      <c r="K35" s="135">
        <v>0.38507462686567162</v>
      </c>
      <c r="L35" s="27">
        <v>0.12040133779264206</v>
      </c>
      <c r="M35" s="27">
        <v>-5.8988764044943798E-2</v>
      </c>
      <c r="O35" s="117" t="s">
        <v>1333</v>
      </c>
      <c r="P35" s="117" t="s">
        <v>320</v>
      </c>
      <c r="Q35" s="117" t="s">
        <v>646</v>
      </c>
      <c r="R35" s="117" t="s">
        <v>647</v>
      </c>
      <c r="S35" s="117" t="s">
        <v>667</v>
      </c>
      <c r="T35" s="117" t="s">
        <v>1160</v>
      </c>
      <c r="U35" s="135">
        <v>0.40559440559440557</v>
      </c>
      <c r="V35" s="135">
        <v>0.1008991008991009</v>
      </c>
      <c r="W35" s="135">
        <v>0.48351648351648352</v>
      </c>
      <c r="X35" s="27">
        <v>9.99000999000999E-3</v>
      </c>
      <c r="Y35" s="135">
        <v>0.50649350649350644</v>
      </c>
      <c r="Z35" s="27">
        <v>-2.9880478087649376E-3</v>
      </c>
      <c r="AA35" s="27">
        <v>-3.7499999999999978E-2</v>
      </c>
    </row>
    <row r="36" spans="1:27" x14ac:dyDescent="0.25">
      <c r="A36" s="117" t="s">
        <v>1333</v>
      </c>
      <c r="B36" s="117" t="s">
        <v>320</v>
      </c>
      <c r="C36" s="117" t="s">
        <v>496</v>
      </c>
      <c r="D36" s="117" t="s">
        <v>497</v>
      </c>
      <c r="E36" s="117" t="s">
        <v>511</v>
      </c>
      <c r="F36" s="117" t="s">
        <v>1176</v>
      </c>
      <c r="G36" s="135">
        <v>0.23748668796592121</v>
      </c>
      <c r="H36" s="135">
        <v>0.16187433439829607</v>
      </c>
      <c r="I36" s="135">
        <v>0.60063897763578278</v>
      </c>
      <c r="J36" s="27">
        <v>0</v>
      </c>
      <c r="K36" s="135">
        <v>0.39936102236421728</v>
      </c>
      <c r="L36" s="27">
        <v>0.20076726342711004</v>
      </c>
      <c r="M36" s="27">
        <v>0.10340775558166859</v>
      </c>
      <c r="O36" s="117" t="s">
        <v>1333</v>
      </c>
      <c r="P36" s="117" t="s">
        <v>320</v>
      </c>
      <c r="Q36" s="117" t="s">
        <v>1030</v>
      </c>
      <c r="R36" s="117" t="s">
        <v>1031</v>
      </c>
      <c r="S36" s="117" t="s">
        <v>1054</v>
      </c>
      <c r="T36" s="117" t="s">
        <v>11</v>
      </c>
      <c r="U36" s="135">
        <v>0.36408450704225354</v>
      </c>
      <c r="V36" s="135">
        <v>0.32323943661971832</v>
      </c>
      <c r="W36" s="135">
        <v>0.30140845070422534</v>
      </c>
      <c r="X36" s="27">
        <v>1.1267605633802818E-2</v>
      </c>
      <c r="Y36" s="135">
        <v>0.6873239436619718</v>
      </c>
      <c r="Z36" s="27">
        <v>1.7191977077363862E-2</v>
      </c>
      <c r="AA36" s="27">
        <v>-7.6122316200390339E-2</v>
      </c>
    </row>
    <row r="37" spans="1:27" x14ac:dyDescent="0.25">
      <c r="A37" s="117" t="s">
        <v>1333</v>
      </c>
      <c r="B37" s="117" t="s">
        <v>320</v>
      </c>
      <c r="C37" s="117" t="s">
        <v>722</v>
      </c>
      <c r="D37" s="117" t="s">
        <v>1148</v>
      </c>
      <c r="E37" s="117" t="s">
        <v>720</v>
      </c>
      <c r="F37" s="117" t="s">
        <v>1273</v>
      </c>
      <c r="G37" s="135">
        <v>0.27816901408450706</v>
      </c>
      <c r="H37" s="135">
        <v>0.12323943661971831</v>
      </c>
      <c r="I37" s="135">
        <v>0.58098591549295775</v>
      </c>
      <c r="J37" s="27">
        <v>1.7605633802816902E-2</v>
      </c>
      <c r="K37" s="135">
        <v>0.40140845070422537</v>
      </c>
      <c r="L37" s="27">
        <v>2.1582733812949728E-2</v>
      </c>
      <c r="M37" s="27">
        <v>-0.11526479750778817</v>
      </c>
      <c r="O37" s="117" t="s">
        <v>1333</v>
      </c>
      <c r="P37" s="117" t="s">
        <v>320</v>
      </c>
      <c r="Q37" s="117" t="s">
        <v>722</v>
      </c>
      <c r="R37" s="117" t="s">
        <v>1148</v>
      </c>
      <c r="S37" s="117" t="s">
        <v>733</v>
      </c>
      <c r="T37" s="117" t="s">
        <v>1162</v>
      </c>
      <c r="U37" s="135">
        <v>0.33434650455927051</v>
      </c>
      <c r="V37" s="135">
        <v>0.10486322188449848</v>
      </c>
      <c r="W37" s="135">
        <v>0.54863221884498481</v>
      </c>
      <c r="X37" s="27">
        <v>1.2158054711246201E-2</v>
      </c>
      <c r="Y37" s="135">
        <v>0.43920972644376899</v>
      </c>
      <c r="Z37" s="27">
        <v>9.2024539877300082E-3</v>
      </c>
      <c r="AA37" s="27">
        <v>-3.2352941176470584E-2</v>
      </c>
    </row>
    <row r="38" spans="1:27" x14ac:dyDescent="0.25">
      <c r="A38" s="117" t="s">
        <v>1333</v>
      </c>
      <c r="B38" s="117" t="s">
        <v>320</v>
      </c>
      <c r="C38" s="117" t="s">
        <v>824</v>
      </c>
      <c r="D38" s="117" t="s">
        <v>1187</v>
      </c>
      <c r="E38" s="117" t="s">
        <v>835</v>
      </c>
      <c r="F38" s="117" t="s">
        <v>1198</v>
      </c>
      <c r="G38" s="135">
        <v>0.31111111111111112</v>
      </c>
      <c r="H38" s="135">
        <v>9.1358024691358022E-2</v>
      </c>
      <c r="I38" s="135">
        <v>0.56049382716049378</v>
      </c>
      <c r="J38" s="27">
        <v>3.7037037037037035E-2</v>
      </c>
      <c r="K38" s="135">
        <v>0.40246913580246912</v>
      </c>
      <c r="L38" s="27">
        <v>0.14406779661016955</v>
      </c>
      <c r="M38" s="27">
        <v>-9.7799511002445438E-3</v>
      </c>
      <c r="O38" s="117" t="s">
        <v>1333</v>
      </c>
      <c r="P38" s="117" t="s">
        <v>320</v>
      </c>
      <c r="Q38" s="117" t="s">
        <v>461</v>
      </c>
      <c r="R38" s="117" t="s">
        <v>1131</v>
      </c>
      <c r="S38" s="117" t="s">
        <v>469</v>
      </c>
      <c r="T38" s="117" t="s">
        <v>1153</v>
      </c>
      <c r="U38" s="135">
        <v>0.29617834394904458</v>
      </c>
      <c r="V38" s="135">
        <v>7.1656050955414011E-2</v>
      </c>
      <c r="W38" s="135">
        <v>0.61942675159235672</v>
      </c>
      <c r="X38" s="27">
        <v>1.2738853503184714E-2</v>
      </c>
      <c r="Y38" s="135">
        <v>0.36783439490445857</v>
      </c>
      <c r="Z38" s="27">
        <v>2.9508196721311553E-2</v>
      </c>
      <c r="AA38" s="27">
        <v>-1.5673981191222541E-2</v>
      </c>
    </row>
    <row r="39" spans="1:27" x14ac:dyDescent="0.25">
      <c r="A39" s="117" t="s">
        <v>1333</v>
      </c>
      <c r="B39" s="117" t="s">
        <v>320</v>
      </c>
      <c r="C39" s="117" t="s">
        <v>824</v>
      </c>
      <c r="D39" s="117" t="s">
        <v>1187</v>
      </c>
      <c r="E39" s="117" t="s">
        <v>838</v>
      </c>
      <c r="F39" s="117" t="s">
        <v>1250</v>
      </c>
      <c r="G39" s="135">
        <v>0.29203539823008851</v>
      </c>
      <c r="H39" s="135">
        <v>0.12094395280235988</v>
      </c>
      <c r="I39" s="135">
        <v>0.56047197640117996</v>
      </c>
      <c r="J39" s="27">
        <v>2.6548672566371681E-2</v>
      </c>
      <c r="K39" s="135">
        <v>0.41297935103244837</v>
      </c>
      <c r="L39" s="27">
        <v>4.3076923076923013E-2</v>
      </c>
      <c r="M39" s="27">
        <v>-6.8681318681318659E-2</v>
      </c>
      <c r="O39" s="117" t="s">
        <v>1333</v>
      </c>
      <c r="P39" s="117" t="s">
        <v>320</v>
      </c>
      <c r="Q39" s="117" t="s">
        <v>871</v>
      </c>
      <c r="R39" s="117" t="s">
        <v>1165</v>
      </c>
      <c r="S39" s="117" t="s">
        <v>869</v>
      </c>
      <c r="T39" s="117" t="s">
        <v>1287</v>
      </c>
      <c r="U39" s="135">
        <v>0.45833333333333331</v>
      </c>
      <c r="V39" s="135">
        <v>0.1626984126984127</v>
      </c>
      <c r="W39" s="135">
        <v>0.36507936507936506</v>
      </c>
      <c r="X39" s="27">
        <v>1.3888888888888888E-2</v>
      </c>
      <c r="Y39" s="135">
        <v>0.62103174603174605</v>
      </c>
      <c r="Z39" s="27">
        <v>0.16397228637413397</v>
      </c>
      <c r="AA39" s="27">
        <v>3.4907597535934309E-2</v>
      </c>
    </row>
    <row r="40" spans="1:27" x14ac:dyDescent="0.25">
      <c r="A40" s="117" t="s">
        <v>1333</v>
      </c>
      <c r="B40" s="117" t="s">
        <v>320</v>
      </c>
      <c r="C40" s="117" t="s">
        <v>646</v>
      </c>
      <c r="D40" s="117" t="s">
        <v>647</v>
      </c>
      <c r="E40" s="117" t="s">
        <v>664</v>
      </c>
      <c r="F40" s="117" t="s">
        <v>1140</v>
      </c>
      <c r="G40" s="135">
        <v>0.30194472876151485</v>
      </c>
      <c r="H40" s="135">
        <v>0.11463664278403275</v>
      </c>
      <c r="I40" s="135">
        <v>0.5762538382804504</v>
      </c>
      <c r="J40" s="27">
        <v>7.164790174002047E-3</v>
      </c>
      <c r="K40" s="135">
        <v>0.41658137154554759</v>
      </c>
      <c r="L40" s="27">
        <v>3.2769556025370017E-2</v>
      </c>
      <c r="M40" s="27">
        <v>-9.1277890466531231E-3</v>
      </c>
      <c r="O40" s="117" t="s">
        <v>1333</v>
      </c>
      <c r="P40" s="117" t="s">
        <v>320</v>
      </c>
      <c r="Q40" s="117" t="s">
        <v>1030</v>
      </c>
      <c r="R40" s="117" t="s">
        <v>1031</v>
      </c>
      <c r="S40" s="117" t="s">
        <v>1051</v>
      </c>
      <c r="T40" s="117" t="s">
        <v>1191</v>
      </c>
      <c r="U40" s="135">
        <v>0.52033898305084747</v>
      </c>
      <c r="V40" s="135">
        <v>0.29915254237288136</v>
      </c>
      <c r="W40" s="135">
        <v>0.1652542372881356</v>
      </c>
      <c r="X40" s="27">
        <v>1.5254237288135594E-2</v>
      </c>
      <c r="Y40" s="135">
        <v>0.81949152542372883</v>
      </c>
      <c r="Z40" s="27">
        <v>5.8295964125560484E-2</v>
      </c>
      <c r="AA40" s="27">
        <v>4.2553191489360653E-3</v>
      </c>
    </row>
    <row r="41" spans="1:27" x14ac:dyDescent="0.25">
      <c r="A41" s="117" t="s">
        <v>1333</v>
      </c>
      <c r="B41" s="117" t="s">
        <v>320</v>
      </c>
      <c r="C41" s="117" t="s">
        <v>580</v>
      </c>
      <c r="D41" s="117" t="s">
        <v>1163</v>
      </c>
      <c r="E41" s="117" t="s">
        <v>588</v>
      </c>
      <c r="F41" s="117" t="s">
        <v>1309</v>
      </c>
      <c r="G41" s="135">
        <v>0.29515418502202645</v>
      </c>
      <c r="H41" s="135">
        <v>0.1277533039647577</v>
      </c>
      <c r="I41" s="135">
        <v>0.57488986784140972</v>
      </c>
      <c r="J41" s="27">
        <v>2.2026431718061676E-3</v>
      </c>
      <c r="K41" s="135">
        <v>0.42290748898678415</v>
      </c>
      <c r="L41" s="27">
        <v>-4.2194092827004259E-2</v>
      </c>
      <c r="M41" s="27">
        <v>-0.16849816849816845</v>
      </c>
      <c r="O41" s="117" t="s">
        <v>1333</v>
      </c>
      <c r="P41" s="117" t="s">
        <v>320</v>
      </c>
      <c r="Q41" s="117" t="s">
        <v>802</v>
      </c>
      <c r="R41" s="117" t="s">
        <v>1146</v>
      </c>
      <c r="S41" s="117" t="s">
        <v>813</v>
      </c>
      <c r="T41" s="117" t="s">
        <v>1147</v>
      </c>
      <c r="U41" s="135">
        <v>0.32444444444444442</v>
      </c>
      <c r="V41" s="135">
        <v>0.24222222222222223</v>
      </c>
      <c r="W41" s="135">
        <v>0.41666666666666669</v>
      </c>
      <c r="X41" s="27">
        <v>1.6666666666666666E-2</v>
      </c>
      <c r="Y41" s="135">
        <v>0.56666666666666665</v>
      </c>
      <c r="Z41" s="27">
        <v>1.8099547511312153E-2</v>
      </c>
      <c r="AA41" s="27">
        <v>-4.4247787610619538E-3</v>
      </c>
    </row>
    <row r="42" spans="1:27" x14ac:dyDescent="0.25">
      <c r="A42" s="117" t="s">
        <v>1333</v>
      </c>
      <c r="B42" s="117" t="s">
        <v>320</v>
      </c>
      <c r="C42" s="117" t="s">
        <v>824</v>
      </c>
      <c r="D42" s="117" t="s">
        <v>1187</v>
      </c>
      <c r="E42" s="117" t="s">
        <v>841</v>
      </c>
      <c r="F42" s="117" t="s">
        <v>1248</v>
      </c>
      <c r="G42" s="135">
        <v>0.3253536452665941</v>
      </c>
      <c r="H42" s="135">
        <v>9.793253536452666E-2</v>
      </c>
      <c r="I42" s="135">
        <v>0.55821545157780195</v>
      </c>
      <c r="J42" s="27">
        <v>1.8498367791077257E-2</v>
      </c>
      <c r="K42" s="135">
        <v>0.42328618063112078</v>
      </c>
      <c r="L42" s="27">
        <v>-9.0999010880316478E-2</v>
      </c>
      <c r="M42" s="27">
        <v>-0.12642585551330798</v>
      </c>
      <c r="O42" s="117" t="s">
        <v>1333</v>
      </c>
      <c r="P42" s="117" t="s">
        <v>320</v>
      </c>
      <c r="Q42" s="117" t="s">
        <v>824</v>
      </c>
      <c r="R42" s="117" t="s">
        <v>1187</v>
      </c>
      <c r="S42" s="117" t="s">
        <v>832</v>
      </c>
      <c r="T42" s="117" t="s">
        <v>1240</v>
      </c>
      <c r="U42" s="135">
        <v>0.30321592649310875</v>
      </c>
      <c r="V42" s="135">
        <v>0.13629402756508421</v>
      </c>
      <c r="W42" s="135">
        <v>0.54364471669218994</v>
      </c>
      <c r="X42" s="27">
        <v>1.6845329249617153E-2</v>
      </c>
      <c r="Y42" s="135">
        <v>0.43950995405819293</v>
      </c>
      <c r="Z42" s="27">
        <v>1.5337423312884457E-3</v>
      </c>
      <c r="AA42" s="27">
        <v>-9.4313453536754466E-2</v>
      </c>
    </row>
    <row r="43" spans="1:27" x14ac:dyDescent="0.25">
      <c r="A43" s="117" t="s">
        <v>1333</v>
      </c>
      <c r="B43" s="117" t="s">
        <v>320</v>
      </c>
      <c r="C43" s="117" t="s">
        <v>646</v>
      </c>
      <c r="D43" s="117" t="s">
        <v>647</v>
      </c>
      <c r="E43" s="117" t="s">
        <v>655</v>
      </c>
      <c r="F43" s="117" t="s">
        <v>1305</v>
      </c>
      <c r="G43" s="135">
        <v>0.32282282282282282</v>
      </c>
      <c r="H43" s="135">
        <v>0.1006006006006006</v>
      </c>
      <c r="I43" s="135">
        <v>0.57357357357357353</v>
      </c>
      <c r="J43" s="27">
        <v>3.003003003003003E-3</v>
      </c>
      <c r="K43" s="135">
        <v>0.42342342342342343</v>
      </c>
      <c r="L43" s="27">
        <v>3.9001560062402518E-2</v>
      </c>
      <c r="M43" s="27">
        <v>-0.11788079470198676</v>
      </c>
      <c r="O43" s="117" t="s">
        <v>1333</v>
      </c>
      <c r="P43" s="117" t="s">
        <v>320</v>
      </c>
      <c r="Q43" s="117" t="s">
        <v>700</v>
      </c>
      <c r="R43" s="117" t="s">
        <v>1139</v>
      </c>
      <c r="S43" s="117" t="s">
        <v>714</v>
      </c>
      <c r="T43" s="117" t="s">
        <v>1155</v>
      </c>
      <c r="U43" s="135">
        <v>0.21549893842887474</v>
      </c>
      <c r="V43" s="135">
        <v>0.13375796178343949</v>
      </c>
      <c r="W43" s="135">
        <v>0.63375796178343946</v>
      </c>
      <c r="X43" s="27">
        <v>1.6985138004246284E-2</v>
      </c>
      <c r="Y43" s="135">
        <v>0.34925690021231426</v>
      </c>
      <c r="Z43" s="27">
        <v>1.0729613733905685E-2</v>
      </c>
      <c r="AA43" s="27">
        <v>-3.5823950870010224E-2</v>
      </c>
    </row>
    <row r="44" spans="1:27" x14ac:dyDescent="0.25">
      <c r="A44" s="117" t="s">
        <v>1333</v>
      </c>
      <c r="B44" s="117" t="s">
        <v>320</v>
      </c>
      <c r="C44" s="117" t="s">
        <v>722</v>
      </c>
      <c r="D44" s="117" t="s">
        <v>1148</v>
      </c>
      <c r="E44" s="117" t="s">
        <v>733</v>
      </c>
      <c r="F44" s="117" t="s">
        <v>1162</v>
      </c>
      <c r="G44" s="135">
        <v>0.33434650455927051</v>
      </c>
      <c r="H44" s="135">
        <v>0.10486322188449848</v>
      </c>
      <c r="I44" s="135">
        <v>0.54863221884498481</v>
      </c>
      <c r="J44" s="27">
        <v>1.2158054711246201E-2</v>
      </c>
      <c r="K44" s="135">
        <v>0.43920972644376899</v>
      </c>
      <c r="L44" s="27">
        <v>9.2024539877300082E-3</v>
      </c>
      <c r="M44" s="27">
        <v>-3.2352941176470584E-2</v>
      </c>
      <c r="O44" s="117" t="s">
        <v>1333</v>
      </c>
      <c r="P44" s="117" t="s">
        <v>320</v>
      </c>
      <c r="Q44" s="117" t="s">
        <v>1030</v>
      </c>
      <c r="R44" s="117" t="s">
        <v>1031</v>
      </c>
      <c r="S44" s="117" t="s">
        <v>1063</v>
      </c>
      <c r="T44" s="117" t="s">
        <v>1222</v>
      </c>
      <c r="U44" s="135">
        <v>0.42677165354330709</v>
      </c>
      <c r="V44" s="135">
        <v>0.20629921259842521</v>
      </c>
      <c r="W44" s="135">
        <v>0.34960629921259845</v>
      </c>
      <c r="X44" s="27">
        <v>1.7322834645669291E-2</v>
      </c>
      <c r="Y44" s="135">
        <v>0.63307086614173236</v>
      </c>
      <c r="Z44" s="27">
        <v>0.19585687382297556</v>
      </c>
      <c r="AA44" s="27">
        <v>4.699093157460843E-2</v>
      </c>
    </row>
    <row r="45" spans="1:27" x14ac:dyDescent="0.25">
      <c r="A45" s="117" t="s">
        <v>1333</v>
      </c>
      <c r="B45" s="117" t="s">
        <v>320</v>
      </c>
      <c r="C45" s="117" t="s">
        <v>824</v>
      </c>
      <c r="D45" s="117" t="s">
        <v>1187</v>
      </c>
      <c r="E45" s="117" t="s">
        <v>832</v>
      </c>
      <c r="F45" s="117" t="s">
        <v>1240</v>
      </c>
      <c r="G45" s="135">
        <v>0.30321592649310875</v>
      </c>
      <c r="H45" s="135">
        <v>0.13629402756508421</v>
      </c>
      <c r="I45" s="135">
        <v>0.54364471669218994</v>
      </c>
      <c r="J45" s="27">
        <v>1.6845329249617153E-2</v>
      </c>
      <c r="K45" s="135">
        <v>0.43950995405819293</v>
      </c>
      <c r="L45" s="27">
        <v>1.5337423312884457E-3</v>
      </c>
      <c r="M45" s="27">
        <v>-9.4313453536754466E-2</v>
      </c>
      <c r="O45" s="117" t="s">
        <v>1333</v>
      </c>
      <c r="P45" s="117" t="s">
        <v>320</v>
      </c>
      <c r="Q45" s="117" t="s">
        <v>722</v>
      </c>
      <c r="R45" s="117" t="s">
        <v>1148</v>
      </c>
      <c r="S45" s="117" t="s">
        <v>720</v>
      </c>
      <c r="T45" s="117" t="s">
        <v>1273</v>
      </c>
      <c r="U45" s="135">
        <v>0.27816901408450706</v>
      </c>
      <c r="V45" s="135">
        <v>0.12323943661971831</v>
      </c>
      <c r="W45" s="135">
        <v>0.58098591549295775</v>
      </c>
      <c r="X45" s="27">
        <v>1.7605633802816902E-2</v>
      </c>
      <c r="Y45" s="135">
        <v>0.40140845070422537</v>
      </c>
      <c r="Z45" s="27">
        <v>2.1582733812949728E-2</v>
      </c>
      <c r="AA45" s="27">
        <v>-0.11526479750778817</v>
      </c>
    </row>
    <row r="46" spans="1:27" x14ac:dyDescent="0.25">
      <c r="A46" s="117" t="s">
        <v>1333</v>
      </c>
      <c r="B46" s="117" t="s">
        <v>320</v>
      </c>
      <c r="C46" s="117" t="s">
        <v>779</v>
      </c>
      <c r="D46" s="117" t="s">
        <v>780</v>
      </c>
      <c r="E46" s="117" t="s">
        <v>791</v>
      </c>
      <c r="F46" s="117" t="s">
        <v>1232</v>
      </c>
      <c r="G46" s="135">
        <v>0.31164901664145234</v>
      </c>
      <c r="H46" s="135">
        <v>0.12859304084720122</v>
      </c>
      <c r="I46" s="135">
        <v>0.55521936459909227</v>
      </c>
      <c r="J46" s="27">
        <v>4.5385779122541605E-3</v>
      </c>
      <c r="K46" s="135">
        <v>0.44024205748865353</v>
      </c>
      <c r="L46" s="27">
        <v>0.18246869409660116</v>
      </c>
      <c r="M46" s="27">
        <v>8.0065359477124121E-2</v>
      </c>
      <c r="O46" s="117" t="s">
        <v>1333</v>
      </c>
      <c r="P46" s="117" t="s">
        <v>320</v>
      </c>
      <c r="Q46" s="117" t="s">
        <v>560</v>
      </c>
      <c r="R46" s="117" t="s">
        <v>561</v>
      </c>
      <c r="S46" s="117" t="s">
        <v>558</v>
      </c>
      <c r="T46" s="117" t="s">
        <v>1251</v>
      </c>
      <c r="U46" s="135">
        <v>0.15404040404040403</v>
      </c>
      <c r="V46" s="135">
        <v>5.808080808080808E-2</v>
      </c>
      <c r="W46" s="135">
        <v>0.77020202020202022</v>
      </c>
      <c r="X46" s="27">
        <v>1.7676767676767676E-2</v>
      </c>
      <c r="Y46" s="135">
        <v>0.2121212121212121</v>
      </c>
      <c r="Z46" s="27">
        <v>1.538461538461533E-2</v>
      </c>
      <c r="AA46" s="27">
        <v>-0.13913043478260867</v>
      </c>
    </row>
    <row r="47" spans="1:27" x14ac:dyDescent="0.25">
      <c r="A47" s="117" t="s">
        <v>1333</v>
      </c>
      <c r="B47" s="117" t="s">
        <v>320</v>
      </c>
      <c r="C47" s="117" t="s">
        <v>846</v>
      </c>
      <c r="D47" s="117" t="s">
        <v>1151</v>
      </c>
      <c r="E47" s="117" t="s">
        <v>854</v>
      </c>
      <c r="F47" s="117" t="s">
        <v>1300</v>
      </c>
      <c r="G47" s="135">
        <v>0.33090379008746357</v>
      </c>
      <c r="H47" s="135">
        <v>0.11370262390670553</v>
      </c>
      <c r="I47" s="135">
        <v>0.55102040816326525</v>
      </c>
      <c r="J47" s="27">
        <v>4.3731778425655978E-3</v>
      </c>
      <c r="K47" s="135">
        <v>0.44460641399416911</v>
      </c>
      <c r="L47" s="27">
        <v>-2.9069767441860517E-3</v>
      </c>
      <c r="M47" s="27">
        <v>-9.3791281373844071E-2</v>
      </c>
      <c r="O47" s="117" t="s">
        <v>1333</v>
      </c>
      <c r="P47" s="117" t="s">
        <v>320</v>
      </c>
      <c r="Q47" s="117" t="s">
        <v>560</v>
      </c>
      <c r="R47" s="117" t="s">
        <v>561</v>
      </c>
      <c r="S47" s="117" t="s">
        <v>572</v>
      </c>
      <c r="T47" s="117" t="s">
        <v>1174</v>
      </c>
      <c r="U47" s="135">
        <v>0.32014388489208634</v>
      </c>
      <c r="V47" s="135">
        <v>1.7985611510791366E-2</v>
      </c>
      <c r="W47" s="135">
        <v>0.64388489208633093</v>
      </c>
      <c r="X47" s="27">
        <v>1.7985611510791366E-2</v>
      </c>
      <c r="Y47" s="135">
        <v>0.33812949640287771</v>
      </c>
      <c r="Z47" s="27">
        <v>0.18803418803418803</v>
      </c>
      <c r="AA47" s="27">
        <v>-3.5842293906810374E-3</v>
      </c>
    </row>
    <row r="48" spans="1:27" x14ac:dyDescent="0.25">
      <c r="A48" s="117" t="s">
        <v>1333</v>
      </c>
      <c r="B48" s="117" t="s">
        <v>320</v>
      </c>
      <c r="C48" s="117" t="s">
        <v>1001</v>
      </c>
      <c r="D48" s="117" t="s">
        <v>1002</v>
      </c>
      <c r="E48" s="117" t="s">
        <v>1007</v>
      </c>
      <c r="F48" s="117" t="s">
        <v>354</v>
      </c>
      <c r="G48" s="135">
        <v>0.33641975308641975</v>
      </c>
      <c r="H48" s="135">
        <v>0.11419753086419752</v>
      </c>
      <c r="I48" s="135">
        <v>0.54629629629629628</v>
      </c>
      <c r="J48" s="27">
        <v>3.0864197530864196E-3</v>
      </c>
      <c r="K48" s="135">
        <v>0.45061728395061729</v>
      </c>
      <c r="L48" s="27">
        <v>1.8867924528301883E-2</v>
      </c>
      <c r="M48" s="27">
        <v>-6.6282420749279591E-2</v>
      </c>
      <c r="O48" s="117" t="s">
        <v>1333</v>
      </c>
      <c r="P48" s="117" t="s">
        <v>320</v>
      </c>
      <c r="Q48" s="117" t="s">
        <v>824</v>
      </c>
      <c r="R48" s="117" t="s">
        <v>1187</v>
      </c>
      <c r="S48" s="117" t="s">
        <v>841</v>
      </c>
      <c r="T48" s="117" t="s">
        <v>1248</v>
      </c>
      <c r="U48" s="135">
        <v>0.3253536452665941</v>
      </c>
      <c r="V48" s="135">
        <v>9.793253536452666E-2</v>
      </c>
      <c r="W48" s="135">
        <v>0.55821545157780195</v>
      </c>
      <c r="X48" s="27">
        <v>1.8498367791077257E-2</v>
      </c>
      <c r="Y48" s="135">
        <v>0.42328618063112078</v>
      </c>
      <c r="Z48" s="27">
        <v>-9.0999010880316478E-2</v>
      </c>
      <c r="AA48" s="27">
        <v>-0.12642585551330798</v>
      </c>
    </row>
    <row r="49" spans="1:27" x14ac:dyDescent="0.25">
      <c r="A49" s="117" t="s">
        <v>1333</v>
      </c>
      <c r="B49" s="117" t="s">
        <v>320</v>
      </c>
      <c r="C49" s="117" t="s">
        <v>802</v>
      </c>
      <c r="D49" s="117" t="s">
        <v>1146</v>
      </c>
      <c r="E49" s="117" t="s">
        <v>800</v>
      </c>
      <c r="F49" s="117" t="s">
        <v>1279</v>
      </c>
      <c r="G49" s="135">
        <v>0.34206471494607088</v>
      </c>
      <c r="H49" s="135">
        <v>0.1147919876733436</v>
      </c>
      <c r="I49" s="135">
        <v>0.51926040061633283</v>
      </c>
      <c r="J49" s="27">
        <v>2.3882896764252697E-2</v>
      </c>
      <c r="K49" s="135">
        <v>0.45685670261941447</v>
      </c>
      <c r="L49" s="27">
        <v>-1.1424219345011477E-2</v>
      </c>
      <c r="M49" s="27">
        <v>-7.8125E-2</v>
      </c>
      <c r="O49" s="117" t="s">
        <v>1333</v>
      </c>
      <c r="P49" s="117" t="s">
        <v>320</v>
      </c>
      <c r="Q49" s="117" t="s">
        <v>824</v>
      </c>
      <c r="R49" s="117" t="s">
        <v>1187</v>
      </c>
      <c r="S49" s="117" t="s">
        <v>822</v>
      </c>
      <c r="T49" s="117" t="s">
        <v>1246</v>
      </c>
      <c r="U49" s="135">
        <v>0.38814993954050786</v>
      </c>
      <c r="V49" s="135">
        <v>0.13301088270858524</v>
      </c>
      <c r="W49" s="135">
        <v>0.45949214026602175</v>
      </c>
      <c r="X49" s="27">
        <v>1.9347037484885126E-2</v>
      </c>
      <c r="Y49" s="135">
        <v>0.5211608222490931</v>
      </c>
      <c r="Z49" s="27">
        <v>3.3749999999999947E-2</v>
      </c>
      <c r="AA49" s="27">
        <v>-7.3908174692049244E-2</v>
      </c>
    </row>
    <row r="50" spans="1:27" x14ac:dyDescent="0.25">
      <c r="A50" s="117" t="s">
        <v>1333</v>
      </c>
      <c r="B50" s="117" t="s">
        <v>320</v>
      </c>
      <c r="C50" s="117" t="s">
        <v>1001</v>
      </c>
      <c r="D50" s="117" t="s">
        <v>1002</v>
      </c>
      <c r="E50" s="117" t="s">
        <v>1022</v>
      </c>
      <c r="F50" s="117" t="s">
        <v>1237</v>
      </c>
      <c r="G50" s="135">
        <v>0.3455621301775148</v>
      </c>
      <c r="H50" s="135">
        <v>0.11952662721893491</v>
      </c>
      <c r="I50" s="135">
        <v>0.48757396449704143</v>
      </c>
      <c r="J50" s="27">
        <v>4.7337278106508875E-2</v>
      </c>
      <c r="K50" s="135">
        <v>0.46508875739644973</v>
      </c>
      <c r="L50" s="27">
        <v>-2.3612750885477762E-3</v>
      </c>
      <c r="M50" s="27">
        <v>-3.0963302752293531E-2</v>
      </c>
      <c r="O50" s="117" t="s">
        <v>1333</v>
      </c>
      <c r="P50" s="117" t="s">
        <v>320</v>
      </c>
      <c r="Q50" s="117" t="s">
        <v>580</v>
      </c>
      <c r="R50" s="117" t="s">
        <v>1163</v>
      </c>
      <c r="S50" s="117" t="s">
        <v>582</v>
      </c>
      <c r="T50" s="117" t="s">
        <v>340</v>
      </c>
      <c r="U50" s="135">
        <v>0.28830313014827019</v>
      </c>
      <c r="V50" s="135">
        <v>7.4135090609555185E-2</v>
      </c>
      <c r="W50" s="135">
        <v>0.61614497528830314</v>
      </c>
      <c r="X50" s="27">
        <v>2.1416803953871501E-2</v>
      </c>
      <c r="Y50" s="135">
        <v>0.36243822075782539</v>
      </c>
      <c r="Z50" s="27">
        <v>8.0071174377224219E-2</v>
      </c>
      <c r="AA50" s="27">
        <v>-1.7799352750809017E-2</v>
      </c>
    </row>
    <row r="51" spans="1:27" x14ac:dyDescent="0.25">
      <c r="A51" s="117" t="s">
        <v>1333</v>
      </c>
      <c r="B51" s="117" t="s">
        <v>320</v>
      </c>
      <c r="C51" s="117" t="s">
        <v>884</v>
      </c>
      <c r="D51" s="117" t="s">
        <v>1200</v>
      </c>
      <c r="E51" s="117" t="s">
        <v>889</v>
      </c>
      <c r="F51" s="117" t="s">
        <v>1278</v>
      </c>
      <c r="G51" s="135">
        <v>0.38877043354655294</v>
      </c>
      <c r="H51" s="135">
        <v>8.45771144278607E-2</v>
      </c>
      <c r="I51" s="135">
        <v>0.49466950959488271</v>
      </c>
      <c r="J51" s="27">
        <v>3.1982942430703626E-2</v>
      </c>
      <c r="K51" s="135">
        <v>0.47334754797441364</v>
      </c>
      <c r="L51" s="27">
        <v>2.8510334996436626E-3</v>
      </c>
      <c r="M51" s="27">
        <v>-5.1247471341874573E-2</v>
      </c>
      <c r="O51" s="117" t="s">
        <v>1333</v>
      </c>
      <c r="P51" s="117" t="s">
        <v>320</v>
      </c>
      <c r="Q51" s="117" t="s">
        <v>534</v>
      </c>
      <c r="R51" s="117" t="s">
        <v>535</v>
      </c>
      <c r="S51" s="117" t="s">
        <v>555</v>
      </c>
      <c r="T51" s="117" t="s">
        <v>1143</v>
      </c>
      <c r="U51" s="135">
        <v>0.24363636363636362</v>
      </c>
      <c r="V51" s="135">
        <v>0.10181818181818182</v>
      </c>
      <c r="W51" s="135">
        <v>0.63272727272727269</v>
      </c>
      <c r="X51" s="27">
        <v>2.181818181818182E-2</v>
      </c>
      <c r="Y51" s="135">
        <v>0.34545454545454546</v>
      </c>
      <c r="Z51" s="27">
        <v>0.10441767068273089</v>
      </c>
      <c r="AA51" s="27">
        <v>-0.13522012578616349</v>
      </c>
    </row>
    <row r="52" spans="1:27" x14ac:dyDescent="0.25">
      <c r="A52" s="117" t="s">
        <v>1333</v>
      </c>
      <c r="B52" s="117" t="s">
        <v>320</v>
      </c>
      <c r="C52" s="117" t="s">
        <v>884</v>
      </c>
      <c r="D52" s="117" t="s">
        <v>1200</v>
      </c>
      <c r="E52" s="117" t="s">
        <v>886</v>
      </c>
      <c r="F52" s="117" t="s">
        <v>1201</v>
      </c>
      <c r="G52" s="135">
        <v>0.36284722222222221</v>
      </c>
      <c r="H52" s="135">
        <v>0.11631944444444445</v>
      </c>
      <c r="I52" s="135">
        <v>0.47916666666666669</v>
      </c>
      <c r="J52" s="27">
        <v>4.1666666666666664E-2</v>
      </c>
      <c r="K52" s="135">
        <v>0.47916666666666663</v>
      </c>
      <c r="L52" s="27">
        <v>-1.7331022530329143E-3</v>
      </c>
      <c r="M52" s="27">
        <v>-4.9504950495049549E-2</v>
      </c>
      <c r="O52" s="117" t="s">
        <v>1333</v>
      </c>
      <c r="P52" s="117" t="s">
        <v>320</v>
      </c>
      <c r="Q52" s="117" t="s">
        <v>700</v>
      </c>
      <c r="R52" s="117" t="s">
        <v>1139</v>
      </c>
      <c r="S52" s="117" t="s">
        <v>702</v>
      </c>
      <c r="T52" s="117" t="s">
        <v>1228</v>
      </c>
      <c r="U52" s="135">
        <v>0.35697674418604652</v>
      </c>
      <c r="V52" s="135">
        <v>0.23837209302325582</v>
      </c>
      <c r="W52" s="135">
        <v>0.38255813953488371</v>
      </c>
      <c r="X52" s="27">
        <v>2.2093023255813953E-2</v>
      </c>
      <c r="Y52" s="135">
        <v>0.59534883720930232</v>
      </c>
      <c r="Z52" s="27">
        <v>0.16059379217273961</v>
      </c>
      <c r="AA52" s="27">
        <v>5.1344743276283689E-2</v>
      </c>
    </row>
    <row r="53" spans="1:27" x14ac:dyDescent="0.25">
      <c r="A53" s="117" t="s">
        <v>1333</v>
      </c>
      <c r="B53" s="117" t="s">
        <v>320</v>
      </c>
      <c r="C53" s="117" t="s">
        <v>779</v>
      </c>
      <c r="D53" s="117" t="s">
        <v>780</v>
      </c>
      <c r="E53" s="117" t="s">
        <v>785</v>
      </c>
      <c r="F53" s="117" t="s">
        <v>373</v>
      </c>
      <c r="G53" s="135">
        <v>0.32208293153326906</v>
      </c>
      <c r="H53" s="135">
        <v>0.15911282545805208</v>
      </c>
      <c r="I53" s="135">
        <v>0.51591128254580521</v>
      </c>
      <c r="J53" s="27">
        <v>2.8929604628736743E-3</v>
      </c>
      <c r="K53" s="135">
        <v>0.48119575699132111</v>
      </c>
      <c r="L53" s="27">
        <v>-3.1746031746031744E-2</v>
      </c>
      <c r="M53" s="27">
        <v>-5.812897366030878E-2</v>
      </c>
      <c r="O53" s="117" t="s">
        <v>1333</v>
      </c>
      <c r="P53" s="117" t="s">
        <v>320</v>
      </c>
      <c r="Q53" s="117" t="s">
        <v>802</v>
      </c>
      <c r="R53" s="117" t="s">
        <v>1146</v>
      </c>
      <c r="S53" s="117" t="s">
        <v>800</v>
      </c>
      <c r="T53" s="117" t="s">
        <v>1279</v>
      </c>
      <c r="U53" s="135">
        <v>0.34206471494607088</v>
      </c>
      <c r="V53" s="135">
        <v>0.1147919876733436</v>
      </c>
      <c r="W53" s="135">
        <v>0.51926040061633283</v>
      </c>
      <c r="X53" s="27">
        <v>2.3882896764252697E-2</v>
      </c>
      <c r="Y53" s="135">
        <v>0.45685670261941447</v>
      </c>
      <c r="Z53" s="27">
        <v>-1.1424219345011477E-2</v>
      </c>
      <c r="AA53" s="27">
        <v>-7.8125E-2</v>
      </c>
    </row>
    <row r="54" spans="1:27" x14ac:dyDescent="0.25">
      <c r="A54" s="117" t="s">
        <v>1333</v>
      </c>
      <c r="B54" s="117" t="s">
        <v>320</v>
      </c>
      <c r="C54" s="117" t="s">
        <v>884</v>
      </c>
      <c r="D54" s="117" t="s">
        <v>1200</v>
      </c>
      <c r="E54" s="117" t="s">
        <v>892</v>
      </c>
      <c r="F54" s="117" t="s">
        <v>1207</v>
      </c>
      <c r="G54" s="135">
        <v>0.34718498659517427</v>
      </c>
      <c r="H54" s="135">
        <v>0.13404825737265416</v>
      </c>
      <c r="I54" s="135">
        <v>0.51742627345844505</v>
      </c>
      <c r="J54" s="27">
        <v>1.3404825737265416E-3</v>
      </c>
      <c r="K54" s="135">
        <v>0.48123324396782841</v>
      </c>
      <c r="L54" s="27">
        <v>-3.3678756476683946E-2</v>
      </c>
      <c r="M54" s="27">
        <v>-0.12338425381903639</v>
      </c>
      <c r="O54" s="117" t="s">
        <v>1333</v>
      </c>
      <c r="P54" s="117" t="s">
        <v>320</v>
      </c>
      <c r="Q54" s="117" t="s">
        <v>580</v>
      </c>
      <c r="R54" s="117" t="s">
        <v>1163</v>
      </c>
      <c r="S54" s="117" t="s">
        <v>600</v>
      </c>
      <c r="T54" s="117" t="s">
        <v>1290</v>
      </c>
      <c r="U54" s="135">
        <v>0.21778350515463918</v>
      </c>
      <c r="V54" s="135">
        <v>7.4742268041237112E-2</v>
      </c>
      <c r="W54" s="135">
        <v>0.6829896907216495</v>
      </c>
      <c r="X54" s="27">
        <v>2.4484536082474227E-2</v>
      </c>
      <c r="Y54" s="135">
        <v>0.2925257731958763</v>
      </c>
      <c r="Z54" s="27">
        <v>3.1914893617021267E-2</v>
      </c>
      <c r="AA54" s="27">
        <v>-3.3623910336239127E-2</v>
      </c>
    </row>
    <row r="55" spans="1:27" x14ac:dyDescent="0.25">
      <c r="A55" s="117" t="s">
        <v>1333</v>
      </c>
      <c r="B55" s="117" t="s">
        <v>320</v>
      </c>
      <c r="C55" s="117" t="s">
        <v>779</v>
      </c>
      <c r="D55" s="117" t="s">
        <v>780</v>
      </c>
      <c r="E55" s="117" t="s">
        <v>788</v>
      </c>
      <c r="F55" s="117" t="s">
        <v>1175</v>
      </c>
      <c r="G55" s="135">
        <v>0.35416666666666669</v>
      </c>
      <c r="H55" s="135">
        <v>0.12719298245614036</v>
      </c>
      <c r="I55" s="135">
        <v>0.51535087719298245</v>
      </c>
      <c r="J55" s="27">
        <v>3.2894736842105261E-3</v>
      </c>
      <c r="K55" s="135">
        <v>0.48135964912280704</v>
      </c>
      <c r="L55" s="27">
        <v>4.9482163406214141E-2</v>
      </c>
      <c r="M55" s="27">
        <v>-5.7851239669421517E-2</v>
      </c>
      <c r="O55" s="117" t="s">
        <v>1333</v>
      </c>
      <c r="P55" s="117" t="s">
        <v>320</v>
      </c>
      <c r="Q55" s="117" t="s">
        <v>932</v>
      </c>
      <c r="R55" s="117" t="s">
        <v>1170</v>
      </c>
      <c r="S55" s="117" t="s">
        <v>946</v>
      </c>
      <c r="T55" s="117" t="s">
        <v>1171</v>
      </c>
      <c r="U55" s="135">
        <v>0.48220640569395018</v>
      </c>
      <c r="V55" s="135">
        <v>0.16192170818505339</v>
      </c>
      <c r="W55" s="135">
        <v>0.33096085409252668</v>
      </c>
      <c r="X55" s="27">
        <v>2.491103202846975E-2</v>
      </c>
      <c r="Y55" s="135">
        <v>0.64412811387900359</v>
      </c>
      <c r="Z55" s="27">
        <v>-2.0905923344947785E-2</v>
      </c>
      <c r="AA55" s="27">
        <v>-5.227655986509272E-2</v>
      </c>
    </row>
    <row r="56" spans="1:27" x14ac:dyDescent="0.25">
      <c r="A56" s="117" t="s">
        <v>1333</v>
      </c>
      <c r="B56" s="117" t="s">
        <v>320</v>
      </c>
      <c r="C56" s="117" t="s">
        <v>646</v>
      </c>
      <c r="D56" s="117" t="s">
        <v>647</v>
      </c>
      <c r="E56" s="117" t="s">
        <v>649</v>
      </c>
      <c r="F56" s="117" t="s">
        <v>1180</v>
      </c>
      <c r="G56" s="135">
        <v>0.25240847784200388</v>
      </c>
      <c r="H56" s="135">
        <v>0.22928709055876687</v>
      </c>
      <c r="I56" s="135">
        <v>0.47976878612716761</v>
      </c>
      <c r="J56" s="27">
        <v>3.8535645472061654E-2</v>
      </c>
      <c r="K56" s="135">
        <v>0.48169556840077077</v>
      </c>
      <c r="L56" s="27">
        <v>0.27518427518427524</v>
      </c>
      <c r="M56" s="27">
        <v>0.12826086956521743</v>
      </c>
      <c r="O56" s="117" t="s">
        <v>1333</v>
      </c>
      <c r="P56" s="117" t="s">
        <v>320</v>
      </c>
      <c r="Q56" s="117" t="s">
        <v>1030</v>
      </c>
      <c r="R56" s="117" t="s">
        <v>1031</v>
      </c>
      <c r="S56" s="117" t="s">
        <v>1090</v>
      </c>
      <c r="T56" s="117" t="s">
        <v>17</v>
      </c>
      <c r="U56" s="135">
        <v>0.50344234079173833</v>
      </c>
      <c r="V56" s="135">
        <v>0.31497418244406195</v>
      </c>
      <c r="W56" s="135">
        <v>0.15662650602409639</v>
      </c>
      <c r="X56" s="27">
        <v>2.4956970740103269E-2</v>
      </c>
      <c r="Y56" s="135">
        <v>0.81841652323580028</v>
      </c>
      <c r="Z56" s="27">
        <v>-1.358234295415961E-2</v>
      </c>
      <c r="AA56" s="27">
        <v>-5.6051990251827832E-2</v>
      </c>
    </row>
    <row r="57" spans="1:27" x14ac:dyDescent="0.25">
      <c r="A57" s="117" t="s">
        <v>1333</v>
      </c>
      <c r="B57" s="117" t="s">
        <v>320</v>
      </c>
      <c r="C57" s="117" t="s">
        <v>722</v>
      </c>
      <c r="D57" s="117" t="s">
        <v>1148</v>
      </c>
      <c r="E57" s="117" t="s">
        <v>736</v>
      </c>
      <c r="F57" s="117" t="s">
        <v>1223</v>
      </c>
      <c r="G57" s="135">
        <v>0.32765151515151514</v>
      </c>
      <c r="H57" s="135">
        <v>0.15435606060606061</v>
      </c>
      <c r="I57" s="135">
        <v>0.5179924242424242</v>
      </c>
      <c r="J57" s="27">
        <v>0</v>
      </c>
      <c r="K57" s="135">
        <v>0.48200757575757575</v>
      </c>
      <c r="L57" s="27">
        <v>-2.3126734505087843E-2</v>
      </c>
      <c r="M57" s="27">
        <v>-6.2166962699822359E-2</v>
      </c>
      <c r="O57" s="117" t="s">
        <v>1333</v>
      </c>
      <c r="P57" s="117" t="s">
        <v>320</v>
      </c>
      <c r="Q57" s="117" t="s">
        <v>824</v>
      </c>
      <c r="R57" s="117" t="s">
        <v>1187</v>
      </c>
      <c r="S57" s="117" t="s">
        <v>829</v>
      </c>
      <c r="T57" s="117" t="s">
        <v>1258</v>
      </c>
      <c r="U57" s="135">
        <v>0.27521367521367524</v>
      </c>
      <c r="V57" s="135">
        <v>7.8632478632478631E-2</v>
      </c>
      <c r="W57" s="135">
        <v>0.62051282051282053</v>
      </c>
      <c r="X57" s="27">
        <v>2.564102564102564E-2</v>
      </c>
      <c r="Y57" s="135">
        <v>0.35384615384615387</v>
      </c>
      <c r="Z57" s="27">
        <v>1.712328767123239E-3</v>
      </c>
      <c r="AA57" s="27">
        <v>-6.995230524642293E-2</v>
      </c>
    </row>
    <row r="58" spans="1:27" x14ac:dyDescent="0.25">
      <c r="A58" s="117" t="s">
        <v>1333</v>
      </c>
      <c r="B58" s="117" t="s">
        <v>320</v>
      </c>
      <c r="C58" s="117" t="s">
        <v>700</v>
      </c>
      <c r="D58" s="117" t="s">
        <v>1139</v>
      </c>
      <c r="E58" s="117" t="s">
        <v>698</v>
      </c>
      <c r="F58" s="117" t="s">
        <v>1218</v>
      </c>
      <c r="G58" s="135">
        <v>0.27866927592954988</v>
      </c>
      <c r="H58" s="135">
        <v>0.20352250489236789</v>
      </c>
      <c r="I58" s="135">
        <v>0.48962818003913894</v>
      </c>
      <c r="J58" s="27">
        <v>2.818003913894325E-2</v>
      </c>
      <c r="K58" s="135">
        <v>0.48219178082191777</v>
      </c>
      <c r="L58" s="27">
        <v>-9.3971631205673756E-2</v>
      </c>
      <c r="M58" s="27">
        <v>-0.14861712762412527</v>
      </c>
      <c r="O58" s="117" t="s">
        <v>1333</v>
      </c>
      <c r="P58" s="117" t="s">
        <v>320</v>
      </c>
      <c r="Q58" s="117" t="s">
        <v>824</v>
      </c>
      <c r="R58" s="117" t="s">
        <v>1187</v>
      </c>
      <c r="S58" s="117" t="s">
        <v>838</v>
      </c>
      <c r="T58" s="117" t="s">
        <v>1250</v>
      </c>
      <c r="U58" s="135">
        <v>0.29203539823008851</v>
      </c>
      <c r="V58" s="135">
        <v>0.12094395280235988</v>
      </c>
      <c r="W58" s="135">
        <v>0.56047197640117996</v>
      </c>
      <c r="X58" s="27">
        <v>2.6548672566371681E-2</v>
      </c>
      <c r="Y58" s="135">
        <v>0.41297935103244837</v>
      </c>
      <c r="Z58" s="27">
        <v>4.3076923076923013E-2</v>
      </c>
      <c r="AA58" s="27">
        <v>-6.8681318681318659E-2</v>
      </c>
    </row>
    <row r="59" spans="1:27" x14ac:dyDescent="0.25">
      <c r="A59" s="117" t="s">
        <v>1333</v>
      </c>
      <c r="B59" s="117" t="s">
        <v>320</v>
      </c>
      <c r="C59" s="117" t="s">
        <v>779</v>
      </c>
      <c r="D59" s="117" t="s">
        <v>780</v>
      </c>
      <c r="E59" s="117" t="s">
        <v>797</v>
      </c>
      <c r="F59" s="117" t="s">
        <v>1299</v>
      </c>
      <c r="G59" s="135">
        <v>0.35073068893528186</v>
      </c>
      <c r="H59" s="135">
        <v>0.1336116910229645</v>
      </c>
      <c r="I59" s="135">
        <v>0.51461377870563674</v>
      </c>
      <c r="J59" s="27">
        <v>1.0438413361169101E-3</v>
      </c>
      <c r="K59" s="135">
        <v>0.48434237995824636</v>
      </c>
      <c r="L59" s="27">
        <v>6.9196428571428603E-2</v>
      </c>
      <c r="M59" s="27">
        <v>-9.021842355175691E-2</v>
      </c>
      <c r="O59" s="117" t="s">
        <v>1333</v>
      </c>
      <c r="P59" s="117" t="s">
        <v>320</v>
      </c>
      <c r="Q59" s="117" t="s">
        <v>461</v>
      </c>
      <c r="R59" s="117" t="s">
        <v>1131</v>
      </c>
      <c r="S59" s="117" t="s">
        <v>466</v>
      </c>
      <c r="T59" s="117" t="s">
        <v>1132</v>
      </c>
      <c r="U59" s="135">
        <v>0.2651006711409396</v>
      </c>
      <c r="V59" s="135">
        <v>9.3959731543624164E-2</v>
      </c>
      <c r="W59" s="135">
        <v>0.61409395973154357</v>
      </c>
      <c r="X59" s="27">
        <v>2.6845637583892617E-2</v>
      </c>
      <c r="Y59" s="135">
        <v>0.35906040268456374</v>
      </c>
      <c r="Z59" s="27">
        <v>2.405498281786933E-2</v>
      </c>
      <c r="AA59" s="27">
        <v>-8.3076923076923048E-2</v>
      </c>
    </row>
    <row r="60" spans="1:27" x14ac:dyDescent="0.25">
      <c r="A60" s="117" t="s">
        <v>1333</v>
      </c>
      <c r="B60" s="117" t="s">
        <v>320</v>
      </c>
      <c r="C60" s="117" t="s">
        <v>700</v>
      </c>
      <c r="D60" s="117" t="s">
        <v>1139</v>
      </c>
      <c r="E60" s="117" t="s">
        <v>717</v>
      </c>
      <c r="F60" s="117" t="s">
        <v>1161</v>
      </c>
      <c r="G60" s="135">
        <v>0.30728616684266102</v>
      </c>
      <c r="H60" s="135">
        <v>0.18162618796198521</v>
      </c>
      <c r="I60" s="135">
        <v>0.47201689545934528</v>
      </c>
      <c r="J60" s="27">
        <v>3.907074973600845E-2</v>
      </c>
      <c r="K60" s="135">
        <v>0.48891235480464623</v>
      </c>
      <c r="L60" s="27">
        <v>0.11150234741784049</v>
      </c>
      <c r="M60" s="27">
        <v>3.8377192982456121E-2</v>
      </c>
      <c r="O60" s="117" t="s">
        <v>1333</v>
      </c>
      <c r="P60" s="117" t="s">
        <v>320</v>
      </c>
      <c r="Q60" s="117" t="s">
        <v>700</v>
      </c>
      <c r="R60" s="117" t="s">
        <v>1139</v>
      </c>
      <c r="S60" s="117" t="s">
        <v>698</v>
      </c>
      <c r="T60" s="117" t="s">
        <v>1218</v>
      </c>
      <c r="U60" s="135">
        <v>0.27866927592954988</v>
      </c>
      <c r="V60" s="135">
        <v>0.20352250489236789</v>
      </c>
      <c r="W60" s="135">
        <v>0.48962818003913894</v>
      </c>
      <c r="X60" s="27">
        <v>2.818003913894325E-2</v>
      </c>
      <c r="Y60" s="135">
        <v>0.48219178082191777</v>
      </c>
      <c r="Z60" s="27">
        <v>-9.3971631205673756E-2</v>
      </c>
      <c r="AA60" s="27">
        <v>-0.14861712762412527</v>
      </c>
    </row>
    <row r="61" spans="1:27" x14ac:dyDescent="0.25">
      <c r="A61" s="117" t="s">
        <v>1333</v>
      </c>
      <c r="B61" s="117" t="s">
        <v>320</v>
      </c>
      <c r="C61" s="117" t="s">
        <v>871</v>
      </c>
      <c r="D61" s="117" t="s">
        <v>1165</v>
      </c>
      <c r="E61" s="117" t="s">
        <v>879</v>
      </c>
      <c r="F61" s="117" t="s">
        <v>1276</v>
      </c>
      <c r="G61" s="135">
        <v>0.38144329896907214</v>
      </c>
      <c r="H61" s="135">
        <v>0.12297496318114874</v>
      </c>
      <c r="I61" s="135">
        <v>0.44918998527245951</v>
      </c>
      <c r="J61" s="27">
        <v>4.6391752577319589E-2</v>
      </c>
      <c r="K61" s="135">
        <v>0.5044182621502209</v>
      </c>
      <c r="L61" s="27">
        <v>2.0285499624342673E-2</v>
      </c>
      <c r="M61" s="27">
        <v>5.1813471502590858E-3</v>
      </c>
      <c r="O61" s="117" t="s">
        <v>1333</v>
      </c>
      <c r="P61" s="117" t="s">
        <v>320</v>
      </c>
      <c r="Q61" s="117" t="s">
        <v>630</v>
      </c>
      <c r="R61" s="117" t="s">
        <v>1136</v>
      </c>
      <c r="S61" s="117" t="s">
        <v>628</v>
      </c>
      <c r="T61" s="117" t="s">
        <v>334</v>
      </c>
      <c r="U61" s="135">
        <v>0.21246458923512748</v>
      </c>
      <c r="V61" s="135">
        <v>8.0736543909348438E-2</v>
      </c>
      <c r="W61" s="135">
        <v>0.67847025495750712</v>
      </c>
      <c r="X61" s="27">
        <v>2.8328611898016998E-2</v>
      </c>
      <c r="Y61" s="135">
        <v>0.29320113314447593</v>
      </c>
      <c r="Z61" s="27">
        <v>-7.0323488045006544E-3</v>
      </c>
      <c r="AA61" s="27">
        <v>-9.3709884467265692E-2</v>
      </c>
    </row>
    <row r="62" spans="1:27" x14ac:dyDescent="0.25">
      <c r="A62" s="117" t="s">
        <v>1333</v>
      </c>
      <c r="B62" s="117" t="s">
        <v>320</v>
      </c>
      <c r="C62" s="117" t="s">
        <v>646</v>
      </c>
      <c r="D62" s="117" t="s">
        <v>647</v>
      </c>
      <c r="E62" s="117" t="s">
        <v>667</v>
      </c>
      <c r="F62" s="117" t="s">
        <v>1160</v>
      </c>
      <c r="G62" s="135">
        <v>0.40559440559440557</v>
      </c>
      <c r="H62" s="135">
        <v>0.1008991008991009</v>
      </c>
      <c r="I62" s="135">
        <v>0.48351648351648352</v>
      </c>
      <c r="J62" s="27">
        <v>9.99000999000999E-3</v>
      </c>
      <c r="K62" s="135">
        <v>0.50649350649350644</v>
      </c>
      <c r="L62" s="27">
        <v>-2.9880478087649376E-3</v>
      </c>
      <c r="M62" s="27">
        <v>-3.7499999999999978E-2</v>
      </c>
      <c r="O62" s="117" t="s">
        <v>1333</v>
      </c>
      <c r="P62" s="117" t="s">
        <v>320</v>
      </c>
      <c r="Q62" s="117" t="s">
        <v>496</v>
      </c>
      <c r="R62" s="117" t="s">
        <v>497</v>
      </c>
      <c r="S62" s="117" t="s">
        <v>514</v>
      </c>
      <c r="T62" s="117" t="s">
        <v>1145</v>
      </c>
      <c r="U62" s="135">
        <v>0.30732860520094563</v>
      </c>
      <c r="V62" s="135">
        <v>5.9101654846335699E-2</v>
      </c>
      <c r="W62" s="135">
        <v>0.60165484633569744</v>
      </c>
      <c r="X62" s="27">
        <v>3.1914893617021274E-2</v>
      </c>
      <c r="Y62" s="135">
        <v>0.3664302600472813</v>
      </c>
      <c r="Z62" s="27">
        <v>-4.5146726862302478E-2</v>
      </c>
      <c r="AA62" s="27">
        <v>-9.1299677765843135E-2</v>
      </c>
    </row>
    <row r="63" spans="1:27" x14ac:dyDescent="0.25">
      <c r="A63" s="117" t="s">
        <v>1333</v>
      </c>
      <c r="B63" s="117" t="s">
        <v>320</v>
      </c>
      <c r="C63" s="117" t="s">
        <v>871</v>
      </c>
      <c r="D63" s="117" t="s">
        <v>1165</v>
      </c>
      <c r="E63" s="117" t="s">
        <v>873</v>
      </c>
      <c r="F63" s="117" t="s">
        <v>367</v>
      </c>
      <c r="G63" s="135">
        <v>0.39755529685681024</v>
      </c>
      <c r="H63" s="135">
        <v>0.11233993015133877</v>
      </c>
      <c r="I63" s="135">
        <v>0.44062863795110596</v>
      </c>
      <c r="J63" s="27">
        <v>4.9476135040745051E-2</v>
      </c>
      <c r="K63" s="135">
        <v>0.50989522700814904</v>
      </c>
      <c r="L63" s="27">
        <v>1.476668635558176E-2</v>
      </c>
      <c r="M63" s="27">
        <v>-1.4343086632243263E-2</v>
      </c>
      <c r="O63" s="117" t="s">
        <v>1333</v>
      </c>
      <c r="P63" s="117" t="s">
        <v>320</v>
      </c>
      <c r="Q63" s="117" t="s">
        <v>884</v>
      </c>
      <c r="R63" s="117" t="s">
        <v>1200</v>
      </c>
      <c r="S63" s="117" t="s">
        <v>889</v>
      </c>
      <c r="T63" s="117" t="s">
        <v>1278</v>
      </c>
      <c r="U63" s="135">
        <v>0.38877043354655294</v>
      </c>
      <c r="V63" s="135">
        <v>8.45771144278607E-2</v>
      </c>
      <c r="W63" s="135">
        <v>0.49466950959488271</v>
      </c>
      <c r="X63" s="27">
        <v>3.1982942430703626E-2</v>
      </c>
      <c r="Y63" s="135">
        <v>0.47334754797441364</v>
      </c>
      <c r="Z63" s="27">
        <v>2.8510334996436626E-3</v>
      </c>
      <c r="AA63" s="27">
        <v>-5.1247471341874573E-2</v>
      </c>
    </row>
    <row r="64" spans="1:27" x14ac:dyDescent="0.25">
      <c r="A64" s="117" t="s">
        <v>1333</v>
      </c>
      <c r="B64" s="117" t="s">
        <v>320</v>
      </c>
      <c r="C64" s="117" t="s">
        <v>824</v>
      </c>
      <c r="D64" s="117" t="s">
        <v>1187</v>
      </c>
      <c r="E64" s="117" t="s">
        <v>822</v>
      </c>
      <c r="F64" s="117" t="s">
        <v>1246</v>
      </c>
      <c r="G64" s="135">
        <v>0.38814993954050786</v>
      </c>
      <c r="H64" s="135">
        <v>0.13301088270858524</v>
      </c>
      <c r="I64" s="135">
        <v>0.45949214026602175</v>
      </c>
      <c r="J64" s="27">
        <v>1.9347037484885126E-2</v>
      </c>
      <c r="K64" s="135">
        <v>0.5211608222490931</v>
      </c>
      <c r="L64" s="27">
        <v>3.3749999999999947E-2</v>
      </c>
      <c r="M64" s="27">
        <v>-7.3908174692049244E-2</v>
      </c>
      <c r="O64" s="117" t="s">
        <v>1333</v>
      </c>
      <c r="P64" s="117" t="s">
        <v>320</v>
      </c>
      <c r="Q64" s="117" t="s">
        <v>824</v>
      </c>
      <c r="R64" s="117" t="s">
        <v>1187</v>
      </c>
      <c r="S64" s="117" t="s">
        <v>826</v>
      </c>
      <c r="T64" s="117" t="s">
        <v>1188</v>
      </c>
      <c r="U64" s="135">
        <v>0.37303370786516854</v>
      </c>
      <c r="V64" s="135">
        <v>0.20524344569288389</v>
      </c>
      <c r="W64" s="135">
        <v>0.38951310861423222</v>
      </c>
      <c r="X64" s="27">
        <v>3.2209737827715357E-2</v>
      </c>
      <c r="Y64" s="135">
        <v>0.57827715355805243</v>
      </c>
      <c r="Z64" s="27">
        <v>4.788069073783352E-2</v>
      </c>
      <c r="AA64" s="27">
        <v>-1.1111111111111072E-2</v>
      </c>
    </row>
    <row r="65" spans="1:27" x14ac:dyDescent="0.25">
      <c r="A65" s="117" t="s">
        <v>1333</v>
      </c>
      <c r="B65" s="117" t="s">
        <v>320</v>
      </c>
      <c r="C65" s="117" t="s">
        <v>461</v>
      </c>
      <c r="D65" s="117" t="s">
        <v>1131</v>
      </c>
      <c r="E65" s="117" t="s">
        <v>459</v>
      </c>
      <c r="F65" s="117" t="s">
        <v>1281</v>
      </c>
      <c r="G65" s="135">
        <v>0.41398865784499056</v>
      </c>
      <c r="H65" s="135">
        <v>0.10964083175803403</v>
      </c>
      <c r="I65" s="135">
        <v>0.43289224952741023</v>
      </c>
      <c r="J65" s="27">
        <v>4.3478260869565216E-2</v>
      </c>
      <c r="K65" s="135">
        <v>0.52362948960302458</v>
      </c>
      <c r="L65" s="27">
        <v>3.1189083820662766E-2</v>
      </c>
      <c r="M65" s="27">
        <v>-5.0269299820466795E-2</v>
      </c>
      <c r="O65" s="117" t="s">
        <v>1333</v>
      </c>
      <c r="P65" s="117" t="s">
        <v>320</v>
      </c>
      <c r="Q65" s="117" t="s">
        <v>700</v>
      </c>
      <c r="R65" s="117" t="s">
        <v>1139</v>
      </c>
      <c r="S65" s="117" t="s">
        <v>705</v>
      </c>
      <c r="T65" s="117" t="s">
        <v>326</v>
      </c>
      <c r="U65" s="135">
        <v>0.22247706422018348</v>
      </c>
      <c r="V65" s="135">
        <v>0.11467889908256881</v>
      </c>
      <c r="W65" s="135">
        <v>0.62958715596330272</v>
      </c>
      <c r="X65" s="27">
        <v>3.3256880733944956E-2</v>
      </c>
      <c r="Y65" s="135">
        <v>0.33715596330275233</v>
      </c>
      <c r="Z65" s="27">
        <v>-9.2611862643080078E-2</v>
      </c>
      <c r="AA65" s="27">
        <v>-0.1417322834645669</v>
      </c>
    </row>
    <row r="66" spans="1:27" x14ac:dyDescent="0.25">
      <c r="A66" s="117" t="s">
        <v>1333</v>
      </c>
      <c r="B66" s="117" t="s">
        <v>320</v>
      </c>
      <c r="C66" s="117" t="s">
        <v>678</v>
      </c>
      <c r="D66" s="117" t="s">
        <v>1133</v>
      </c>
      <c r="E66" s="117" t="s">
        <v>680</v>
      </c>
      <c r="F66" s="117" t="s">
        <v>1239</v>
      </c>
      <c r="G66" s="135">
        <v>0.40780911062906722</v>
      </c>
      <c r="H66" s="135">
        <v>0.11713665943600868</v>
      </c>
      <c r="I66" s="135">
        <v>0.47071583514099785</v>
      </c>
      <c r="J66" s="27">
        <v>4.3383947939262474E-3</v>
      </c>
      <c r="K66" s="135">
        <v>0.52494577006507592</v>
      </c>
      <c r="L66" s="27">
        <v>-1.0729613733905574E-2</v>
      </c>
      <c r="M66" s="27">
        <v>-5.5327868852458995E-2</v>
      </c>
      <c r="O66" s="117" t="s">
        <v>1333</v>
      </c>
      <c r="P66" s="117" t="s">
        <v>320</v>
      </c>
      <c r="Q66" s="117" t="s">
        <v>846</v>
      </c>
      <c r="R66" s="117" t="s">
        <v>1151</v>
      </c>
      <c r="S66" s="117" t="s">
        <v>866</v>
      </c>
      <c r="T66" s="117" t="s">
        <v>1310</v>
      </c>
      <c r="U66" s="135">
        <v>0.24029574861367836</v>
      </c>
      <c r="V66" s="135">
        <v>0.10720887245841035</v>
      </c>
      <c r="W66" s="135">
        <v>0.61922365988909422</v>
      </c>
      <c r="X66" s="27">
        <v>3.3271719038817003E-2</v>
      </c>
      <c r="Y66" s="135">
        <v>0.34750462107208868</v>
      </c>
      <c r="Z66" s="27">
        <v>4.6421663442939964E-2</v>
      </c>
      <c r="AA66" s="27">
        <v>-7.5213675213675169E-2</v>
      </c>
    </row>
    <row r="67" spans="1:27" x14ac:dyDescent="0.25">
      <c r="A67" s="117" t="s">
        <v>1333</v>
      </c>
      <c r="B67" s="117" t="s">
        <v>320</v>
      </c>
      <c r="C67" s="117" t="s">
        <v>580</v>
      </c>
      <c r="D67" s="117" t="s">
        <v>1163</v>
      </c>
      <c r="E67" s="117" t="s">
        <v>585</v>
      </c>
      <c r="F67" s="117" t="s">
        <v>1311</v>
      </c>
      <c r="G67" s="135">
        <v>0.4352078239608802</v>
      </c>
      <c r="H67" s="135">
        <v>0.11735941320293398</v>
      </c>
      <c r="I67" s="135">
        <v>0.44743276283618583</v>
      </c>
      <c r="J67" s="27">
        <v>0</v>
      </c>
      <c r="K67" s="135">
        <v>0.55256723716381417</v>
      </c>
      <c r="L67" s="27">
        <v>0.23939393939393949</v>
      </c>
      <c r="M67" s="27">
        <v>7.3490813648293907E-2</v>
      </c>
      <c r="O67" s="117" t="s">
        <v>1333</v>
      </c>
      <c r="P67" s="117" t="s">
        <v>320</v>
      </c>
      <c r="Q67" s="117" t="s">
        <v>1030</v>
      </c>
      <c r="R67" s="117" t="s">
        <v>1031</v>
      </c>
      <c r="S67" s="117" t="s">
        <v>1120</v>
      </c>
      <c r="T67" s="117" t="s">
        <v>18</v>
      </c>
      <c r="U67" s="135">
        <v>0.52065527065527062</v>
      </c>
      <c r="V67" s="135">
        <v>0.2264957264957265</v>
      </c>
      <c r="W67" s="135">
        <v>0.21937321937321938</v>
      </c>
      <c r="X67" s="27">
        <v>3.3475783475783477E-2</v>
      </c>
      <c r="Y67" s="135">
        <v>0.74715099715099709</v>
      </c>
      <c r="Z67" s="27">
        <v>6.4442759666413885E-2</v>
      </c>
      <c r="AA67" s="27">
        <v>1.4265335235377208E-3</v>
      </c>
    </row>
    <row r="68" spans="1:27" x14ac:dyDescent="0.25">
      <c r="A68" s="117" t="s">
        <v>1333</v>
      </c>
      <c r="B68" s="117" t="s">
        <v>320</v>
      </c>
      <c r="C68" s="117" t="s">
        <v>802</v>
      </c>
      <c r="D68" s="117" t="s">
        <v>1146</v>
      </c>
      <c r="E68" s="117" t="s">
        <v>813</v>
      </c>
      <c r="F68" s="117" t="s">
        <v>1147</v>
      </c>
      <c r="G68" s="135">
        <v>0.32444444444444442</v>
      </c>
      <c r="H68" s="135">
        <v>0.24222222222222223</v>
      </c>
      <c r="I68" s="135">
        <v>0.41666666666666669</v>
      </c>
      <c r="J68" s="27">
        <v>1.6666666666666666E-2</v>
      </c>
      <c r="K68" s="135">
        <v>0.56666666666666665</v>
      </c>
      <c r="L68" s="27">
        <v>1.8099547511312153E-2</v>
      </c>
      <c r="M68" s="27">
        <v>-4.4247787610619538E-3</v>
      </c>
      <c r="O68" s="117" t="s">
        <v>1333</v>
      </c>
      <c r="P68" s="117" t="s">
        <v>320</v>
      </c>
      <c r="Q68" s="117" t="s">
        <v>560</v>
      </c>
      <c r="R68" s="117" t="s">
        <v>561</v>
      </c>
      <c r="S68" s="117" t="s">
        <v>563</v>
      </c>
      <c r="T68" s="117" t="s">
        <v>1264</v>
      </c>
      <c r="U68" s="135">
        <v>0.12100456621004566</v>
      </c>
      <c r="V68" s="135">
        <v>5.4794520547945202E-2</v>
      </c>
      <c r="W68" s="135">
        <v>0.78995433789954339</v>
      </c>
      <c r="X68" s="27">
        <v>3.4246575342465752E-2</v>
      </c>
      <c r="Y68" s="135">
        <v>0.17579908675799086</v>
      </c>
      <c r="Z68" s="27">
        <v>-4.7826086956521685E-2</v>
      </c>
      <c r="AA68" s="27">
        <v>-0.15930902111324374</v>
      </c>
    </row>
    <row r="69" spans="1:27" x14ac:dyDescent="0.25">
      <c r="A69" s="117" t="s">
        <v>1333</v>
      </c>
      <c r="B69" s="117" t="s">
        <v>320</v>
      </c>
      <c r="C69" s="117" t="s">
        <v>824</v>
      </c>
      <c r="D69" s="117" t="s">
        <v>1187</v>
      </c>
      <c r="E69" s="117" t="s">
        <v>826</v>
      </c>
      <c r="F69" s="117" t="s">
        <v>1188</v>
      </c>
      <c r="G69" s="135">
        <v>0.37303370786516854</v>
      </c>
      <c r="H69" s="135">
        <v>0.20524344569288389</v>
      </c>
      <c r="I69" s="135">
        <v>0.38951310861423222</v>
      </c>
      <c r="J69" s="27">
        <v>3.2209737827715357E-2</v>
      </c>
      <c r="K69" s="135">
        <v>0.57827715355805243</v>
      </c>
      <c r="L69" s="27">
        <v>4.788069073783352E-2</v>
      </c>
      <c r="M69" s="27">
        <v>-1.1111111111111072E-2</v>
      </c>
      <c r="O69" s="117" t="s">
        <v>1333</v>
      </c>
      <c r="P69" s="117" t="s">
        <v>320</v>
      </c>
      <c r="Q69" s="117" t="s">
        <v>722</v>
      </c>
      <c r="R69" s="117" t="s">
        <v>1148</v>
      </c>
      <c r="S69" s="117" t="s">
        <v>739</v>
      </c>
      <c r="T69" s="117" t="s">
        <v>1301</v>
      </c>
      <c r="U69" s="135">
        <v>0.26896551724137929</v>
      </c>
      <c r="V69" s="135">
        <v>0.10344827586206896</v>
      </c>
      <c r="W69" s="135">
        <v>0.59310344827586203</v>
      </c>
      <c r="X69" s="27">
        <v>3.4482758620689655E-2</v>
      </c>
      <c r="Y69" s="135">
        <v>0.37241379310344824</v>
      </c>
      <c r="Z69" s="27">
        <v>0.11253196930946285</v>
      </c>
      <c r="AA69" s="27">
        <v>1.6355140186915973E-2</v>
      </c>
    </row>
    <row r="70" spans="1:27" x14ac:dyDescent="0.25">
      <c r="A70" s="117" t="s">
        <v>1333</v>
      </c>
      <c r="B70" s="117" t="s">
        <v>320</v>
      </c>
      <c r="C70" s="117" t="s">
        <v>1030</v>
      </c>
      <c r="D70" s="117" t="s">
        <v>1031</v>
      </c>
      <c r="E70" s="117" t="s">
        <v>1042</v>
      </c>
      <c r="F70" s="117" t="s">
        <v>16</v>
      </c>
      <c r="G70" s="135">
        <v>0.39149400218102509</v>
      </c>
      <c r="H70" s="135">
        <v>0.18865866957470012</v>
      </c>
      <c r="I70" s="135">
        <v>0.37404580152671757</v>
      </c>
      <c r="J70" s="27">
        <v>4.5801526717557252E-2</v>
      </c>
      <c r="K70" s="135">
        <v>0.58015267175572527</v>
      </c>
      <c r="L70" s="27">
        <v>-8.9374379344587918E-2</v>
      </c>
      <c r="M70" s="27">
        <v>-0.13490566037735852</v>
      </c>
      <c r="O70" s="117" t="s">
        <v>1333</v>
      </c>
      <c r="P70" s="117" t="s">
        <v>320</v>
      </c>
      <c r="Q70" s="117" t="s">
        <v>461</v>
      </c>
      <c r="R70" s="117" t="s">
        <v>1131</v>
      </c>
      <c r="S70" s="117" t="s">
        <v>463</v>
      </c>
      <c r="T70" s="117" t="s">
        <v>1141</v>
      </c>
      <c r="U70" s="135">
        <v>0.27672955974842767</v>
      </c>
      <c r="V70" s="135">
        <v>9.2243186582809222E-2</v>
      </c>
      <c r="W70" s="135">
        <v>0.59538784067085959</v>
      </c>
      <c r="X70" s="27">
        <v>3.5639412997903561E-2</v>
      </c>
      <c r="Y70" s="135">
        <v>0.36897274633123689</v>
      </c>
      <c r="Z70" s="27">
        <v>8.4566596194504129E-3</v>
      </c>
      <c r="AA70" s="27">
        <v>-8.0924855491329439E-2</v>
      </c>
    </row>
    <row r="71" spans="1:27" x14ac:dyDescent="0.25">
      <c r="A71" s="117" t="s">
        <v>1333</v>
      </c>
      <c r="B71" s="117" t="s">
        <v>320</v>
      </c>
      <c r="C71" s="117" t="s">
        <v>969</v>
      </c>
      <c r="D71" s="117" t="s">
        <v>970</v>
      </c>
      <c r="E71" s="117" t="s">
        <v>987</v>
      </c>
      <c r="F71" s="117" t="s">
        <v>1214</v>
      </c>
      <c r="G71" s="135">
        <v>0.32414910858995138</v>
      </c>
      <c r="H71" s="135">
        <v>0.25769854132901132</v>
      </c>
      <c r="I71" s="135">
        <v>0.36952998379254459</v>
      </c>
      <c r="J71" s="27">
        <v>4.8622366288492709E-2</v>
      </c>
      <c r="K71" s="135">
        <v>0.58184764991896265</v>
      </c>
      <c r="L71" s="27">
        <v>-4.6367851622874823E-2</v>
      </c>
      <c r="M71" s="27">
        <v>-0.12357954545454541</v>
      </c>
      <c r="O71" s="117" t="s">
        <v>1333</v>
      </c>
      <c r="P71" s="117" t="s">
        <v>320</v>
      </c>
      <c r="Q71" s="117" t="s">
        <v>580</v>
      </c>
      <c r="R71" s="117" t="s">
        <v>1163</v>
      </c>
      <c r="S71" s="117" t="s">
        <v>597</v>
      </c>
      <c r="T71" s="117" t="s">
        <v>324</v>
      </c>
      <c r="U71" s="135">
        <v>0.16546762589928057</v>
      </c>
      <c r="V71" s="135">
        <v>7.4340527577937646E-2</v>
      </c>
      <c r="W71" s="135">
        <v>0.72422062350119909</v>
      </c>
      <c r="X71" s="27">
        <v>3.5971223021582732E-2</v>
      </c>
      <c r="Y71" s="135">
        <v>0.23980815347721823</v>
      </c>
      <c r="Z71" s="27">
        <v>1.4598540145985384E-2</v>
      </c>
      <c r="AA71" s="27">
        <v>-2.5700934579439227E-2</v>
      </c>
    </row>
    <row r="72" spans="1:27" x14ac:dyDescent="0.25">
      <c r="A72" s="117" t="s">
        <v>1333</v>
      </c>
      <c r="B72" s="117" t="s">
        <v>320</v>
      </c>
      <c r="C72" s="117" t="s">
        <v>884</v>
      </c>
      <c r="D72" s="117" t="s">
        <v>1200</v>
      </c>
      <c r="E72" s="117" t="s">
        <v>882</v>
      </c>
      <c r="F72" s="117" t="s">
        <v>1203</v>
      </c>
      <c r="G72" s="135">
        <v>0.42157470551766896</v>
      </c>
      <c r="H72" s="135">
        <v>0.1642901425914445</v>
      </c>
      <c r="I72" s="135">
        <v>0.40421574705517671</v>
      </c>
      <c r="J72" s="27">
        <v>9.9194048357098569E-3</v>
      </c>
      <c r="K72" s="135">
        <v>0.58586484810911343</v>
      </c>
      <c r="L72" s="27">
        <v>-1.9452887537993901E-2</v>
      </c>
      <c r="M72" s="27">
        <v>-6.6010422698320803E-2</v>
      </c>
      <c r="O72" s="117" t="s">
        <v>1333</v>
      </c>
      <c r="P72" s="117" t="s">
        <v>320</v>
      </c>
      <c r="Q72" s="117" t="s">
        <v>824</v>
      </c>
      <c r="R72" s="117" t="s">
        <v>1187</v>
      </c>
      <c r="S72" s="117" t="s">
        <v>835</v>
      </c>
      <c r="T72" s="117" t="s">
        <v>1198</v>
      </c>
      <c r="U72" s="135">
        <v>0.31111111111111112</v>
      </c>
      <c r="V72" s="135">
        <v>9.1358024691358022E-2</v>
      </c>
      <c r="W72" s="135">
        <v>0.56049382716049378</v>
      </c>
      <c r="X72" s="27">
        <v>3.7037037037037035E-2</v>
      </c>
      <c r="Y72" s="135">
        <v>0.40246913580246912</v>
      </c>
      <c r="Z72" s="27">
        <v>0.14406779661016955</v>
      </c>
      <c r="AA72" s="27">
        <v>-9.7799511002445438E-3</v>
      </c>
    </row>
    <row r="73" spans="1:27" x14ac:dyDescent="0.25">
      <c r="A73" s="117" t="s">
        <v>1333</v>
      </c>
      <c r="B73" s="117" t="s">
        <v>320</v>
      </c>
      <c r="C73" s="117" t="s">
        <v>700</v>
      </c>
      <c r="D73" s="117" t="s">
        <v>1139</v>
      </c>
      <c r="E73" s="117" t="s">
        <v>702</v>
      </c>
      <c r="F73" s="117" t="s">
        <v>1228</v>
      </c>
      <c r="G73" s="135">
        <v>0.35697674418604652</v>
      </c>
      <c r="H73" s="135">
        <v>0.23837209302325582</v>
      </c>
      <c r="I73" s="135">
        <v>0.38255813953488371</v>
      </c>
      <c r="J73" s="27">
        <v>2.2093023255813953E-2</v>
      </c>
      <c r="K73" s="135">
        <v>0.59534883720930232</v>
      </c>
      <c r="L73" s="27">
        <v>0.16059379217273961</v>
      </c>
      <c r="M73" s="27">
        <v>5.1344743276283689E-2</v>
      </c>
      <c r="O73" s="117" t="s">
        <v>1333</v>
      </c>
      <c r="P73" s="117" t="s">
        <v>320</v>
      </c>
      <c r="Q73" s="117" t="s">
        <v>646</v>
      </c>
      <c r="R73" s="117" t="s">
        <v>647</v>
      </c>
      <c r="S73" s="117" t="s">
        <v>649</v>
      </c>
      <c r="T73" s="117" t="s">
        <v>1180</v>
      </c>
      <c r="U73" s="135">
        <v>0.25240847784200388</v>
      </c>
      <c r="V73" s="135">
        <v>0.22928709055876687</v>
      </c>
      <c r="W73" s="135">
        <v>0.47976878612716761</v>
      </c>
      <c r="X73" s="27">
        <v>3.8535645472061654E-2</v>
      </c>
      <c r="Y73" s="135">
        <v>0.48169556840077077</v>
      </c>
      <c r="Z73" s="27">
        <v>0.27518427518427524</v>
      </c>
      <c r="AA73" s="27">
        <v>0.12826086956521743</v>
      </c>
    </row>
    <row r="74" spans="1:27" x14ac:dyDescent="0.25">
      <c r="A74" s="117" t="s">
        <v>1333</v>
      </c>
      <c r="B74" s="117" t="s">
        <v>320</v>
      </c>
      <c r="C74" s="117" t="s">
        <v>969</v>
      </c>
      <c r="D74" s="117" t="s">
        <v>970</v>
      </c>
      <c r="E74" s="117" t="s">
        <v>984</v>
      </c>
      <c r="F74" s="117" t="s">
        <v>1195</v>
      </c>
      <c r="G74" s="135">
        <v>0.46103238866396762</v>
      </c>
      <c r="H74" s="135">
        <v>0.14018218623481782</v>
      </c>
      <c r="I74" s="135">
        <v>0.3917004048582996</v>
      </c>
      <c r="J74" s="27">
        <v>7.0850202429149798E-3</v>
      </c>
      <c r="K74" s="135">
        <v>0.60121457489878538</v>
      </c>
      <c r="L74" s="27">
        <v>-8.5298544907175256E-3</v>
      </c>
      <c r="M74" s="27">
        <v>-2.5160335471139605E-2</v>
      </c>
      <c r="O74" s="117" t="s">
        <v>1333</v>
      </c>
      <c r="P74" s="117" t="s">
        <v>320</v>
      </c>
      <c r="Q74" s="117" t="s">
        <v>700</v>
      </c>
      <c r="R74" s="117" t="s">
        <v>1139</v>
      </c>
      <c r="S74" s="117" t="s">
        <v>717</v>
      </c>
      <c r="T74" s="117" t="s">
        <v>1161</v>
      </c>
      <c r="U74" s="135">
        <v>0.30728616684266102</v>
      </c>
      <c r="V74" s="135">
        <v>0.18162618796198521</v>
      </c>
      <c r="W74" s="135">
        <v>0.47201689545934528</v>
      </c>
      <c r="X74" s="27">
        <v>3.907074973600845E-2</v>
      </c>
      <c r="Y74" s="135">
        <v>0.48891235480464623</v>
      </c>
      <c r="Z74" s="27">
        <v>0.11150234741784049</v>
      </c>
      <c r="AA74" s="27">
        <v>3.8377192982456121E-2</v>
      </c>
    </row>
    <row r="75" spans="1:27" x14ac:dyDescent="0.25">
      <c r="A75" s="117" t="s">
        <v>1333</v>
      </c>
      <c r="B75" s="117" t="s">
        <v>320</v>
      </c>
      <c r="C75" s="117" t="s">
        <v>932</v>
      </c>
      <c r="D75" s="117" t="s">
        <v>1170</v>
      </c>
      <c r="E75" s="117" t="s">
        <v>961</v>
      </c>
      <c r="F75" s="117" t="s">
        <v>1243</v>
      </c>
      <c r="G75" s="135">
        <v>0.43080939947780678</v>
      </c>
      <c r="H75" s="135">
        <v>0.18537859007832899</v>
      </c>
      <c r="I75" s="135">
        <v>0.33550913838120106</v>
      </c>
      <c r="J75" s="27">
        <v>4.8302872062663184E-2</v>
      </c>
      <c r="K75" s="135">
        <v>0.61618798955613574</v>
      </c>
      <c r="L75" s="27">
        <v>-3.1605562579013924E-2</v>
      </c>
      <c r="M75" s="27">
        <v>-7.8219013237063817E-2</v>
      </c>
      <c r="O75" s="117" t="s">
        <v>1333</v>
      </c>
      <c r="P75" s="117" t="s">
        <v>320</v>
      </c>
      <c r="Q75" s="117" t="s">
        <v>932</v>
      </c>
      <c r="R75" s="117" t="s">
        <v>1170</v>
      </c>
      <c r="S75" s="117" t="s">
        <v>930</v>
      </c>
      <c r="T75" s="117" t="s">
        <v>1196</v>
      </c>
      <c r="U75" s="135">
        <v>0.56779661016949157</v>
      </c>
      <c r="V75" s="135">
        <v>0.15819209039548024</v>
      </c>
      <c r="W75" s="135">
        <v>0.23305084745762711</v>
      </c>
      <c r="X75" s="27">
        <v>4.0960451977401127E-2</v>
      </c>
      <c r="Y75" s="135">
        <v>0.72598870056497178</v>
      </c>
      <c r="Z75" s="27">
        <v>-5.725699067909451E-2</v>
      </c>
      <c r="AA75" s="27">
        <v>-0.1376370280146163</v>
      </c>
    </row>
    <row r="76" spans="1:27" x14ac:dyDescent="0.25">
      <c r="A76" s="117" t="s">
        <v>1333</v>
      </c>
      <c r="B76" s="117" t="s">
        <v>320</v>
      </c>
      <c r="C76" s="117" t="s">
        <v>871</v>
      </c>
      <c r="D76" s="117" t="s">
        <v>1165</v>
      </c>
      <c r="E76" s="117" t="s">
        <v>869</v>
      </c>
      <c r="F76" s="117" t="s">
        <v>1287</v>
      </c>
      <c r="G76" s="135">
        <v>0.45833333333333331</v>
      </c>
      <c r="H76" s="135">
        <v>0.1626984126984127</v>
      </c>
      <c r="I76" s="135">
        <v>0.36507936507936506</v>
      </c>
      <c r="J76" s="27">
        <v>1.3888888888888888E-2</v>
      </c>
      <c r="K76" s="135">
        <v>0.62103174603174605</v>
      </c>
      <c r="L76" s="27">
        <v>0.16397228637413397</v>
      </c>
      <c r="M76" s="27">
        <v>3.4907597535934309E-2</v>
      </c>
      <c r="O76" s="117" t="s">
        <v>1333</v>
      </c>
      <c r="P76" s="117" t="s">
        <v>320</v>
      </c>
      <c r="Q76" s="117" t="s">
        <v>884</v>
      </c>
      <c r="R76" s="117" t="s">
        <v>1200</v>
      </c>
      <c r="S76" s="117" t="s">
        <v>886</v>
      </c>
      <c r="T76" s="117" t="s">
        <v>1201</v>
      </c>
      <c r="U76" s="135">
        <v>0.36284722222222221</v>
      </c>
      <c r="V76" s="135">
        <v>0.11631944444444445</v>
      </c>
      <c r="W76" s="135">
        <v>0.47916666666666669</v>
      </c>
      <c r="X76" s="27">
        <v>4.1666666666666664E-2</v>
      </c>
      <c r="Y76" s="135">
        <v>0.47916666666666663</v>
      </c>
      <c r="Z76" s="27">
        <v>-1.7331022530329143E-3</v>
      </c>
      <c r="AA76" s="27">
        <v>-4.9504950495049549E-2</v>
      </c>
    </row>
    <row r="77" spans="1:27" x14ac:dyDescent="0.25">
      <c r="A77" s="117" t="s">
        <v>1333</v>
      </c>
      <c r="B77" s="117" t="s">
        <v>320</v>
      </c>
      <c r="C77" s="117" t="s">
        <v>1030</v>
      </c>
      <c r="D77" s="117" t="s">
        <v>1031</v>
      </c>
      <c r="E77" s="117" t="s">
        <v>1063</v>
      </c>
      <c r="F77" s="117" t="s">
        <v>1222</v>
      </c>
      <c r="G77" s="135">
        <v>0.42677165354330709</v>
      </c>
      <c r="H77" s="135">
        <v>0.20629921259842521</v>
      </c>
      <c r="I77" s="135">
        <v>0.34960629921259845</v>
      </c>
      <c r="J77" s="27">
        <v>1.7322834645669291E-2</v>
      </c>
      <c r="K77" s="135">
        <v>0.63307086614173236</v>
      </c>
      <c r="L77" s="27">
        <v>0.19585687382297556</v>
      </c>
      <c r="M77" s="27">
        <v>4.699093157460843E-2</v>
      </c>
      <c r="O77" s="117" t="s">
        <v>1333</v>
      </c>
      <c r="P77" s="117" t="s">
        <v>320</v>
      </c>
      <c r="Q77" s="117" t="s">
        <v>646</v>
      </c>
      <c r="R77" s="117" t="s">
        <v>647</v>
      </c>
      <c r="S77" s="117" t="s">
        <v>652</v>
      </c>
      <c r="T77" s="117" t="s">
        <v>1256</v>
      </c>
      <c r="U77" s="135">
        <v>0.23452768729641693</v>
      </c>
      <c r="V77" s="135">
        <v>0.14576547231270359</v>
      </c>
      <c r="W77" s="135">
        <v>0.57654723127035834</v>
      </c>
      <c r="X77" s="27">
        <v>4.3159609120521171E-2</v>
      </c>
      <c r="Y77" s="135">
        <v>0.38029315960912052</v>
      </c>
      <c r="Z77" s="27">
        <v>-3.9874902267396428E-2</v>
      </c>
      <c r="AA77" s="27">
        <v>-9.904622157006604E-2</v>
      </c>
    </row>
    <row r="78" spans="1:27" x14ac:dyDescent="0.25">
      <c r="A78" s="117" t="s">
        <v>1333</v>
      </c>
      <c r="B78" s="117" t="s">
        <v>320</v>
      </c>
      <c r="C78" s="117" t="s">
        <v>932</v>
      </c>
      <c r="D78" s="117" t="s">
        <v>1170</v>
      </c>
      <c r="E78" s="117" t="s">
        <v>946</v>
      </c>
      <c r="F78" s="117" t="s">
        <v>1171</v>
      </c>
      <c r="G78" s="135">
        <v>0.48220640569395018</v>
      </c>
      <c r="H78" s="135">
        <v>0.16192170818505339</v>
      </c>
      <c r="I78" s="135">
        <v>0.33096085409252668</v>
      </c>
      <c r="J78" s="27">
        <v>2.491103202846975E-2</v>
      </c>
      <c r="K78" s="135">
        <v>0.64412811387900359</v>
      </c>
      <c r="L78" s="27">
        <v>-2.0905923344947785E-2</v>
      </c>
      <c r="M78" s="27">
        <v>-5.227655986509272E-2</v>
      </c>
      <c r="O78" s="117" t="s">
        <v>1333</v>
      </c>
      <c r="P78" s="117" t="s">
        <v>320</v>
      </c>
      <c r="Q78" s="117" t="s">
        <v>605</v>
      </c>
      <c r="R78" s="117" t="s">
        <v>1158</v>
      </c>
      <c r="S78" s="117" t="s">
        <v>616</v>
      </c>
      <c r="T78" s="117" t="s">
        <v>1314</v>
      </c>
      <c r="U78" s="135">
        <v>0.20355731225296442</v>
      </c>
      <c r="V78" s="135">
        <v>6.3241106719367585E-2</v>
      </c>
      <c r="W78" s="135">
        <v>0.68972332015810278</v>
      </c>
      <c r="X78" s="27">
        <v>4.3478260869565216E-2</v>
      </c>
      <c r="Y78" s="135">
        <v>0.26679841897233203</v>
      </c>
      <c r="Z78" s="27">
        <v>9.0517241379310276E-2</v>
      </c>
      <c r="AA78" s="27">
        <v>-5.9479553903345694E-2</v>
      </c>
    </row>
    <row r="79" spans="1:27" x14ac:dyDescent="0.25">
      <c r="A79" s="117" t="s">
        <v>1333</v>
      </c>
      <c r="B79" s="117" t="s">
        <v>320</v>
      </c>
      <c r="C79" s="117" t="s">
        <v>646</v>
      </c>
      <c r="D79" s="117" t="s">
        <v>647</v>
      </c>
      <c r="E79" s="117" t="s">
        <v>661</v>
      </c>
      <c r="F79" s="117" t="s">
        <v>1185</v>
      </c>
      <c r="G79" s="135">
        <v>0.5188536953242836</v>
      </c>
      <c r="H79" s="135">
        <v>0.13273001508295626</v>
      </c>
      <c r="I79" s="135">
        <v>0.34690799396681749</v>
      </c>
      <c r="J79" s="27">
        <v>1.5082956259426848E-3</v>
      </c>
      <c r="K79" s="135">
        <v>0.65158371040723984</v>
      </c>
      <c r="L79" s="27">
        <v>8.1566068515497525E-2</v>
      </c>
      <c r="M79" s="27">
        <v>-2.0679468242245203E-2</v>
      </c>
      <c r="O79" s="117" t="s">
        <v>1333</v>
      </c>
      <c r="P79" s="117" t="s">
        <v>320</v>
      </c>
      <c r="Q79" s="117" t="s">
        <v>461</v>
      </c>
      <c r="R79" s="117" t="s">
        <v>1131</v>
      </c>
      <c r="S79" s="117" t="s">
        <v>459</v>
      </c>
      <c r="T79" s="117" t="s">
        <v>1281</v>
      </c>
      <c r="U79" s="135">
        <v>0.41398865784499056</v>
      </c>
      <c r="V79" s="135">
        <v>0.10964083175803403</v>
      </c>
      <c r="W79" s="135">
        <v>0.43289224952741023</v>
      </c>
      <c r="X79" s="27">
        <v>4.3478260869565216E-2</v>
      </c>
      <c r="Y79" s="135">
        <v>0.52362948960302458</v>
      </c>
      <c r="Z79" s="27">
        <v>3.1189083820662766E-2</v>
      </c>
      <c r="AA79" s="27">
        <v>-5.0269299820466795E-2</v>
      </c>
    </row>
    <row r="80" spans="1:27" x14ac:dyDescent="0.25">
      <c r="A80" s="117" t="s">
        <v>1333</v>
      </c>
      <c r="B80" s="117" t="s">
        <v>320</v>
      </c>
      <c r="C80" s="117" t="s">
        <v>1030</v>
      </c>
      <c r="D80" s="117" t="s">
        <v>1031</v>
      </c>
      <c r="E80" s="117" t="s">
        <v>1054</v>
      </c>
      <c r="F80" s="117" t="s">
        <v>11</v>
      </c>
      <c r="G80" s="135">
        <v>0.36408450704225354</v>
      </c>
      <c r="H80" s="135">
        <v>0.32323943661971832</v>
      </c>
      <c r="I80" s="135">
        <v>0.30140845070422534</v>
      </c>
      <c r="J80" s="27">
        <v>1.1267605633802818E-2</v>
      </c>
      <c r="K80" s="135">
        <v>0.6873239436619718</v>
      </c>
      <c r="L80" s="27">
        <v>1.7191977077363862E-2</v>
      </c>
      <c r="M80" s="27">
        <v>-7.6122316200390339E-2</v>
      </c>
      <c r="O80" s="117" t="s">
        <v>1333</v>
      </c>
      <c r="P80" s="117" t="s">
        <v>320</v>
      </c>
      <c r="Q80" s="117" t="s">
        <v>560</v>
      </c>
      <c r="R80" s="117" t="s">
        <v>561</v>
      </c>
      <c r="S80" s="117" t="s">
        <v>566</v>
      </c>
      <c r="T80" s="117" t="s">
        <v>1298</v>
      </c>
      <c r="U80" s="135">
        <v>0.21542738012508686</v>
      </c>
      <c r="V80" s="135">
        <v>0.10006949270326616</v>
      </c>
      <c r="W80" s="135">
        <v>0.63933287004864492</v>
      </c>
      <c r="X80" s="27">
        <v>4.5170257123002086E-2</v>
      </c>
      <c r="Y80" s="135">
        <v>0.31549687282835304</v>
      </c>
      <c r="Z80" s="27">
        <v>1.3380281690140938E-2</v>
      </c>
      <c r="AA80" s="27">
        <v>-5.3911900065746199E-2</v>
      </c>
    </row>
    <row r="81" spans="1:27" x14ac:dyDescent="0.25">
      <c r="A81" s="117" t="s">
        <v>1333</v>
      </c>
      <c r="B81" s="117" t="s">
        <v>320</v>
      </c>
      <c r="C81" s="117" t="s">
        <v>932</v>
      </c>
      <c r="D81" s="117" t="s">
        <v>1170</v>
      </c>
      <c r="E81" s="117" t="s">
        <v>930</v>
      </c>
      <c r="F81" s="117" t="s">
        <v>1196</v>
      </c>
      <c r="G81" s="135">
        <v>0.56779661016949157</v>
      </c>
      <c r="H81" s="135">
        <v>0.15819209039548024</v>
      </c>
      <c r="I81" s="135">
        <v>0.23305084745762711</v>
      </c>
      <c r="J81" s="27">
        <v>4.0960451977401127E-2</v>
      </c>
      <c r="K81" s="135">
        <v>0.72598870056497178</v>
      </c>
      <c r="L81" s="27">
        <v>-5.725699067909451E-2</v>
      </c>
      <c r="M81" s="27">
        <v>-0.1376370280146163</v>
      </c>
      <c r="O81" s="117" t="s">
        <v>1333</v>
      </c>
      <c r="P81" s="117" t="s">
        <v>320</v>
      </c>
      <c r="Q81" s="117" t="s">
        <v>560</v>
      </c>
      <c r="R81" s="117" t="s">
        <v>561</v>
      </c>
      <c r="S81" s="117" t="s">
        <v>569</v>
      </c>
      <c r="T81" s="117" t="s">
        <v>1275</v>
      </c>
      <c r="U81" s="135">
        <v>0.18264840182648401</v>
      </c>
      <c r="V81" s="135">
        <v>3.8812785388127852E-2</v>
      </c>
      <c r="W81" s="135">
        <v>0.73287671232876717</v>
      </c>
      <c r="X81" s="27">
        <v>4.5662100456621002E-2</v>
      </c>
      <c r="Y81" s="135">
        <v>0.22146118721461186</v>
      </c>
      <c r="Z81" s="27">
        <v>0.14360313315926887</v>
      </c>
      <c r="AA81" s="27">
        <v>-8.7500000000000022E-2</v>
      </c>
    </row>
    <row r="82" spans="1:27" x14ac:dyDescent="0.25">
      <c r="A82" s="117" t="s">
        <v>1333</v>
      </c>
      <c r="B82" s="117" t="s">
        <v>320</v>
      </c>
      <c r="C82" s="117" t="s">
        <v>1030</v>
      </c>
      <c r="D82" s="117" t="s">
        <v>1031</v>
      </c>
      <c r="E82" s="117" t="s">
        <v>1120</v>
      </c>
      <c r="F82" s="117" t="s">
        <v>18</v>
      </c>
      <c r="G82" s="135">
        <v>0.52065527065527062</v>
      </c>
      <c r="H82" s="135">
        <v>0.2264957264957265</v>
      </c>
      <c r="I82" s="135">
        <v>0.21937321937321938</v>
      </c>
      <c r="J82" s="27">
        <v>3.3475783475783477E-2</v>
      </c>
      <c r="K82" s="135">
        <v>0.74715099715099709</v>
      </c>
      <c r="L82" s="27">
        <v>6.4442759666413885E-2</v>
      </c>
      <c r="M82" s="27">
        <v>1.4265335235377208E-3</v>
      </c>
      <c r="O82" s="117" t="s">
        <v>1333</v>
      </c>
      <c r="P82" s="117" t="s">
        <v>320</v>
      </c>
      <c r="Q82" s="117" t="s">
        <v>1030</v>
      </c>
      <c r="R82" s="117" t="s">
        <v>1031</v>
      </c>
      <c r="S82" s="117" t="s">
        <v>1042</v>
      </c>
      <c r="T82" s="117" t="s">
        <v>16</v>
      </c>
      <c r="U82" s="135">
        <v>0.39149400218102509</v>
      </c>
      <c r="V82" s="135">
        <v>0.18865866957470012</v>
      </c>
      <c r="W82" s="135">
        <v>0.37404580152671757</v>
      </c>
      <c r="X82" s="27">
        <v>4.5801526717557252E-2</v>
      </c>
      <c r="Y82" s="135">
        <v>0.58015267175572527</v>
      </c>
      <c r="Z82" s="27">
        <v>-8.9374379344587918E-2</v>
      </c>
      <c r="AA82" s="27">
        <v>-0.13490566037735852</v>
      </c>
    </row>
    <row r="83" spans="1:27" x14ac:dyDescent="0.25">
      <c r="A83" s="117" t="s">
        <v>1333</v>
      </c>
      <c r="B83" s="117" t="s">
        <v>320</v>
      </c>
      <c r="C83" s="117" t="s">
        <v>1030</v>
      </c>
      <c r="D83" s="117" t="s">
        <v>1031</v>
      </c>
      <c r="E83" s="117" t="s">
        <v>1045</v>
      </c>
      <c r="F83" s="117" t="s">
        <v>21</v>
      </c>
      <c r="G83" s="135">
        <v>0.49841269841269842</v>
      </c>
      <c r="H83" s="135">
        <v>0.29206349206349208</v>
      </c>
      <c r="I83" s="135">
        <v>0.20952380952380953</v>
      </c>
      <c r="J83" s="27">
        <v>0</v>
      </c>
      <c r="K83" s="135">
        <v>0.79047619047619055</v>
      </c>
      <c r="L83" s="27">
        <v>-9.0909090909090939E-2</v>
      </c>
      <c r="M83" s="27">
        <v>-0.19127086007702188</v>
      </c>
      <c r="O83" s="117" t="s">
        <v>1333</v>
      </c>
      <c r="P83" s="117" t="s">
        <v>320</v>
      </c>
      <c r="Q83" s="117" t="s">
        <v>871</v>
      </c>
      <c r="R83" s="117" t="s">
        <v>1165</v>
      </c>
      <c r="S83" s="117" t="s">
        <v>879</v>
      </c>
      <c r="T83" s="117" t="s">
        <v>1276</v>
      </c>
      <c r="U83" s="135">
        <v>0.38144329896907214</v>
      </c>
      <c r="V83" s="135">
        <v>0.12297496318114874</v>
      </c>
      <c r="W83" s="135">
        <v>0.44918998527245951</v>
      </c>
      <c r="X83" s="27">
        <v>4.6391752577319589E-2</v>
      </c>
      <c r="Y83" s="135">
        <v>0.5044182621502209</v>
      </c>
      <c r="Z83" s="27">
        <v>2.0285499624342673E-2</v>
      </c>
      <c r="AA83" s="27">
        <v>5.1813471502590858E-3</v>
      </c>
    </row>
    <row r="84" spans="1:27" x14ac:dyDescent="0.25">
      <c r="A84" s="117" t="s">
        <v>1333</v>
      </c>
      <c r="B84" s="117" t="s">
        <v>320</v>
      </c>
      <c r="C84" s="117" t="s">
        <v>1030</v>
      </c>
      <c r="D84" s="117" t="s">
        <v>1031</v>
      </c>
      <c r="E84" s="117" t="s">
        <v>1090</v>
      </c>
      <c r="F84" s="117" t="s">
        <v>17</v>
      </c>
      <c r="G84" s="135">
        <v>0.50344234079173833</v>
      </c>
      <c r="H84" s="135">
        <v>0.31497418244406195</v>
      </c>
      <c r="I84" s="135">
        <v>0.15662650602409639</v>
      </c>
      <c r="J84" s="27">
        <v>2.4956970740103269E-2</v>
      </c>
      <c r="K84" s="135">
        <v>0.81841652323580028</v>
      </c>
      <c r="L84" s="27">
        <v>-1.358234295415961E-2</v>
      </c>
      <c r="M84" s="27">
        <v>-5.6051990251827832E-2</v>
      </c>
      <c r="O84" s="117" t="s">
        <v>1333</v>
      </c>
      <c r="P84" s="117" t="s">
        <v>320</v>
      </c>
      <c r="Q84" s="117" t="s">
        <v>1001</v>
      </c>
      <c r="R84" s="117" t="s">
        <v>1002</v>
      </c>
      <c r="S84" s="117" t="s">
        <v>1022</v>
      </c>
      <c r="T84" s="117" t="s">
        <v>1237</v>
      </c>
      <c r="U84" s="135">
        <v>0.3455621301775148</v>
      </c>
      <c r="V84" s="135">
        <v>0.11952662721893491</v>
      </c>
      <c r="W84" s="135">
        <v>0.48757396449704143</v>
      </c>
      <c r="X84" s="27">
        <v>4.7337278106508875E-2</v>
      </c>
      <c r="Y84" s="135">
        <v>0.46508875739644973</v>
      </c>
      <c r="Z84" s="27">
        <v>-2.3612750885477762E-3</v>
      </c>
      <c r="AA84" s="27">
        <v>-3.0963302752293531E-2</v>
      </c>
    </row>
    <row r="85" spans="1:27" x14ac:dyDescent="0.25">
      <c r="A85" s="117" t="s">
        <v>1333</v>
      </c>
      <c r="B85" s="117" t="s">
        <v>320</v>
      </c>
      <c r="C85" s="117" t="s">
        <v>1030</v>
      </c>
      <c r="D85" s="117" t="s">
        <v>1031</v>
      </c>
      <c r="E85" s="117" t="s">
        <v>1051</v>
      </c>
      <c r="F85" s="117" t="s">
        <v>1191</v>
      </c>
      <c r="G85" s="135">
        <v>0.52033898305084747</v>
      </c>
      <c r="H85" s="135">
        <v>0.29915254237288136</v>
      </c>
      <c r="I85" s="135">
        <v>0.1652542372881356</v>
      </c>
      <c r="J85" s="27">
        <v>1.5254237288135594E-2</v>
      </c>
      <c r="K85" s="135">
        <v>0.81949152542372883</v>
      </c>
      <c r="L85" s="27">
        <v>5.8295964125560484E-2</v>
      </c>
      <c r="M85" s="27">
        <v>4.2553191489360653E-3</v>
      </c>
      <c r="O85" s="117" t="s">
        <v>1333</v>
      </c>
      <c r="P85" s="117" t="s">
        <v>320</v>
      </c>
      <c r="Q85" s="117" t="s">
        <v>932</v>
      </c>
      <c r="R85" s="117" t="s">
        <v>1170</v>
      </c>
      <c r="S85" s="117" t="s">
        <v>961</v>
      </c>
      <c r="T85" s="117" t="s">
        <v>1243</v>
      </c>
      <c r="U85" s="135">
        <v>0.43080939947780678</v>
      </c>
      <c r="V85" s="135">
        <v>0.18537859007832899</v>
      </c>
      <c r="W85" s="135">
        <v>0.33550913838120106</v>
      </c>
      <c r="X85" s="27">
        <v>4.8302872062663184E-2</v>
      </c>
      <c r="Y85" s="135">
        <v>0.61618798955613574</v>
      </c>
      <c r="Z85" s="27">
        <v>-3.1605562579013924E-2</v>
      </c>
      <c r="AA85" s="27">
        <v>-7.8219013237063817E-2</v>
      </c>
    </row>
    <row r="86" spans="1:27" x14ac:dyDescent="0.25">
      <c r="A86" s="117" t="s">
        <v>1333</v>
      </c>
      <c r="B86" s="117" t="s">
        <v>320</v>
      </c>
      <c r="C86" s="117" t="s">
        <v>1030</v>
      </c>
      <c r="D86" s="117" t="s">
        <v>1031</v>
      </c>
      <c r="E86" s="117" t="s">
        <v>1048</v>
      </c>
      <c r="F86" s="117" t="s">
        <v>1265</v>
      </c>
      <c r="G86" s="135">
        <v>0.53830645161290325</v>
      </c>
      <c r="H86" s="135">
        <v>0.29838709677419356</v>
      </c>
      <c r="I86" s="135">
        <v>0.16330645161290322</v>
      </c>
      <c r="J86" s="27">
        <v>0</v>
      </c>
      <c r="K86" s="135">
        <v>0.83669354838709675</v>
      </c>
      <c r="L86" s="27">
        <v>1.6393442622950838E-2</v>
      </c>
      <c r="M86" s="27">
        <v>-2.3622047244094446E-2</v>
      </c>
      <c r="O86" s="117" t="s">
        <v>1333</v>
      </c>
      <c r="P86" s="117" t="s">
        <v>320</v>
      </c>
      <c r="Q86" s="117" t="s">
        <v>969</v>
      </c>
      <c r="R86" s="117" t="s">
        <v>970</v>
      </c>
      <c r="S86" s="117" t="s">
        <v>987</v>
      </c>
      <c r="T86" s="117" t="s">
        <v>1214</v>
      </c>
      <c r="U86" s="135">
        <v>0.32414910858995138</v>
      </c>
      <c r="V86" s="135">
        <v>0.25769854132901132</v>
      </c>
      <c r="W86" s="135">
        <v>0.36952998379254459</v>
      </c>
      <c r="X86" s="27">
        <v>4.8622366288492709E-2</v>
      </c>
      <c r="Y86" s="135">
        <v>0.58184764991896265</v>
      </c>
      <c r="Z86" s="27">
        <v>-4.6367851622874823E-2</v>
      </c>
      <c r="AA86" s="27">
        <v>-0.12357954545454541</v>
      </c>
    </row>
    <row r="87" spans="1:27" x14ac:dyDescent="0.25">
      <c r="A87" s="117" t="s">
        <v>1333</v>
      </c>
      <c r="B87" s="117" t="s">
        <v>320</v>
      </c>
      <c r="C87" s="117" t="s">
        <v>480</v>
      </c>
      <c r="D87" s="117" t="s">
        <v>1129</v>
      </c>
      <c r="E87" s="117" t="s">
        <v>491</v>
      </c>
      <c r="F87" s="117" t="s">
        <v>335</v>
      </c>
      <c r="G87" s="135">
        <v>0.18261826182618263</v>
      </c>
      <c r="H87" s="135">
        <v>0.735973597359736</v>
      </c>
      <c r="I87" s="135">
        <v>7.8107810781078105E-2</v>
      </c>
      <c r="J87" s="27">
        <v>3.3003300330033004E-3</v>
      </c>
      <c r="K87" s="135">
        <v>0.91859185918591857</v>
      </c>
      <c r="L87" s="27">
        <v>5.2083333333333259E-2</v>
      </c>
      <c r="M87" s="27">
        <v>-7.1501532175689442E-2</v>
      </c>
      <c r="O87" s="117" t="s">
        <v>1333</v>
      </c>
      <c r="P87" s="117" t="s">
        <v>320</v>
      </c>
      <c r="Q87" s="117" t="s">
        <v>871</v>
      </c>
      <c r="R87" s="117" t="s">
        <v>1165</v>
      </c>
      <c r="S87" s="117" t="s">
        <v>873</v>
      </c>
      <c r="T87" s="117" t="s">
        <v>367</v>
      </c>
      <c r="U87" s="135">
        <v>0.39755529685681024</v>
      </c>
      <c r="V87" s="135">
        <v>0.11233993015133877</v>
      </c>
      <c r="W87" s="135">
        <v>0.44062863795110596</v>
      </c>
      <c r="X87" s="27">
        <v>4.9476135040745051E-2</v>
      </c>
      <c r="Y87" s="135">
        <v>0.50989522700814904</v>
      </c>
      <c r="Z87" s="27">
        <v>1.476668635558176E-2</v>
      </c>
      <c r="AA87" s="27">
        <v>-1.4343086632243263E-2</v>
      </c>
    </row>
    <row r="88" spans="1:27" x14ac:dyDescent="0.25">
      <c r="A88" s="117" t="s">
        <v>1333</v>
      </c>
      <c r="B88" s="117" t="s">
        <v>320</v>
      </c>
      <c r="C88" s="117" t="s">
        <v>802</v>
      </c>
      <c r="D88" s="117" t="s">
        <v>1146</v>
      </c>
      <c r="E88" s="117" t="s">
        <v>816</v>
      </c>
      <c r="F88" s="117" t="s">
        <v>322</v>
      </c>
      <c r="G88" s="135">
        <v>0.29959100204498978</v>
      </c>
      <c r="H88" s="135">
        <v>0.21063394683026584</v>
      </c>
      <c r="I88" s="135">
        <v>0.43967280163599182</v>
      </c>
      <c r="J88" s="27">
        <v>5.0102249488752554E-2</v>
      </c>
      <c r="K88" s="135">
        <v>0.5102249488752556</v>
      </c>
      <c r="L88" s="27">
        <v>1.2422360248447228E-2</v>
      </c>
      <c r="M88" s="27">
        <v>-2.7833001988071593E-2</v>
      </c>
      <c r="O88" s="117" t="s">
        <v>1333</v>
      </c>
      <c r="P88" s="117" t="s">
        <v>320</v>
      </c>
      <c r="Q88" s="117" t="s">
        <v>802</v>
      </c>
      <c r="R88" s="117" t="s">
        <v>1146</v>
      </c>
      <c r="S88" s="117" t="s">
        <v>816</v>
      </c>
      <c r="T88" s="117" t="s">
        <v>322</v>
      </c>
      <c r="U88" s="135">
        <v>0.29959100204498978</v>
      </c>
      <c r="V88" s="135">
        <v>0.21063394683026584</v>
      </c>
      <c r="W88" s="135">
        <v>0.43967280163599182</v>
      </c>
      <c r="X88" s="27">
        <v>5.0102249488752554E-2</v>
      </c>
      <c r="Y88" s="135">
        <v>0.5102249488752556</v>
      </c>
      <c r="Z88" s="27">
        <v>1.2422360248447228E-2</v>
      </c>
      <c r="AA88" s="27">
        <v>-2.7833001988071593E-2</v>
      </c>
    </row>
    <row r="89" spans="1:27" x14ac:dyDescent="0.25">
      <c r="A89" s="117" t="s">
        <v>1333</v>
      </c>
      <c r="B89" s="117" t="s">
        <v>320</v>
      </c>
      <c r="C89" s="117" t="s">
        <v>753</v>
      </c>
      <c r="D89" s="117" t="s">
        <v>754</v>
      </c>
      <c r="E89" s="117" t="s">
        <v>751</v>
      </c>
      <c r="F89" s="117" t="s">
        <v>1267</v>
      </c>
      <c r="G89" s="135">
        <v>0.39819345126082045</v>
      </c>
      <c r="H89" s="135">
        <v>0.14640572073767408</v>
      </c>
      <c r="I89" s="135">
        <v>0.40496800903274371</v>
      </c>
      <c r="J89" s="27">
        <v>5.0432818968761763E-2</v>
      </c>
      <c r="K89" s="135">
        <v>0.5445991719984945</v>
      </c>
      <c r="L89" s="27">
        <v>-5.4784774101743205E-2</v>
      </c>
      <c r="M89" s="27">
        <v>-7.8390565383281263E-2</v>
      </c>
      <c r="O89" s="117" t="s">
        <v>1333</v>
      </c>
      <c r="P89" s="117" t="s">
        <v>320</v>
      </c>
      <c r="Q89" s="117" t="s">
        <v>753</v>
      </c>
      <c r="R89" s="117" t="s">
        <v>754</v>
      </c>
      <c r="S89" s="117" t="s">
        <v>751</v>
      </c>
      <c r="T89" s="117" t="s">
        <v>1267</v>
      </c>
      <c r="U89" s="135">
        <v>0.39819345126082045</v>
      </c>
      <c r="V89" s="135">
        <v>0.14640572073767408</v>
      </c>
      <c r="W89" s="135">
        <v>0.40496800903274371</v>
      </c>
      <c r="X89" s="27">
        <v>5.0432818968761763E-2</v>
      </c>
      <c r="Y89" s="135">
        <v>0.5445991719984945</v>
      </c>
      <c r="Z89" s="27">
        <v>-5.4784774101743205E-2</v>
      </c>
      <c r="AA89" s="27">
        <v>-7.8390565383281263E-2</v>
      </c>
    </row>
    <row r="90" spans="1:27" x14ac:dyDescent="0.25">
      <c r="A90" s="117" t="s">
        <v>1333</v>
      </c>
      <c r="B90" s="117" t="s">
        <v>320</v>
      </c>
      <c r="C90" s="117" t="s">
        <v>678</v>
      </c>
      <c r="D90" s="117" t="s">
        <v>1133</v>
      </c>
      <c r="E90" s="117" t="s">
        <v>695</v>
      </c>
      <c r="F90" s="117" t="s">
        <v>1134</v>
      </c>
      <c r="G90" s="135">
        <v>0.26050420168067229</v>
      </c>
      <c r="H90" s="135">
        <v>5.8823529411764705E-2</v>
      </c>
      <c r="I90" s="135">
        <v>0.63025210084033612</v>
      </c>
      <c r="J90" s="27">
        <v>5.0420168067226892E-2</v>
      </c>
      <c r="K90" s="135">
        <v>0.31932773109243701</v>
      </c>
      <c r="L90" s="27">
        <v>-0.52964426877470361</v>
      </c>
      <c r="M90" s="27">
        <v>-0.59385665529010234</v>
      </c>
      <c r="O90" s="117" t="s">
        <v>1333</v>
      </c>
      <c r="P90" s="117" t="s">
        <v>320</v>
      </c>
      <c r="Q90" s="117" t="s">
        <v>678</v>
      </c>
      <c r="R90" s="117" t="s">
        <v>1133</v>
      </c>
      <c r="S90" s="117" t="s">
        <v>695</v>
      </c>
      <c r="T90" s="117" t="s">
        <v>1134</v>
      </c>
      <c r="U90" s="135">
        <v>0.26050420168067229</v>
      </c>
      <c r="V90" s="135">
        <v>5.8823529411764705E-2</v>
      </c>
      <c r="W90" s="135">
        <v>0.63025210084033612</v>
      </c>
      <c r="X90" s="27">
        <v>5.0420168067226892E-2</v>
      </c>
      <c r="Y90" s="135">
        <v>0.31932773109243701</v>
      </c>
      <c r="Z90" s="27">
        <v>-0.52964426877470361</v>
      </c>
      <c r="AA90" s="27">
        <v>-0.59385665529010234</v>
      </c>
    </row>
    <row r="91" spans="1:27" x14ac:dyDescent="0.25">
      <c r="A91" s="117" t="s">
        <v>1333</v>
      </c>
      <c r="B91" s="117" t="s">
        <v>320</v>
      </c>
      <c r="C91" s="117" t="s">
        <v>1030</v>
      </c>
      <c r="D91" s="117" t="s">
        <v>1031</v>
      </c>
      <c r="E91" s="117" t="s">
        <v>1072</v>
      </c>
      <c r="F91" s="117" t="s">
        <v>19</v>
      </c>
      <c r="G91" s="135">
        <v>0.44763092269326682</v>
      </c>
      <c r="H91" s="135">
        <v>0.25187032418952621</v>
      </c>
      <c r="I91" s="135">
        <v>0.24812967581047382</v>
      </c>
      <c r="J91" s="27">
        <v>5.2369077306733167E-2</v>
      </c>
      <c r="K91" s="135">
        <v>0.69950124688279303</v>
      </c>
      <c r="L91" s="27">
        <v>-2.5516403402187082E-2</v>
      </c>
      <c r="M91" s="27">
        <v>-0.16196447230929989</v>
      </c>
      <c r="O91" s="117" t="s">
        <v>1333</v>
      </c>
      <c r="P91" s="117" t="s">
        <v>320</v>
      </c>
      <c r="Q91" s="117" t="s">
        <v>1030</v>
      </c>
      <c r="R91" s="117" t="s">
        <v>1031</v>
      </c>
      <c r="S91" s="117" t="s">
        <v>1072</v>
      </c>
      <c r="T91" s="117" t="s">
        <v>19</v>
      </c>
      <c r="U91" s="135">
        <v>0.44763092269326682</v>
      </c>
      <c r="V91" s="135">
        <v>0.25187032418952621</v>
      </c>
      <c r="W91" s="135">
        <v>0.24812967581047382</v>
      </c>
      <c r="X91" s="27">
        <v>5.2369077306733167E-2</v>
      </c>
      <c r="Y91" s="135">
        <v>0.69950124688279303</v>
      </c>
      <c r="Z91" s="27">
        <v>-2.5516403402187082E-2</v>
      </c>
      <c r="AA91" s="27">
        <v>-0.16196447230929989</v>
      </c>
    </row>
    <row r="92" spans="1:27" x14ac:dyDescent="0.25">
      <c r="A92" s="117" t="s">
        <v>1333</v>
      </c>
      <c r="B92" s="117" t="s">
        <v>320</v>
      </c>
      <c r="C92" s="117" t="s">
        <v>534</v>
      </c>
      <c r="D92" s="117" t="s">
        <v>535</v>
      </c>
      <c r="E92" s="117" t="s">
        <v>540</v>
      </c>
      <c r="F92" s="117" t="s">
        <v>1138</v>
      </c>
      <c r="G92" s="135">
        <v>0.23045267489711935</v>
      </c>
      <c r="H92" s="135">
        <v>9.8765432098765427E-2</v>
      </c>
      <c r="I92" s="135">
        <v>0.6152263374485597</v>
      </c>
      <c r="J92" s="27">
        <v>5.5555555555555552E-2</v>
      </c>
      <c r="K92" s="135">
        <v>0.32921810699588477</v>
      </c>
      <c r="L92" s="27">
        <v>0.15990453460620535</v>
      </c>
      <c r="M92" s="27">
        <v>-9.6654275092936781E-2</v>
      </c>
      <c r="O92" s="117" t="s">
        <v>1333</v>
      </c>
      <c r="P92" s="117" t="s">
        <v>320</v>
      </c>
      <c r="Q92" s="117" t="s">
        <v>534</v>
      </c>
      <c r="R92" s="117" t="s">
        <v>535</v>
      </c>
      <c r="S92" s="117" t="s">
        <v>540</v>
      </c>
      <c r="T92" s="117" t="s">
        <v>1138</v>
      </c>
      <c r="U92" s="135">
        <v>0.23045267489711935</v>
      </c>
      <c r="V92" s="135">
        <v>9.8765432098765427E-2</v>
      </c>
      <c r="W92" s="135">
        <v>0.6152263374485597</v>
      </c>
      <c r="X92" s="27">
        <v>5.5555555555555552E-2</v>
      </c>
      <c r="Y92" s="135">
        <v>0.32921810699588477</v>
      </c>
      <c r="Z92" s="27">
        <v>0.15990453460620535</v>
      </c>
      <c r="AA92" s="27">
        <v>-9.6654275092936781E-2</v>
      </c>
    </row>
    <row r="93" spans="1:27" x14ac:dyDescent="0.25">
      <c r="A93" s="117" t="s">
        <v>1333</v>
      </c>
      <c r="B93" s="117" t="s">
        <v>320</v>
      </c>
      <c r="C93" s="117" t="s">
        <v>932</v>
      </c>
      <c r="D93" s="117" t="s">
        <v>1170</v>
      </c>
      <c r="E93" s="117" t="s">
        <v>964</v>
      </c>
      <c r="F93" s="117" t="s">
        <v>1245</v>
      </c>
      <c r="G93" s="135">
        <v>0.26153846153846155</v>
      </c>
      <c r="H93" s="135">
        <v>0.21025641025641026</v>
      </c>
      <c r="I93" s="135">
        <v>0.47179487179487178</v>
      </c>
      <c r="J93" s="27">
        <v>5.6410256410256411E-2</v>
      </c>
      <c r="K93" s="135">
        <v>0.47179487179487178</v>
      </c>
      <c r="L93" s="27">
        <v>-0.28308823529411764</v>
      </c>
      <c r="M93" s="27">
        <v>-0.33898305084745761</v>
      </c>
      <c r="O93" s="117" t="s">
        <v>1333</v>
      </c>
      <c r="P93" s="117" t="s">
        <v>320</v>
      </c>
      <c r="Q93" s="117" t="s">
        <v>932</v>
      </c>
      <c r="R93" s="117" t="s">
        <v>1170</v>
      </c>
      <c r="S93" s="117" t="s">
        <v>964</v>
      </c>
      <c r="T93" s="117" t="s">
        <v>1245</v>
      </c>
      <c r="U93" s="135">
        <v>0.26153846153846155</v>
      </c>
      <c r="V93" s="135">
        <v>0.21025641025641026</v>
      </c>
      <c r="W93" s="135">
        <v>0.47179487179487178</v>
      </c>
      <c r="X93" s="27">
        <v>5.6410256410256411E-2</v>
      </c>
      <c r="Y93" s="135">
        <v>0.47179487179487178</v>
      </c>
      <c r="Z93" s="27">
        <v>-0.28308823529411764</v>
      </c>
      <c r="AA93" s="27">
        <v>-0.33898305084745761</v>
      </c>
    </row>
    <row r="94" spans="1:27" x14ac:dyDescent="0.25">
      <c r="A94" s="117" t="s">
        <v>1333</v>
      </c>
      <c r="B94" s="117" t="s">
        <v>320</v>
      </c>
      <c r="C94" s="117" t="s">
        <v>722</v>
      </c>
      <c r="D94" s="117" t="s">
        <v>1148</v>
      </c>
      <c r="E94" s="117" t="s">
        <v>745</v>
      </c>
      <c r="F94" s="117" t="s">
        <v>1303</v>
      </c>
      <c r="G94" s="135">
        <v>0.45896656534954405</v>
      </c>
      <c r="H94" s="135">
        <v>0.1337386018237082</v>
      </c>
      <c r="I94" s="135">
        <v>0.34954407294832829</v>
      </c>
      <c r="J94" s="27">
        <v>5.7750759878419454E-2</v>
      </c>
      <c r="K94" s="135">
        <v>0.59270516717325228</v>
      </c>
      <c r="L94" s="27">
        <v>0.26538461538461533</v>
      </c>
      <c r="M94" s="27">
        <v>0.15034965034965042</v>
      </c>
      <c r="O94" s="117" t="s">
        <v>1333</v>
      </c>
      <c r="P94" s="117" t="s">
        <v>320</v>
      </c>
      <c r="Q94" s="117" t="s">
        <v>722</v>
      </c>
      <c r="R94" s="117" t="s">
        <v>1148</v>
      </c>
      <c r="S94" s="117" t="s">
        <v>745</v>
      </c>
      <c r="T94" s="117" t="s">
        <v>1303</v>
      </c>
      <c r="U94" s="135">
        <v>0.45896656534954405</v>
      </c>
      <c r="V94" s="135">
        <v>0.1337386018237082</v>
      </c>
      <c r="W94" s="135">
        <v>0.34954407294832829</v>
      </c>
      <c r="X94" s="27">
        <v>5.7750759878419454E-2</v>
      </c>
      <c r="Y94" s="135">
        <v>0.59270516717325228</v>
      </c>
      <c r="Z94" s="27">
        <v>0.26538461538461533</v>
      </c>
      <c r="AA94" s="27">
        <v>0.15034965034965042</v>
      </c>
    </row>
    <row r="95" spans="1:27" x14ac:dyDescent="0.25">
      <c r="A95" s="117" t="s">
        <v>1333</v>
      </c>
      <c r="B95" s="117" t="s">
        <v>320</v>
      </c>
      <c r="C95" s="117" t="s">
        <v>1001</v>
      </c>
      <c r="D95" s="117" t="s">
        <v>1002</v>
      </c>
      <c r="E95" s="117" t="s">
        <v>1016</v>
      </c>
      <c r="F95" s="117" t="s">
        <v>402</v>
      </c>
      <c r="G95" s="135">
        <v>0.26959247648902823</v>
      </c>
      <c r="H95" s="135">
        <v>0.11285266457680251</v>
      </c>
      <c r="I95" s="135">
        <v>0.55799373040752354</v>
      </c>
      <c r="J95" s="27">
        <v>5.9561128526645767E-2</v>
      </c>
      <c r="K95" s="135">
        <v>0.38244514106583072</v>
      </c>
      <c r="L95" s="27">
        <v>-3.3333333333333326E-2</v>
      </c>
      <c r="M95" s="27">
        <v>-0.11511789181692089</v>
      </c>
      <c r="O95" s="117" t="s">
        <v>1333</v>
      </c>
      <c r="P95" s="117" t="s">
        <v>320</v>
      </c>
      <c r="Q95" s="117" t="s">
        <v>1001</v>
      </c>
      <c r="R95" s="117" t="s">
        <v>1002</v>
      </c>
      <c r="S95" s="117" t="s">
        <v>1016</v>
      </c>
      <c r="T95" s="117" t="s">
        <v>402</v>
      </c>
      <c r="U95" s="135">
        <v>0.26959247648902823</v>
      </c>
      <c r="V95" s="135">
        <v>0.11285266457680251</v>
      </c>
      <c r="W95" s="135">
        <v>0.55799373040752354</v>
      </c>
      <c r="X95" s="27">
        <v>5.9561128526645767E-2</v>
      </c>
      <c r="Y95" s="135">
        <v>0.38244514106583072</v>
      </c>
      <c r="Z95" s="27">
        <v>-3.3333333333333326E-2</v>
      </c>
      <c r="AA95" s="27">
        <v>-0.11511789181692089</v>
      </c>
    </row>
    <row r="96" spans="1:27" x14ac:dyDescent="0.25">
      <c r="A96" s="117" t="s">
        <v>1333</v>
      </c>
      <c r="B96" s="117" t="s">
        <v>320</v>
      </c>
      <c r="C96" s="117" t="s">
        <v>932</v>
      </c>
      <c r="D96" s="117" t="s">
        <v>1170</v>
      </c>
      <c r="E96" s="117" t="s">
        <v>958</v>
      </c>
      <c r="F96" s="117" t="s">
        <v>1285</v>
      </c>
      <c r="G96" s="135">
        <v>0.39875111507582517</v>
      </c>
      <c r="H96" s="135">
        <v>0.17573595004460305</v>
      </c>
      <c r="I96" s="135">
        <v>0.36574487065120426</v>
      </c>
      <c r="J96" s="27">
        <v>5.9768064228367529E-2</v>
      </c>
      <c r="K96" s="135">
        <v>0.57448706512042824</v>
      </c>
      <c r="L96" s="27">
        <v>-3.7768240343347692E-2</v>
      </c>
      <c r="M96" s="27">
        <v>-6.1139028475711843E-2</v>
      </c>
      <c r="O96" s="117" t="s">
        <v>1333</v>
      </c>
      <c r="P96" s="117" t="s">
        <v>320</v>
      </c>
      <c r="Q96" s="117" t="s">
        <v>932</v>
      </c>
      <c r="R96" s="117" t="s">
        <v>1170</v>
      </c>
      <c r="S96" s="117" t="s">
        <v>958</v>
      </c>
      <c r="T96" s="117" t="s">
        <v>1285</v>
      </c>
      <c r="U96" s="135">
        <v>0.39875111507582517</v>
      </c>
      <c r="V96" s="135">
        <v>0.17573595004460305</v>
      </c>
      <c r="W96" s="135">
        <v>0.36574487065120426</v>
      </c>
      <c r="X96" s="27">
        <v>5.9768064228367529E-2</v>
      </c>
      <c r="Y96" s="135">
        <v>0.57448706512042824</v>
      </c>
      <c r="Z96" s="27">
        <v>-3.7768240343347692E-2</v>
      </c>
      <c r="AA96" s="27">
        <v>-6.1139028475711843E-2</v>
      </c>
    </row>
    <row r="97" spans="1:27" x14ac:dyDescent="0.25">
      <c r="A97" s="117" t="s">
        <v>1333</v>
      </c>
      <c r="B97" s="117" t="s">
        <v>320</v>
      </c>
      <c r="C97" s="117" t="s">
        <v>700</v>
      </c>
      <c r="D97" s="117" t="s">
        <v>1139</v>
      </c>
      <c r="E97" s="117" t="s">
        <v>711</v>
      </c>
      <c r="F97" s="117" t="s">
        <v>1193</v>
      </c>
      <c r="G97" s="135">
        <v>0.27220630372492838</v>
      </c>
      <c r="H97" s="135">
        <v>0.12607449856733524</v>
      </c>
      <c r="I97" s="135">
        <v>0.54011461318051579</v>
      </c>
      <c r="J97" s="27">
        <v>6.1604584527220632E-2</v>
      </c>
      <c r="K97" s="135">
        <v>0.39828080229226359</v>
      </c>
      <c r="L97" s="27">
        <v>0.31947069943289219</v>
      </c>
      <c r="M97" s="27">
        <v>0.17310924369747904</v>
      </c>
      <c r="O97" s="117" t="s">
        <v>1333</v>
      </c>
      <c r="P97" s="117" t="s">
        <v>320</v>
      </c>
      <c r="Q97" s="117" t="s">
        <v>700</v>
      </c>
      <c r="R97" s="117" t="s">
        <v>1139</v>
      </c>
      <c r="S97" s="117" t="s">
        <v>711</v>
      </c>
      <c r="T97" s="117" t="s">
        <v>1193</v>
      </c>
      <c r="U97" s="135">
        <v>0.27220630372492838</v>
      </c>
      <c r="V97" s="135">
        <v>0.12607449856733524</v>
      </c>
      <c r="W97" s="135">
        <v>0.54011461318051579</v>
      </c>
      <c r="X97" s="27">
        <v>6.1604584527220632E-2</v>
      </c>
      <c r="Y97" s="135">
        <v>0.39828080229226359</v>
      </c>
      <c r="Z97" s="27">
        <v>0.31947069943289219</v>
      </c>
      <c r="AA97" s="27">
        <v>0.17310924369747904</v>
      </c>
    </row>
    <row r="98" spans="1:27" x14ac:dyDescent="0.25">
      <c r="A98" s="117" t="s">
        <v>1333</v>
      </c>
      <c r="B98" s="117" t="s">
        <v>320</v>
      </c>
      <c r="C98" s="117" t="s">
        <v>871</v>
      </c>
      <c r="D98" s="117" t="s">
        <v>1165</v>
      </c>
      <c r="E98" s="117" t="s">
        <v>876</v>
      </c>
      <c r="F98" s="117" t="s">
        <v>1231</v>
      </c>
      <c r="G98" s="135">
        <v>0.29301075268817206</v>
      </c>
      <c r="H98" s="135">
        <v>0.16935483870967741</v>
      </c>
      <c r="I98" s="135">
        <v>0.47580645161290325</v>
      </c>
      <c r="J98" s="27">
        <v>6.1827956989247312E-2</v>
      </c>
      <c r="K98" s="135">
        <v>0.4623655913978495</v>
      </c>
      <c r="L98" s="27">
        <v>-3.3766233766233777E-2</v>
      </c>
      <c r="M98" s="27">
        <v>-9.7087378640776656E-2</v>
      </c>
      <c r="O98" s="117" t="s">
        <v>1333</v>
      </c>
      <c r="P98" s="117" t="s">
        <v>320</v>
      </c>
      <c r="Q98" s="117" t="s">
        <v>871</v>
      </c>
      <c r="R98" s="117" t="s">
        <v>1165</v>
      </c>
      <c r="S98" s="117" t="s">
        <v>876</v>
      </c>
      <c r="T98" s="117" t="s">
        <v>1231</v>
      </c>
      <c r="U98" s="135">
        <v>0.29301075268817206</v>
      </c>
      <c r="V98" s="135">
        <v>0.16935483870967741</v>
      </c>
      <c r="W98" s="135">
        <v>0.47580645161290325</v>
      </c>
      <c r="X98" s="27">
        <v>6.1827956989247312E-2</v>
      </c>
      <c r="Y98" s="135">
        <v>0.4623655913978495</v>
      </c>
      <c r="Z98" s="27">
        <v>-3.3766233766233777E-2</v>
      </c>
      <c r="AA98" s="27">
        <v>-9.7087378640776656E-2</v>
      </c>
    </row>
    <row r="99" spans="1:27" x14ac:dyDescent="0.25">
      <c r="A99" s="117" t="s">
        <v>1333</v>
      </c>
      <c r="B99" s="117" t="s">
        <v>320</v>
      </c>
      <c r="C99" s="117" t="s">
        <v>1030</v>
      </c>
      <c r="D99" s="117" t="s">
        <v>1031</v>
      </c>
      <c r="E99" s="117" t="s">
        <v>1087</v>
      </c>
      <c r="F99" s="117" t="s">
        <v>6</v>
      </c>
      <c r="G99" s="135">
        <v>0.50526315789473686</v>
      </c>
      <c r="H99" s="135">
        <v>0.21503759398496242</v>
      </c>
      <c r="I99" s="135">
        <v>0.21654135338345865</v>
      </c>
      <c r="J99" s="27">
        <v>6.3157894736842107E-2</v>
      </c>
      <c r="K99" s="135">
        <v>0.72030075187969933</v>
      </c>
      <c r="L99" s="27">
        <v>0.2068965517241379</v>
      </c>
      <c r="M99" s="27">
        <v>0.11577181208053688</v>
      </c>
      <c r="O99" s="117" t="s">
        <v>1333</v>
      </c>
      <c r="P99" s="117" t="s">
        <v>320</v>
      </c>
      <c r="Q99" s="117" t="s">
        <v>1030</v>
      </c>
      <c r="R99" s="117" t="s">
        <v>1031</v>
      </c>
      <c r="S99" s="117" t="s">
        <v>1087</v>
      </c>
      <c r="T99" s="117" t="s">
        <v>6</v>
      </c>
      <c r="U99" s="135">
        <v>0.50526315789473686</v>
      </c>
      <c r="V99" s="135">
        <v>0.21503759398496242</v>
      </c>
      <c r="W99" s="135">
        <v>0.21654135338345865</v>
      </c>
      <c r="X99" s="27">
        <v>6.3157894736842107E-2</v>
      </c>
      <c r="Y99" s="135">
        <v>0.72030075187969933</v>
      </c>
      <c r="Z99" s="27">
        <v>0.2068965517241379</v>
      </c>
      <c r="AA99" s="27">
        <v>0.11577181208053688</v>
      </c>
    </row>
    <row r="100" spans="1:27" x14ac:dyDescent="0.25">
      <c r="A100" s="117" t="s">
        <v>1333</v>
      </c>
      <c r="B100" s="117" t="s">
        <v>320</v>
      </c>
      <c r="C100" s="117" t="s">
        <v>779</v>
      </c>
      <c r="D100" s="117" t="s">
        <v>780</v>
      </c>
      <c r="E100" s="117" t="s">
        <v>794</v>
      </c>
      <c r="F100" s="117" t="s">
        <v>1224</v>
      </c>
      <c r="G100" s="135">
        <v>0.34285714285714286</v>
      </c>
      <c r="H100" s="135">
        <v>0.14126984126984127</v>
      </c>
      <c r="I100" s="135">
        <v>0.44761904761904764</v>
      </c>
      <c r="J100" s="27">
        <v>6.8253968253968247E-2</v>
      </c>
      <c r="K100" s="135">
        <v>0.48412698412698413</v>
      </c>
      <c r="L100" s="27">
        <v>5.3511705685618693E-2</v>
      </c>
      <c r="M100" s="27">
        <v>-1.4084507042253502E-2</v>
      </c>
      <c r="O100" s="117" t="s">
        <v>1333</v>
      </c>
      <c r="P100" s="117" t="s">
        <v>320</v>
      </c>
      <c r="Q100" s="117" t="s">
        <v>779</v>
      </c>
      <c r="R100" s="117" t="s">
        <v>780</v>
      </c>
      <c r="S100" s="117" t="s">
        <v>794</v>
      </c>
      <c r="T100" s="117" t="s">
        <v>1224</v>
      </c>
      <c r="U100" s="135">
        <v>0.34285714285714286</v>
      </c>
      <c r="V100" s="135">
        <v>0.14126984126984127</v>
      </c>
      <c r="W100" s="135">
        <v>0.44761904761904764</v>
      </c>
      <c r="X100" s="27">
        <v>6.8253968253968247E-2</v>
      </c>
      <c r="Y100" s="135">
        <v>0.48412698412698413</v>
      </c>
      <c r="Z100" s="27">
        <v>5.3511705685618693E-2</v>
      </c>
      <c r="AA100" s="27">
        <v>-1.4084507042253502E-2</v>
      </c>
    </row>
    <row r="101" spans="1:27" x14ac:dyDescent="0.25">
      <c r="A101" s="117" t="s">
        <v>1333</v>
      </c>
      <c r="B101" s="117" t="s">
        <v>320</v>
      </c>
      <c r="C101" s="117" t="s">
        <v>534</v>
      </c>
      <c r="D101" s="117" t="s">
        <v>535</v>
      </c>
      <c r="E101" s="117" t="s">
        <v>552</v>
      </c>
      <c r="F101" s="117" t="s">
        <v>1216</v>
      </c>
      <c r="G101" s="135">
        <v>0.26341463414634148</v>
      </c>
      <c r="H101" s="135">
        <v>8.7804878048780483E-2</v>
      </c>
      <c r="I101" s="135">
        <v>0.57560975609756093</v>
      </c>
      <c r="J101" s="27">
        <v>7.3170731707317069E-2</v>
      </c>
      <c r="K101" s="135">
        <v>0.35121951219512193</v>
      </c>
      <c r="L101" s="27">
        <v>-1.9138755980861233E-2</v>
      </c>
      <c r="M101" s="27">
        <v>-7.2398190045248834E-2</v>
      </c>
      <c r="O101" s="117" t="s">
        <v>1333</v>
      </c>
      <c r="P101" s="117" t="s">
        <v>320</v>
      </c>
      <c r="Q101" s="117" t="s">
        <v>534</v>
      </c>
      <c r="R101" s="117" t="s">
        <v>535</v>
      </c>
      <c r="S101" s="117" t="s">
        <v>552</v>
      </c>
      <c r="T101" s="117" t="s">
        <v>1216</v>
      </c>
      <c r="U101" s="135">
        <v>0.26341463414634148</v>
      </c>
      <c r="V101" s="135">
        <v>8.7804878048780483E-2</v>
      </c>
      <c r="W101" s="135">
        <v>0.57560975609756093</v>
      </c>
      <c r="X101" s="27">
        <v>7.3170731707317069E-2</v>
      </c>
      <c r="Y101" s="135">
        <v>0.35121951219512193</v>
      </c>
      <c r="Z101" s="27">
        <v>-1.9138755980861233E-2</v>
      </c>
      <c r="AA101" s="27">
        <v>-7.2398190045248834E-2</v>
      </c>
    </row>
    <row r="102" spans="1:27" x14ac:dyDescent="0.25">
      <c r="A102" s="117" t="s">
        <v>1333</v>
      </c>
      <c r="B102" s="117" t="s">
        <v>320</v>
      </c>
      <c r="C102" s="117" t="s">
        <v>646</v>
      </c>
      <c r="D102" s="117" t="s">
        <v>647</v>
      </c>
      <c r="E102" s="117" t="s">
        <v>670</v>
      </c>
      <c r="F102" s="117" t="s">
        <v>1128</v>
      </c>
      <c r="G102" s="135">
        <v>0.24171270718232044</v>
      </c>
      <c r="H102" s="135">
        <v>0.13950276243093923</v>
      </c>
      <c r="I102" s="135">
        <v>0.54419889502762431</v>
      </c>
      <c r="J102" s="27">
        <v>7.4585635359116026E-2</v>
      </c>
      <c r="K102" s="135">
        <v>0.38121546961325969</v>
      </c>
      <c r="L102" s="27">
        <v>0.10365853658536595</v>
      </c>
      <c r="M102" s="27">
        <v>-2.5572005383580065E-2</v>
      </c>
      <c r="O102" s="117" t="s">
        <v>1333</v>
      </c>
      <c r="P102" s="117" t="s">
        <v>320</v>
      </c>
      <c r="Q102" s="117" t="s">
        <v>646</v>
      </c>
      <c r="R102" s="117" t="s">
        <v>647</v>
      </c>
      <c r="S102" s="117" t="s">
        <v>670</v>
      </c>
      <c r="T102" s="117" t="s">
        <v>1128</v>
      </c>
      <c r="U102" s="135">
        <v>0.24171270718232044</v>
      </c>
      <c r="V102" s="135">
        <v>0.13950276243093923</v>
      </c>
      <c r="W102" s="135">
        <v>0.54419889502762431</v>
      </c>
      <c r="X102" s="27">
        <v>7.4585635359116026E-2</v>
      </c>
      <c r="Y102" s="135">
        <v>0.38121546961325969</v>
      </c>
      <c r="Z102" s="27">
        <v>0.10365853658536595</v>
      </c>
      <c r="AA102" s="27">
        <v>-2.5572005383580065E-2</v>
      </c>
    </row>
    <row r="103" spans="1:27" x14ac:dyDescent="0.25">
      <c r="A103" s="117" t="s">
        <v>1333</v>
      </c>
      <c r="B103" s="117" t="s">
        <v>320</v>
      </c>
      <c r="C103" s="117" t="s">
        <v>1030</v>
      </c>
      <c r="D103" s="117" t="s">
        <v>1031</v>
      </c>
      <c r="E103" s="117" t="s">
        <v>1039</v>
      </c>
      <c r="F103" s="117" t="s">
        <v>1268</v>
      </c>
      <c r="G103" s="135">
        <v>0.40901639344262297</v>
      </c>
      <c r="H103" s="135">
        <v>0.29426229508196722</v>
      </c>
      <c r="I103" s="135">
        <v>0.22131147540983606</v>
      </c>
      <c r="J103" s="27">
        <v>7.5409836065573776E-2</v>
      </c>
      <c r="K103" s="135">
        <v>0.70327868852459019</v>
      </c>
      <c r="L103" s="27">
        <v>-6.6564651874521763E-2</v>
      </c>
      <c r="M103" s="27">
        <v>-0.10753474762253112</v>
      </c>
      <c r="O103" s="117" t="s">
        <v>1333</v>
      </c>
      <c r="P103" s="117" t="s">
        <v>320</v>
      </c>
      <c r="Q103" s="117" t="s">
        <v>1030</v>
      </c>
      <c r="R103" s="117" t="s">
        <v>1031</v>
      </c>
      <c r="S103" s="117" t="s">
        <v>1039</v>
      </c>
      <c r="T103" s="117" t="s">
        <v>1268</v>
      </c>
      <c r="U103" s="135">
        <v>0.40901639344262297</v>
      </c>
      <c r="V103" s="135">
        <v>0.29426229508196722</v>
      </c>
      <c r="W103" s="135">
        <v>0.22131147540983606</v>
      </c>
      <c r="X103" s="27">
        <v>7.5409836065573776E-2</v>
      </c>
      <c r="Y103" s="135">
        <v>0.70327868852459019</v>
      </c>
      <c r="Z103" s="27">
        <v>-6.6564651874521763E-2</v>
      </c>
      <c r="AA103" s="27">
        <v>-0.10753474762253112</v>
      </c>
    </row>
    <row r="104" spans="1:27" x14ac:dyDescent="0.25">
      <c r="A104" s="117" t="s">
        <v>1333</v>
      </c>
      <c r="B104" s="117" t="s">
        <v>320</v>
      </c>
      <c r="C104" s="117" t="s">
        <v>461</v>
      </c>
      <c r="D104" s="117" t="s">
        <v>1131</v>
      </c>
      <c r="E104" s="117" t="s">
        <v>472</v>
      </c>
      <c r="F104" s="117" t="s">
        <v>1142</v>
      </c>
      <c r="G104" s="135">
        <v>0.29411764705882354</v>
      </c>
      <c r="H104" s="135">
        <v>9.4771241830065356E-2</v>
      </c>
      <c r="I104" s="135">
        <v>0.53431372549019607</v>
      </c>
      <c r="J104" s="27">
        <v>7.6797385620915037E-2</v>
      </c>
      <c r="K104" s="135">
        <v>0.3888888888888889</v>
      </c>
      <c r="L104" s="27">
        <v>3.7288135593220417E-2</v>
      </c>
      <c r="M104" s="27">
        <v>-6.7073170731707266E-2</v>
      </c>
      <c r="O104" s="117" t="s">
        <v>1333</v>
      </c>
      <c r="P104" s="117" t="s">
        <v>320</v>
      </c>
      <c r="Q104" s="117" t="s">
        <v>461</v>
      </c>
      <c r="R104" s="117" t="s">
        <v>1131</v>
      </c>
      <c r="S104" s="117" t="s">
        <v>472</v>
      </c>
      <c r="T104" s="117" t="s">
        <v>1142</v>
      </c>
      <c r="U104" s="135">
        <v>0.29411764705882354</v>
      </c>
      <c r="V104" s="135">
        <v>9.4771241830065356E-2</v>
      </c>
      <c r="W104" s="135">
        <v>0.53431372549019607</v>
      </c>
      <c r="X104" s="27">
        <v>7.6797385620915037E-2</v>
      </c>
      <c r="Y104" s="135">
        <v>0.3888888888888889</v>
      </c>
      <c r="Z104" s="27">
        <v>3.7288135593220417E-2</v>
      </c>
      <c r="AA104" s="27">
        <v>-6.7073170731707266E-2</v>
      </c>
    </row>
    <row r="105" spans="1:27" x14ac:dyDescent="0.25">
      <c r="A105" s="117" t="s">
        <v>1333</v>
      </c>
      <c r="B105" s="117" t="s">
        <v>320</v>
      </c>
      <c r="C105" s="117" t="s">
        <v>802</v>
      </c>
      <c r="D105" s="117" t="s">
        <v>1146</v>
      </c>
      <c r="E105" s="117" t="s">
        <v>804</v>
      </c>
      <c r="F105" s="117" t="s">
        <v>1177</v>
      </c>
      <c r="G105" s="135">
        <v>0.31007751937984496</v>
      </c>
      <c r="H105" s="135">
        <v>8.5271317829457363E-2</v>
      </c>
      <c r="I105" s="135">
        <v>0.52713178294573648</v>
      </c>
      <c r="J105" s="27">
        <v>7.7519379844961239E-2</v>
      </c>
      <c r="K105" s="135">
        <v>0.39534883720930231</v>
      </c>
      <c r="L105" s="27">
        <v>0.13157894736842102</v>
      </c>
      <c r="M105" s="27">
        <v>1.5748031496062964E-2</v>
      </c>
      <c r="O105" s="117" t="s">
        <v>1333</v>
      </c>
      <c r="P105" s="117" t="s">
        <v>320</v>
      </c>
      <c r="Q105" s="117" t="s">
        <v>802</v>
      </c>
      <c r="R105" s="117" t="s">
        <v>1146</v>
      </c>
      <c r="S105" s="117" t="s">
        <v>804</v>
      </c>
      <c r="T105" s="117" t="s">
        <v>1177</v>
      </c>
      <c r="U105" s="135">
        <v>0.31007751937984496</v>
      </c>
      <c r="V105" s="135">
        <v>8.5271317829457363E-2</v>
      </c>
      <c r="W105" s="135">
        <v>0.52713178294573648</v>
      </c>
      <c r="X105" s="27">
        <v>7.7519379844961239E-2</v>
      </c>
      <c r="Y105" s="135">
        <v>0.39534883720930231</v>
      </c>
      <c r="Z105" s="27">
        <v>0.13157894736842102</v>
      </c>
      <c r="AA105" s="27">
        <v>1.5748031496062964E-2</v>
      </c>
    </row>
    <row r="106" spans="1:27" x14ac:dyDescent="0.25">
      <c r="A106" s="117" t="s">
        <v>1333</v>
      </c>
      <c r="B106" s="117" t="s">
        <v>320</v>
      </c>
      <c r="C106" s="117" t="s">
        <v>646</v>
      </c>
      <c r="D106" s="117" t="s">
        <v>647</v>
      </c>
      <c r="E106" s="117" t="s">
        <v>644</v>
      </c>
      <c r="F106" s="117" t="s">
        <v>1156</v>
      </c>
      <c r="G106" s="135">
        <v>0.265625</v>
      </c>
      <c r="H106" s="135">
        <v>0.14285714285714285</v>
      </c>
      <c r="I106" s="135">
        <v>0.5133928571428571</v>
      </c>
      <c r="J106" s="27">
        <v>7.8125E-2</v>
      </c>
      <c r="K106" s="135">
        <v>0.40848214285714285</v>
      </c>
      <c r="L106" s="27">
        <v>3.7037037037036979E-2</v>
      </c>
      <c r="M106" s="27">
        <v>-5.6842105263157916E-2</v>
      </c>
      <c r="O106" s="117" t="s">
        <v>1333</v>
      </c>
      <c r="P106" s="117" t="s">
        <v>320</v>
      </c>
      <c r="Q106" s="117" t="s">
        <v>646</v>
      </c>
      <c r="R106" s="117" t="s">
        <v>647</v>
      </c>
      <c r="S106" s="117" t="s">
        <v>644</v>
      </c>
      <c r="T106" s="117" t="s">
        <v>1156</v>
      </c>
      <c r="U106" s="135">
        <v>0.265625</v>
      </c>
      <c r="V106" s="135">
        <v>0.14285714285714285</v>
      </c>
      <c r="W106" s="135">
        <v>0.5133928571428571</v>
      </c>
      <c r="X106" s="27">
        <v>7.8125E-2</v>
      </c>
      <c r="Y106" s="135">
        <v>0.40848214285714285</v>
      </c>
      <c r="Z106" s="27">
        <v>3.7037037037036979E-2</v>
      </c>
      <c r="AA106" s="27">
        <v>-5.6842105263157916E-2</v>
      </c>
    </row>
    <row r="107" spans="1:27" x14ac:dyDescent="0.25">
      <c r="A107" s="117" t="s">
        <v>1333</v>
      </c>
      <c r="B107" s="117" t="s">
        <v>320</v>
      </c>
      <c r="C107" s="117" t="s">
        <v>1030</v>
      </c>
      <c r="D107" s="117" t="s">
        <v>1031</v>
      </c>
      <c r="E107" s="117" t="s">
        <v>1093</v>
      </c>
      <c r="F107" s="117" t="s">
        <v>25</v>
      </c>
      <c r="G107" s="135">
        <v>0.40693559801840057</v>
      </c>
      <c r="H107" s="135">
        <v>0.30077848549186131</v>
      </c>
      <c r="I107" s="135">
        <v>0.21372965322009907</v>
      </c>
      <c r="J107" s="27">
        <v>7.8556263269639062E-2</v>
      </c>
      <c r="K107" s="135">
        <v>0.70771408351026188</v>
      </c>
      <c r="L107" s="27">
        <v>0.15535568274734257</v>
      </c>
      <c r="M107" s="27">
        <v>8.5253456221198176E-2</v>
      </c>
      <c r="O107" s="117" t="s">
        <v>1333</v>
      </c>
      <c r="P107" s="117" t="s">
        <v>320</v>
      </c>
      <c r="Q107" s="117" t="s">
        <v>1030</v>
      </c>
      <c r="R107" s="117" t="s">
        <v>1031</v>
      </c>
      <c r="S107" s="117" t="s">
        <v>1093</v>
      </c>
      <c r="T107" s="117" t="s">
        <v>25</v>
      </c>
      <c r="U107" s="135">
        <v>0.40693559801840057</v>
      </c>
      <c r="V107" s="135">
        <v>0.30077848549186131</v>
      </c>
      <c r="W107" s="135">
        <v>0.21372965322009907</v>
      </c>
      <c r="X107" s="27">
        <v>7.8556263269639062E-2</v>
      </c>
      <c r="Y107" s="135">
        <v>0.70771408351026188</v>
      </c>
      <c r="Z107" s="27">
        <v>0.15535568274734257</v>
      </c>
      <c r="AA107" s="27">
        <v>8.5253456221198176E-2</v>
      </c>
    </row>
    <row r="108" spans="1:27" x14ac:dyDescent="0.25">
      <c r="A108" s="117" t="s">
        <v>1333</v>
      </c>
      <c r="B108" s="117" t="s">
        <v>320</v>
      </c>
      <c r="C108" s="117" t="s">
        <v>969</v>
      </c>
      <c r="D108" s="117" t="s">
        <v>970</v>
      </c>
      <c r="E108" s="117" t="s">
        <v>972</v>
      </c>
      <c r="F108" s="117" t="s">
        <v>1244</v>
      </c>
      <c r="G108" s="135">
        <v>0.38010204081632654</v>
      </c>
      <c r="H108" s="135">
        <v>0.13010204081632654</v>
      </c>
      <c r="I108" s="135">
        <v>0.4107142857142857</v>
      </c>
      <c r="J108" s="27">
        <v>7.9081632653061229E-2</v>
      </c>
      <c r="K108" s="135">
        <v>0.51020408163265307</v>
      </c>
      <c r="L108" s="27">
        <v>-2.0000000000000018E-2</v>
      </c>
      <c r="M108" s="27">
        <v>-0.10297482837528604</v>
      </c>
      <c r="O108" s="117" t="s">
        <v>1333</v>
      </c>
      <c r="P108" s="117" t="s">
        <v>320</v>
      </c>
      <c r="Q108" s="117" t="s">
        <v>969</v>
      </c>
      <c r="R108" s="117" t="s">
        <v>970</v>
      </c>
      <c r="S108" s="117" t="s">
        <v>972</v>
      </c>
      <c r="T108" s="117" t="s">
        <v>1244</v>
      </c>
      <c r="U108" s="135">
        <v>0.38010204081632654</v>
      </c>
      <c r="V108" s="135">
        <v>0.13010204081632654</v>
      </c>
      <c r="W108" s="135">
        <v>0.4107142857142857</v>
      </c>
      <c r="X108" s="27">
        <v>7.9081632653061229E-2</v>
      </c>
      <c r="Y108" s="135">
        <v>0.51020408163265307</v>
      </c>
      <c r="Z108" s="27">
        <v>-2.0000000000000018E-2</v>
      </c>
      <c r="AA108" s="27">
        <v>-0.10297482837528604</v>
      </c>
    </row>
    <row r="109" spans="1:27" x14ac:dyDescent="0.25">
      <c r="A109" s="117" t="s">
        <v>1333</v>
      </c>
      <c r="B109" s="117" t="s">
        <v>320</v>
      </c>
      <c r="C109" s="117" t="s">
        <v>534</v>
      </c>
      <c r="D109" s="117" t="s">
        <v>535</v>
      </c>
      <c r="E109" s="117" t="s">
        <v>549</v>
      </c>
      <c r="F109" s="117" t="s">
        <v>1144</v>
      </c>
      <c r="G109" s="135">
        <v>0.23159509202453987</v>
      </c>
      <c r="H109" s="135">
        <v>0.10736196319018405</v>
      </c>
      <c r="I109" s="135">
        <v>0.58128834355828218</v>
      </c>
      <c r="J109" s="27">
        <v>7.9754601226993863E-2</v>
      </c>
      <c r="K109" s="135">
        <v>0.33895705521472391</v>
      </c>
      <c r="L109" s="27">
        <v>0.12220309810671259</v>
      </c>
      <c r="M109" s="27">
        <v>0</v>
      </c>
      <c r="O109" s="117" t="s">
        <v>1333</v>
      </c>
      <c r="P109" s="117" t="s">
        <v>320</v>
      </c>
      <c r="Q109" s="117" t="s">
        <v>534</v>
      </c>
      <c r="R109" s="117" t="s">
        <v>535</v>
      </c>
      <c r="S109" s="117" t="s">
        <v>549</v>
      </c>
      <c r="T109" s="117" t="s">
        <v>1144</v>
      </c>
      <c r="U109" s="135">
        <v>0.23159509202453987</v>
      </c>
      <c r="V109" s="135">
        <v>0.10736196319018405</v>
      </c>
      <c r="W109" s="135">
        <v>0.58128834355828218</v>
      </c>
      <c r="X109" s="27">
        <v>7.9754601226993863E-2</v>
      </c>
      <c r="Y109" s="135">
        <v>0.33895705521472391</v>
      </c>
      <c r="Z109" s="27">
        <v>0.12220309810671259</v>
      </c>
      <c r="AA109" s="27">
        <v>0</v>
      </c>
    </row>
    <row r="110" spans="1:27" x14ac:dyDescent="0.25">
      <c r="A110" s="117" t="s">
        <v>1333</v>
      </c>
      <c r="B110" s="117" t="s">
        <v>320</v>
      </c>
      <c r="C110" s="117" t="s">
        <v>496</v>
      </c>
      <c r="D110" s="117" t="s">
        <v>497</v>
      </c>
      <c r="E110" s="117" t="s">
        <v>494</v>
      </c>
      <c r="F110" s="117" t="s">
        <v>330</v>
      </c>
      <c r="G110" s="135">
        <v>0.30128840436075321</v>
      </c>
      <c r="H110" s="135">
        <v>9.4152626362735387E-2</v>
      </c>
      <c r="I110" s="135">
        <v>0.51635282457879084</v>
      </c>
      <c r="J110" s="27">
        <v>8.820614469772052E-2</v>
      </c>
      <c r="K110" s="135">
        <v>0.39544103072348857</v>
      </c>
      <c r="L110" s="27">
        <v>4.2355371900826499E-2</v>
      </c>
      <c r="M110" s="27">
        <v>-2.1338506304558691E-2</v>
      </c>
      <c r="O110" s="117" t="s">
        <v>1333</v>
      </c>
      <c r="P110" s="117" t="s">
        <v>320</v>
      </c>
      <c r="Q110" s="117" t="s">
        <v>496</v>
      </c>
      <c r="R110" s="117" t="s">
        <v>497</v>
      </c>
      <c r="S110" s="117" t="s">
        <v>494</v>
      </c>
      <c r="T110" s="117" t="s">
        <v>330</v>
      </c>
      <c r="U110" s="135">
        <v>0.30128840436075321</v>
      </c>
      <c r="V110" s="135">
        <v>9.4152626362735387E-2</v>
      </c>
      <c r="W110" s="135">
        <v>0.51635282457879084</v>
      </c>
      <c r="X110" s="27">
        <v>8.820614469772052E-2</v>
      </c>
      <c r="Y110" s="135">
        <v>0.39544103072348857</v>
      </c>
      <c r="Z110" s="27">
        <v>4.2355371900826499E-2</v>
      </c>
      <c r="AA110" s="27">
        <v>-2.1338506304558691E-2</v>
      </c>
    </row>
    <row r="111" spans="1:27" x14ac:dyDescent="0.25">
      <c r="A111" s="117" t="s">
        <v>1333</v>
      </c>
      <c r="B111" s="117" t="s">
        <v>320</v>
      </c>
      <c r="C111" s="117" t="s">
        <v>605</v>
      </c>
      <c r="D111" s="117" t="s">
        <v>1158</v>
      </c>
      <c r="E111" s="117" t="s">
        <v>610</v>
      </c>
      <c r="F111" s="117" t="s">
        <v>1189</v>
      </c>
      <c r="G111" s="135">
        <v>0.37529691211401423</v>
      </c>
      <c r="H111" s="135">
        <v>0.10213776722090261</v>
      </c>
      <c r="I111" s="135">
        <v>0.43230403800475059</v>
      </c>
      <c r="J111" s="27">
        <v>9.0261282660332537E-2</v>
      </c>
      <c r="K111" s="135">
        <v>0.47743467933491684</v>
      </c>
      <c r="L111" s="27">
        <v>0.16298342541436472</v>
      </c>
      <c r="M111" s="27">
        <v>-4.1002277904327977E-2</v>
      </c>
      <c r="O111" s="117" t="s">
        <v>1333</v>
      </c>
      <c r="P111" s="117" t="s">
        <v>320</v>
      </c>
      <c r="Q111" s="117" t="s">
        <v>605</v>
      </c>
      <c r="R111" s="117" t="s">
        <v>1158</v>
      </c>
      <c r="S111" s="117" t="s">
        <v>610</v>
      </c>
      <c r="T111" s="117" t="s">
        <v>1189</v>
      </c>
      <c r="U111" s="135">
        <v>0.37529691211401423</v>
      </c>
      <c r="V111" s="135">
        <v>0.10213776722090261</v>
      </c>
      <c r="W111" s="135">
        <v>0.43230403800475059</v>
      </c>
      <c r="X111" s="27">
        <v>9.0261282660332537E-2</v>
      </c>
      <c r="Y111" s="135">
        <v>0.47743467933491684</v>
      </c>
      <c r="Z111" s="27">
        <v>0.16298342541436472</v>
      </c>
      <c r="AA111" s="27">
        <v>-4.1002277904327977E-2</v>
      </c>
    </row>
    <row r="112" spans="1:27" x14ac:dyDescent="0.25">
      <c r="A112" s="117" t="s">
        <v>1333</v>
      </c>
      <c r="B112" s="117" t="s">
        <v>320</v>
      </c>
      <c r="C112" s="117" t="s">
        <v>897</v>
      </c>
      <c r="D112" s="117" t="s">
        <v>1210</v>
      </c>
      <c r="E112" s="117" t="s">
        <v>902</v>
      </c>
      <c r="F112" s="117" t="s">
        <v>1291</v>
      </c>
      <c r="G112" s="135">
        <v>0.25831202046035806</v>
      </c>
      <c r="H112" s="135">
        <v>6.6496163682864456E-2</v>
      </c>
      <c r="I112" s="135">
        <v>0.58567774936061379</v>
      </c>
      <c r="J112" s="27">
        <v>8.9514066496163683E-2</v>
      </c>
      <c r="K112" s="135">
        <v>0.32480818414322254</v>
      </c>
      <c r="L112" s="27">
        <v>-0.41203007518796997</v>
      </c>
      <c r="M112" s="27">
        <v>-0.45919778699861691</v>
      </c>
      <c r="O112" s="117" t="s">
        <v>1333</v>
      </c>
      <c r="P112" s="117" t="s">
        <v>320</v>
      </c>
      <c r="Q112" s="117" t="s">
        <v>897</v>
      </c>
      <c r="R112" s="117" t="s">
        <v>1210</v>
      </c>
      <c r="S112" s="117" t="s">
        <v>902</v>
      </c>
      <c r="T112" s="117" t="s">
        <v>1291</v>
      </c>
      <c r="U112" s="135">
        <v>0.25831202046035806</v>
      </c>
      <c r="V112" s="135">
        <v>6.6496163682864456E-2</v>
      </c>
      <c r="W112" s="135">
        <v>0.58567774936061379</v>
      </c>
      <c r="X112" s="27">
        <v>8.9514066496163683E-2</v>
      </c>
      <c r="Y112" s="135">
        <v>0.32480818414322254</v>
      </c>
      <c r="Z112" s="27">
        <v>-0.41203007518796997</v>
      </c>
      <c r="AA112" s="27">
        <v>-0.45919778699861691</v>
      </c>
    </row>
    <row r="113" spans="1:27" x14ac:dyDescent="0.25">
      <c r="A113" s="117" t="s">
        <v>1333</v>
      </c>
      <c r="B113" s="117" t="s">
        <v>320</v>
      </c>
      <c r="C113" s="117" t="s">
        <v>969</v>
      </c>
      <c r="D113" s="117" t="s">
        <v>970</v>
      </c>
      <c r="E113" s="117" t="s">
        <v>993</v>
      </c>
      <c r="F113" s="117" t="s">
        <v>1283</v>
      </c>
      <c r="G113" s="135">
        <v>0.41273584905660377</v>
      </c>
      <c r="H113" s="135">
        <v>0.24056603773584906</v>
      </c>
      <c r="I113" s="135">
        <v>0.23349056603773585</v>
      </c>
      <c r="J113" s="27">
        <v>0.11320754716981132</v>
      </c>
      <c r="K113" s="135">
        <v>0.65330188679245282</v>
      </c>
      <c r="L113" s="27">
        <v>-4.6948356807511304E-3</v>
      </c>
      <c r="M113" s="27">
        <v>-9.594882729211085E-2</v>
      </c>
      <c r="O113" s="117" t="s">
        <v>1333</v>
      </c>
      <c r="P113" s="117" t="s">
        <v>320</v>
      </c>
      <c r="Q113" s="117" t="s">
        <v>969</v>
      </c>
      <c r="R113" s="117" t="s">
        <v>970</v>
      </c>
      <c r="S113" s="117" t="s">
        <v>993</v>
      </c>
      <c r="T113" s="117" t="s">
        <v>1283</v>
      </c>
      <c r="U113" s="135">
        <v>0.41273584905660377</v>
      </c>
      <c r="V113" s="135">
        <v>0.24056603773584906</v>
      </c>
      <c r="W113" s="135">
        <v>0.23349056603773585</v>
      </c>
      <c r="X113" s="27">
        <v>0.11320754716981132</v>
      </c>
      <c r="Y113" s="135">
        <v>0.65330188679245282</v>
      </c>
      <c r="Z113" s="27">
        <v>-4.6948356807511304E-3</v>
      </c>
      <c r="AA113" s="27">
        <v>-9.594882729211085E-2</v>
      </c>
    </row>
    <row r="114" spans="1:27" x14ac:dyDescent="0.25">
      <c r="A114" s="117" t="s">
        <v>1333</v>
      </c>
      <c r="B114" s="117" t="s">
        <v>320</v>
      </c>
      <c r="C114" s="117" t="s">
        <v>897</v>
      </c>
      <c r="D114" s="117" t="s">
        <v>1210</v>
      </c>
      <c r="E114" s="117" t="s">
        <v>895</v>
      </c>
      <c r="F114" s="117" t="s">
        <v>1211</v>
      </c>
      <c r="G114" s="135">
        <v>0.32661570535093815</v>
      </c>
      <c r="H114" s="135">
        <v>0.10840861709520501</v>
      </c>
      <c r="I114" s="135">
        <v>0.44614315496872831</v>
      </c>
      <c r="J114" s="27">
        <v>0.11883252258512857</v>
      </c>
      <c r="K114" s="135">
        <v>0.43502432244614314</v>
      </c>
      <c r="L114" s="27">
        <v>2.7857142857142803E-2</v>
      </c>
      <c r="M114" s="27">
        <v>-3.4626038781163659E-3</v>
      </c>
      <c r="O114" s="117" t="s">
        <v>1333</v>
      </c>
      <c r="P114" s="117" t="s">
        <v>320</v>
      </c>
      <c r="Q114" s="117" t="s">
        <v>897</v>
      </c>
      <c r="R114" s="117" t="s">
        <v>1210</v>
      </c>
      <c r="S114" s="117" t="s">
        <v>895</v>
      </c>
      <c r="T114" s="117" t="s">
        <v>1211</v>
      </c>
      <c r="U114" s="135">
        <v>0.32661570535093815</v>
      </c>
      <c r="V114" s="135">
        <v>0.10840861709520501</v>
      </c>
      <c r="W114" s="135">
        <v>0.44614315496872831</v>
      </c>
      <c r="X114" s="27">
        <v>0.11883252258512857</v>
      </c>
      <c r="Y114" s="135">
        <v>0.43502432244614314</v>
      </c>
      <c r="Z114" s="27">
        <v>2.7857142857142803E-2</v>
      </c>
      <c r="AA114" s="27">
        <v>-3.4626038781163659E-3</v>
      </c>
    </row>
    <row r="115" spans="1:27" x14ac:dyDescent="0.25">
      <c r="A115" s="117" t="s">
        <v>1333</v>
      </c>
      <c r="B115" s="117" t="s">
        <v>320</v>
      </c>
      <c r="C115" s="117" t="s">
        <v>802</v>
      </c>
      <c r="D115" s="117" t="s">
        <v>1146</v>
      </c>
      <c r="E115" s="117" t="s">
        <v>819</v>
      </c>
      <c r="F115" s="117" t="s">
        <v>1192</v>
      </c>
      <c r="G115" s="135">
        <v>0.2964669738863287</v>
      </c>
      <c r="H115" s="135">
        <v>0.12749615975422426</v>
      </c>
      <c r="I115" s="135">
        <v>0.45110087045570918</v>
      </c>
      <c r="J115" s="27">
        <v>0.12493599590373784</v>
      </c>
      <c r="K115" s="135">
        <v>0.42396313364055294</v>
      </c>
      <c r="L115" s="27">
        <v>-3.8877952755905554E-2</v>
      </c>
      <c r="M115" s="27">
        <v>-6.0606060606060552E-2</v>
      </c>
      <c r="O115" s="117" t="s">
        <v>1333</v>
      </c>
      <c r="P115" s="117" t="s">
        <v>320</v>
      </c>
      <c r="Q115" s="117" t="s">
        <v>802</v>
      </c>
      <c r="R115" s="117" t="s">
        <v>1146</v>
      </c>
      <c r="S115" s="117" t="s">
        <v>819</v>
      </c>
      <c r="T115" s="117" t="s">
        <v>1192</v>
      </c>
      <c r="U115" s="135">
        <v>0.2964669738863287</v>
      </c>
      <c r="V115" s="135">
        <v>0.12749615975422426</v>
      </c>
      <c r="W115" s="135">
        <v>0.45110087045570918</v>
      </c>
      <c r="X115" s="27">
        <v>0.12493599590373784</v>
      </c>
      <c r="Y115" s="135">
        <v>0.42396313364055294</v>
      </c>
      <c r="Z115" s="27">
        <v>-3.8877952755905554E-2</v>
      </c>
      <c r="AA115" s="27">
        <v>-6.0606060606060552E-2</v>
      </c>
    </row>
    <row r="116" spans="1:27" x14ac:dyDescent="0.25">
      <c r="A116" s="117" t="s">
        <v>1333</v>
      </c>
      <c r="B116" s="117" t="s">
        <v>320</v>
      </c>
      <c r="C116" s="117" t="s">
        <v>630</v>
      </c>
      <c r="D116" s="117" t="s">
        <v>1136</v>
      </c>
      <c r="E116" s="117" t="s">
        <v>635</v>
      </c>
      <c r="F116" s="117" t="s">
        <v>1312</v>
      </c>
      <c r="G116" s="135">
        <v>0.25</v>
      </c>
      <c r="H116" s="135">
        <v>6.25E-2</v>
      </c>
      <c r="I116" s="135">
        <v>0.5625</v>
      </c>
      <c r="J116" s="27">
        <v>0.125</v>
      </c>
      <c r="K116" s="135">
        <v>0.3125</v>
      </c>
      <c r="L116" s="27">
        <v>-0.98230088495575218</v>
      </c>
      <c r="M116" s="27">
        <v>-0.98353909465020573</v>
      </c>
      <c r="O116" s="117" t="s">
        <v>1333</v>
      </c>
      <c r="P116" s="117" t="s">
        <v>320</v>
      </c>
      <c r="Q116" s="117" t="s">
        <v>630</v>
      </c>
      <c r="R116" s="117" t="s">
        <v>1136</v>
      </c>
      <c r="S116" s="117" t="s">
        <v>635</v>
      </c>
      <c r="T116" s="117" t="s">
        <v>1312</v>
      </c>
      <c r="U116" s="135">
        <v>0.25</v>
      </c>
      <c r="V116" s="135">
        <v>6.25E-2</v>
      </c>
      <c r="W116" s="135">
        <v>0.5625</v>
      </c>
      <c r="X116" s="27">
        <v>0.125</v>
      </c>
      <c r="Y116" s="135">
        <v>0.3125</v>
      </c>
      <c r="Z116" s="27">
        <v>-0.98230088495575218</v>
      </c>
      <c r="AA116" s="27">
        <v>-0.98353909465020573</v>
      </c>
    </row>
    <row r="117" spans="1:27" x14ac:dyDescent="0.25">
      <c r="A117" s="117" t="s">
        <v>1333</v>
      </c>
      <c r="B117" s="117" t="s">
        <v>320</v>
      </c>
      <c r="C117" s="117" t="s">
        <v>969</v>
      </c>
      <c r="D117" s="117" t="s">
        <v>970</v>
      </c>
      <c r="E117" s="117" t="s">
        <v>996</v>
      </c>
      <c r="F117" s="117" t="s">
        <v>1241</v>
      </c>
      <c r="G117" s="135">
        <v>0.35731414868105515</v>
      </c>
      <c r="H117" s="135">
        <v>0.1342925659472422</v>
      </c>
      <c r="I117" s="135">
        <v>0.38129496402877699</v>
      </c>
      <c r="J117" s="27">
        <v>0.12709832134292565</v>
      </c>
      <c r="K117" s="135">
        <v>0.49160671462829736</v>
      </c>
      <c r="L117" s="27">
        <v>-0.11839323467230445</v>
      </c>
      <c r="M117" s="27">
        <v>-0.20114942528735635</v>
      </c>
      <c r="O117" s="117" t="s">
        <v>1333</v>
      </c>
      <c r="P117" s="117" t="s">
        <v>320</v>
      </c>
      <c r="Q117" s="117" t="s">
        <v>969</v>
      </c>
      <c r="R117" s="117" t="s">
        <v>970</v>
      </c>
      <c r="S117" s="117" t="s">
        <v>996</v>
      </c>
      <c r="T117" s="117" t="s">
        <v>1241</v>
      </c>
      <c r="U117" s="135">
        <v>0.35731414868105515</v>
      </c>
      <c r="V117" s="135">
        <v>0.1342925659472422</v>
      </c>
      <c r="W117" s="135">
        <v>0.38129496402877699</v>
      </c>
      <c r="X117" s="27">
        <v>0.12709832134292565</v>
      </c>
      <c r="Y117" s="135">
        <v>0.49160671462829736</v>
      </c>
      <c r="Z117" s="27">
        <v>-0.11839323467230445</v>
      </c>
      <c r="AA117" s="27">
        <v>-0.20114942528735635</v>
      </c>
    </row>
    <row r="118" spans="1:27" x14ac:dyDescent="0.25">
      <c r="A118" s="117" t="s">
        <v>1333</v>
      </c>
      <c r="B118" s="117" t="s">
        <v>320</v>
      </c>
      <c r="C118" s="117" t="s">
        <v>605</v>
      </c>
      <c r="D118" s="117" t="s">
        <v>1158</v>
      </c>
      <c r="E118" s="117" t="s">
        <v>625</v>
      </c>
      <c r="F118" s="117" t="s">
        <v>1183</v>
      </c>
      <c r="G118" s="135">
        <v>0.31135531135531136</v>
      </c>
      <c r="H118" s="135">
        <v>0.10622710622710622</v>
      </c>
      <c r="I118" s="135">
        <v>0.44688644688644691</v>
      </c>
      <c r="J118" s="27">
        <v>0.13553113553113552</v>
      </c>
      <c r="K118" s="135">
        <v>0.4175824175824176</v>
      </c>
      <c r="L118" s="27">
        <v>-0.67806603773584906</v>
      </c>
      <c r="M118" s="27">
        <v>-0.70261437908496727</v>
      </c>
      <c r="O118" s="117" t="s">
        <v>1333</v>
      </c>
      <c r="P118" s="117" t="s">
        <v>320</v>
      </c>
      <c r="Q118" s="117" t="s">
        <v>605</v>
      </c>
      <c r="R118" s="117" t="s">
        <v>1158</v>
      </c>
      <c r="S118" s="117" t="s">
        <v>625</v>
      </c>
      <c r="T118" s="117" t="s">
        <v>1183</v>
      </c>
      <c r="U118" s="135">
        <v>0.31135531135531136</v>
      </c>
      <c r="V118" s="135">
        <v>0.10622710622710622</v>
      </c>
      <c r="W118" s="135">
        <v>0.44688644688644691</v>
      </c>
      <c r="X118" s="27">
        <v>0.13553113553113552</v>
      </c>
      <c r="Y118" s="135">
        <v>0.4175824175824176</v>
      </c>
      <c r="Z118" s="27">
        <v>-0.67806603773584906</v>
      </c>
      <c r="AA118" s="27">
        <v>-0.70261437908496727</v>
      </c>
    </row>
    <row r="119" spans="1:27" x14ac:dyDescent="0.25">
      <c r="A119" s="117" t="s">
        <v>1333</v>
      </c>
      <c r="B119" s="117" t="s">
        <v>320</v>
      </c>
      <c r="C119" s="117" t="s">
        <v>1030</v>
      </c>
      <c r="D119" s="117" t="s">
        <v>1031</v>
      </c>
      <c r="E119" s="117" t="s">
        <v>1111</v>
      </c>
      <c r="F119" s="117" t="s">
        <v>1206</v>
      </c>
      <c r="G119" s="135">
        <v>0.32636655948553056</v>
      </c>
      <c r="H119" s="135">
        <v>0.15916398713826366</v>
      </c>
      <c r="I119" s="135">
        <v>0.3762057877813505</v>
      </c>
      <c r="J119" s="27">
        <v>0.13826366559485531</v>
      </c>
      <c r="K119" s="135">
        <v>0.48553054662379425</v>
      </c>
      <c r="L119" s="27">
        <v>-4.6012269938650263E-2</v>
      </c>
      <c r="M119" s="27">
        <v>-0.12885154061624648</v>
      </c>
      <c r="O119" s="117" t="s">
        <v>1333</v>
      </c>
      <c r="P119" s="117" t="s">
        <v>320</v>
      </c>
      <c r="Q119" s="117" t="s">
        <v>1030</v>
      </c>
      <c r="R119" s="117" t="s">
        <v>1031</v>
      </c>
      <c r="S119" s="117" t="s">
        <v>1111</v>
      </c>
      <c r="T119" s="117" t="s">
        <v>1206</v>
      </c>
      <c r="U119" s="135">
        <v>0.32636655948553056</v>
      </c>
      <c r="V119" s="135">
        <v>0.15916398713826366</v>
      </c>
      <c r="W119" s="135">
        <v>0.3762057877813505</v>
      </c>
      <c r="X119" s="27">
        <v>0.13826366559485531</v>
      </c>
      <c r="Y119" s="135">
        <v>0.48553054662379425</v>
      </c>
      <c r="Z119" s="27">
        <v>-4.6012269938650263E-2</v>
      </c>
      <c r="AA119" s="27">
        <v>-0.12885154061624648</v>
      </c>
    </row>
    <row r="120" spans="1:27" x14ac:dyDescent="0.25">
      <c r="A120" s="117" t="s">
        <v>1333</v>
      </c>
      <c r="B120" s="117" t="s">
        <v>320</v>
      </c>
      <c r="C120" s="117" t="s">
        <v>1030</v>
      </c>
      <c r="D120" s="117" t="s">
        <v>1031</v>
      </c>
      <c r="E120" s="117" t="s">
        <v>1102</v>
      </c>
      <c r="F120" s="117" t="s">
        <v>22</v>
      </c>
      <c r="G120" s="135">
        <v>0.31644518272425248</v>
      </c>
      <c r="H120" s="135">
        <v>0.29734219269102991</v>
      </c>
      <c r="I120" s="135">
        <v>0.24750830564784054</v>
      </c>
      <c r="J120" s="27">
        <v>0.13870431893687707</v>
      </c>
      <c r="K120" s="135">
        <v>0.61378737541528239</v>
      </c>
      <c r="L120" s="27">
        <v>5.1528384279476036E-2</v>
      </c>
      <c r="M120" s="27">
        <v>-4.6714172604908955E-2</v>
      </c>
      <c r="O120" s="117" t="s">
        <v>1333</v>
      </c>
      <c r="P120" s="117" t="s">
        <v>320</v>
      </c>
      <c r="Q120" s="117" t="s">
        <v>1030</v>
      </c>
      <c r="R120" s="117" t="s">
        <v>1031</v>
      </c>
      <c r="S120" s="117" t="s">
        <v>1102</v>
      </c>
      <c r="T120" s="117" t="s">
        <v>22</v>
      </c>
      <c r="U120" s="135">
        <v>0.31644518272425248</v>
      </c>
      <c r="V120" s="135">
        <v>0.29734219269102991</v>
      </c>
      <c r="W120" s="135">
        <v>0.24750830564784054</v>
      </c>
      <c r="X120" s="27">
        <v>0.13870431893687707</v>
      </c>
      <c r="Y120" s="135">
        <v>0.61378737541528239</v>
      </c>
      <c r="Z120" s="27">
        <v>5.1528384279476036E-2</v>
      </c>
      <c r="AA120" s="27">
        <v>-4.6714172604908955E-2</v>
      </c>
    </row>
    <row r="121" spans="1:27" x14ac:dyDescent="0.25">
      <c r="A121" s="117" t="s">
        <v>1333</v>
      </c>
      <c r="B121" s="117" t="s">
        <v>320</v>
      </c>
      <c r="C121" s="117" t="s">
        <v>846</v>
      </c>
      <c r="D121" s="117" t="s">
        <v>1151</v>
      </c>
      <c r="E121" s="117" t="s">
        <v>857</v>
      </c>
      <c r="F121" s="117" t="s">
        <v>1182</v>
      </c>
      <c r="G121" s="135">
        <v>0.24199288256227758</v>
      </c>
      <c r="H121" s="135">
        <v>9.4306049822064059E-2</v>
      </c>
      <c r="I121" s="135">
        <v>0.51245551601423489</v>
      </c>
      <c r="J121" s="27">
        <v>0.1512455516014235</v>
      </c>
      <c r="K121" s="135">
        <v>0.33629893238434161</v>
      </c>
      <c r="L121" s="27">
        <v>6.6413662239089177E-2</v>
      </c>
      <c r="M121" s="27">
        <v>-8.0196399345335512E-2</v>
      </c>
      <c r="O121" s="117" t="s">
        <v>1333</v>
      </c>
      <c r="P121" s="117" t="s">
        <v>320</v>
      </c>
      <c r="Q121" s="117" t="s">
        <v>846</v>
      </c>
      <c r="R121" s="117" t="s">
        <v>1151</v>
      </c>
      <c r="S121" s="117" t="s">
        <v>857</v>
      </c>
      <c r="T121" s="117" t="s">
        <v>1182</v>
      </c>
      <c r="U121" s="135">
        <v>0.24199288256227758</v>
      </c>
      <c r="V121" s="135">
        <v>9.4306049822064059E-2</v>
      </c>
      <c r="W121" s="135">
        <v>0.51245551601423489</v>
      </c>
      <c r="X121" s="27">
        <v>0.1512455516014235</v>
      </c>
      <c r="Y121" s="135">
        <v>0.33629893238434161</v>
      </c>
      <c r="Z121" s="27">
        <v>6.6413662239089177E-2</v>
      </c>
      <c r="AA121" s="27">
        <v>-8.0196399345335512E-2</v>
      </c>
    </row>
    <row r="122" spans="1:27" x14ac:dyDescent="0.25">
      <c r="A122" s="117" t="s">
        <v>1333</v>
      </c>
      <c r="B122" s="117" t="s">
        <v>320</v>
      </c>
      <c r="C122" s="117" t="s">
        <v>969</v>
      </c>
      <c r="D122" s="117" t="s">
        <v>970</v>
      </c>
      <c r="E122" s="117" t="s">
        <v>990</v>
      </c>
      <c r="F122" s="117" t="s">
        <v>1194</v>
      </c>
      <c r="G122" s="135">
        <v>0.30245746691871456</v>
      </c>
      <c r="H122" s="135">
        <v>0.20604914933837429</v>
      </c>
      <c r="I122" s="135">
        <v>0.33837429111531192</v>
      </c>
      <c r="J122" s="27">
        <v>0.15311909262759923</v>
      </c>
      <c r="K122" s="135">
        <v>0.50850661625708882</v>
      </c>
      <c r="L122" s="27">
        <v>0.17035398230088505</v>
      </c>
      <c r="M122" s="27">
        <v>-1.8867924528301883E-3</v>
      </c>
      <c r="O122" s="117" t="s">
        <v>1333</v>
      </c>
      <c r="P122" s="117" t="s">
        <v>320</v>
      </c>
      <c r="Q122" s="117" t="s">
        <v>969</v>
      </c>
      <c r="R122" s="117" t="s">
        <v>970</v>
      </c>
      <c r="S122" s="117" t="s">
        <v>990</v>
      </c>
      <c r="T122" s="117" t="s">
        <v>1194</v>
      </c>
      <c r="U122" s="135">
        <v>0.30245746691871456</v>
      </c>
      <c r="V122" s="135">
        <v>0.20604914933837429</v>
      </c>
      <c r="W122" s="135">
        <v>0.33837429111531192</v>
      </c>
      <c r="X122" s="27">
        <v>0.15311909262759923</v>
      </c>
      <c r="Y122" s="135">
        <v>0.50850661625708882</v>
      </c>
      <c r="Z122" s="27">
        <v>0.17035398230088505</v>
      </c>
      <c r="AA122" s="27">
        <v>-1.8867924528301883E-3</v>
      </c>
    </row>
    <row r="123" spans="1:27" x14ac:dyDescent="0.25">
      <c r="A123" s="117" t="s">
        <v>1333</v>
      </c>
      <c r="B123" s="117" t="s">
        <v>320</v>
      </c>
      <c r="C123" s="117" t="s">
        <v>534</v>
      </c>
      <c r="D123" s="117" t="s">
        <v>535</v>
      </c>
      <c r="E123" s="117" t="s">
        <v>537</v>
      </c>
      <c r="F123" s="117" t="s">
        <v>416</v>
      </c>
      <c r="G123" s="135">
        <v>0.14157303370786517</v>
      </c>
      <c r="H123" s="135">
        <v>0.11910112359550562</v>
      </c>
      <c r="I123" s="135">
        <v>0.5842696629213483</v>
      </c>
      <c r="J123" s="27">
        <v>0.15505617977528091</v>
      </c>
      <c r="K123" s="135">
        <v>0.26067415730337079</v>
      </c>
      <c r="L123" s="27">
        <v>8.801955990220045E-2</v>
      </c>
      <c r="M123" s="27">
        <v>-4.094827586206895E-2</v>
      </c>
      <c r="O123" s="117" t="s">
        <v>1333</v>
      </c>
      <c r="P123" s="117" t="s">
        <v>320</v>
      </c>
      <c r="Q123" s="117" t="s">
        <v>534</v>
      </c>
      <c r="R123" s="117" t="s">
        <v>535</v>
      </c>
      <c r="S123" s="117" t="s">
        <v>537</v>
      </c>
      <c r="T123" s="117" t="s">
        <v>416</v>
      </c>
      <c r="U123" s="135">
        <v>0.14157303370786517</v>
      </c>
      <c r="V123" s="135">
        <v>0.11910112359550562</v>
      </c>
      <c r="W123" s="135">
        <v>0.5842696629213483</v>
      </c>
      <c r="X123" s="27">
        <v>0.15505617977528091</v>
      </c>
      <c r="Y123" s="135">
        <v>0.26067415730337079</v>
      </c>
      <c r="Z123" s="27">
        <v>8.801955990220045E-2</v>
      </c>
      <c r="AA123" s="27">
        <v>-4.094827586206895E-2</v>
      </c>
    </row>
    <row r="124" spans="1:27" x14ac:dyDescent="0.25">
      <c r="A124" s="117" t="s">
        <v>1333</v>
      </c>
      <c r="B124" s="117" t="s">
        <v>320</v>
      </c>
      <c r="C124" s="117" t="s">
        <v>969</v>
      </c>
      <c r="D124" s="117" t="s">
        <v>970</v>
      </c>
      <c r="E124" s="117" t="s">
        <v>978</v>
      </c>
      <c r="F124" s="117" t="s">
        <v>1272</v>
      </c>
      <c r="G124" s="135">
        <v>0.34848484848484851</v>
      </c>
      <c r="H124" s="135">
        <v>0.12424242424242424</v>
      </c>
      <c r="I124" s="135">
        <v>0.36666666666666664</v>
      </c>
      <c r="J124" s="27">
        <v>0.16060606060606061</v>
      </c>
      <c r="K124" s="135">
        <v>0.47272727272727277</v>
      </c>
      <c r="L124" s="27">
        <v>2.8037383177569986E-2</v>
      </c>
      <c r="M124" s="27">
        <v>-3.5087719298245612E-2</v>
      </c>
      <c r="O124" s="117" t="s">
        <v>1333</v>
      </c>
      <c r="P124" s="117" t="s">
        <v>320</v>
      </c>
      <c r="Q124" s="117" t="s">
        <v>969</v>
      </c>
      <c r="R124" s="117" t="s">
        <v>970</v>
      </c>
      <c r="S124" s="117" t="s">
        <v>978</v>
      </c>
      <c r="T124" s="117" t="s">
        <v>1272</v>
      </c>
      <c r="U124" s="135">
        <v>0.34848484848484851</v>
      </c>
      <c r="V124" s="135">
        <v>0.12424242424242424</v>
      </c>
      <c r="W124" s="135">
        <v>0.36666666666666664</v>
      </c>
      <c r="X124" s="27">
        <v>0.16060606060606061</v>
      </c>
      <c r="Y124" s="135">
        <v>0.47272727272727277</v>
      </c>
      <c r="Z124" s="27">
        <v>2.8037383177569986E-2</v>
      </c>
      <c r="AA124" s="27">
        <v>-3.5087719298245612E-2</v>
      </c>
    </row>
    <row r="125" spans="1:27" x14ac:dyDescent="0.25">
      <c r="A125" s="117" t="s">
        <v>1333</v>
      </c>
      <c r="B125" s="117" t="s">
        <v>320</v>
      </c>
      <c r="C125" s="117" t="s">
        <v>969</v>
      </c>
      <c r="D125" s="117" t="s">
        <v>970</v>
      </c>
      <c r="E125" s="117" t="s">
        <v>981</v>
      </c>
      <c r="F125" s="117" t="s">
        <v>1190</v>
      </c>
      <c r="G125" s="135">
        <v>0.3392857142857143</v>
      </c>
      <c r="H125" s="135">
        <v>0.17857142857142858</v>
      </c>
      <c r="I125" s="135">
        <v>0.32142857142857145</v>
      </c>
      <c r="J125" s="27">
        <v>0.16071428571428573</v>
      </c>
      <c r="K125" s="135">
        <v>0.5178571428571429</v>
      </c>
      <c r="L125" s="27">
        <v>7.348242811501593E-2</v>
      </c>
      <c r="M125" s="27">
        <v>-5.8823529411764719E-2</v>
      </c>
      <c r="O125" s="117" t="s">
        <v>1333</v>
      </c>
      <c r="P125" s="117" t="s">
        <v>320</v>
      </c>
      <c r="Q125" s="117" t="s">
        <v>969</v>
      </c>
      <c r="R125" s="117" t="s">
        <v>970</v>
      </c>
      <c r="S125" s="117" t="s">
        <v>981</v>
      </c>
      <c r="T125" s="117" t="s">
        <v>1190</v>
      </c>
      <c r="U125" s="135">
        <v>0.3392857142857143</v>
      </c>
      <c r="V125" s="135">
        <v>0.17857142857142858</v>
      </c>
      <c r="W125" s="135">
        <v>0.32142857142857145</v>
      </c>
      <c r="X125" s="27">
        <v>0.16071428571428573</v>
      </c>
      <c r="Y125" s="135">
        <v>0.5178571428571429</v>
      </c>
      <c r="Z125" s="27">
        <v>7.348242811501593E-2</v>
      </c>
      <c r="AA125" s="27">
        <v>-5.8823529411764719E-2</v>
      </c>
    </row>
    <row r="126" spans="1:27" x14ac:dyDescent="0.25">
      <c r="A126" s="117" t="s">
        <v>1333</v>
      </c>
      <c r="B126" s="117" t="s">
        <v>320</v>
      </c>
      <c r="C126" s="117" t="s">
        <v>605</v>
      </c>
      <c r="D126" s="117" t="s">
        <v>1158</v>
      </c>
      <c r="E126" s="117" t="s">
        <v>622</v>
      </c>
      <c r="F126" s="117" t="s">
        <v>1159</v>
      </c>
      <c r="G126" s="135">
        <v>0.21232876712328766</v>
      </c>
      <c r="H126" s="135">
        <v>7.1917808219178078E-2</v>
      </c>
      <c r="I126" s="135">
        <v>0.55136986301369861</v>
      </c>
      <c r="J126" s="27">
        <v>0.16438356164383561</v>
      </c>
      <c r="K126" s="135">
        <v>0.28424657534246572</v>
      </c>
      <c r="L126" s="27">
        <v>0.17741935483870974</v>
      </c>
      <c r="M126" s="27">
        <v>-5.5016181229773475E-2</v>
      </c>
      <c r="O126" s="117" t="s">
        <v>1333</v>
      </c>
      <c r="P126" s="117" t="s">
        <v>320</v>
      </c>
      <c r="Q126" s="117" t="s">
        <v>605</v>
      </c>
      <c r="R126" s="117" t="s">
        <v>1158</v>
      </c>
      <c r="S126" s="117" t="s">
        <v>622</v>
      </c>
      <c r="T126" s="117" t="s">
        <v>1159</v>
      </c>
      <c r="U126" s="135">
        <v>0.21232876712328766</v>
      </c>
      <c r="V126" s="135">
        <v>7.1917808219178078E-2</v>
      </c>
      <c r="W126" s="135">
        <v>0.55136986301369861</v>
      </c>
      <c r="X126" s="27">
        <v>0.16438356164383561</v>
      </c>
      <c r="Y126" s="135">
        <v>0.28424657534246572</v>
      </c>
      <c r="Z126" s="27">
        <v>0.17741935483870974</v>
      </c>
      <c r="AA126" s="27">
        <v>-5.5016181229773475E-2</v>
      </c>
    </row>
    <row r="127" spans="1:27" x14ac:dyDescent="0.25">
      <c r="A127" s="117" t="s">
        <v>1333</v>
      </c>
      <c r="B127" s="117" t="s">
        <v>320</v>
      </c>
      <c r="C127" s="117" t="s">
        <v>534</v>
      </c>
      <c r="D127" s="117" t="s">
        <v>535</v>
      </c>
      <c r="E127" s="117" t="s">
        <v>532</v>
      </c>
      <c r="F127" s="117" t="s">
        <v>1181</v>
      </c>
      <c r="G127" s="135">
        <v>0.23460898502495842</v>
      </c>
      <c r="H127" s="135">
        <v>9.4841930116472545E-2</v>
      </c>
      <c r="I127" s="135">
        <v>0.50249584026622296</v>
      </c>
      <c r="J127" s="27">
        <v>0.16805324459234608</v>
      </c>
      <c r="K127" s="135">
        <v>0.32945091514143099</v>
      </c>
      <c r="L127" s="27">
        <v>0.11090573012939009</v>
      </c>
      <c r="M127" s="27">
        <v>5.0167224080268635E-3</v>
      </c>
      <c r="O127" s="117" t="s">
        <v>1333</v>
      </c>
      <c r="P127" s="117" t="s">
        <v>320</v>
      </c>
      <c r="Q127" s="117" t="s">
        <v>534</v>
      </c>
      <c r="R127" s="117" t="s">
        <v>535</v>
      </c>
      <c r="S127" s="117" t="s">
        <v>532</v>
      </c>
      <c r="T127" s="117" t="s">
        <v>1181</v>
      </c>
      <c r="U127" s="135">
        <v>0.23460898502495842</v>
      </c>
      <c r="V127" s="135">
        <v>9.4841930116472545E-2</v>
      </c>
      <c r="W127" s="135">
        <v>0.50249584026622296</v>
      </c>
      <c r="X127" s="27">
        <v>0.16805324459234608</v>
      </c>
      <c r="Y127" s="135">
        <v>0.32945091514143099</v>
      </c>
      <c r="Z127" s="27">
        <v>0.11090573012939009</v>
      </c>
      <c r="AA127" s="27">
        <v>5.0167224080268635E-3</v>
      </c>
    </row>
    <row r="128" spans="1:27" x14ac:dyDescent="0.25">
      <c r="A128" s="117" t="s">
        <v>1333</v>
      </c>
      <c r="B128" s="117" t="s">
        <v>320</v>
      </c>
      <c r="C128" s="117" t="s">
        <v>496</v>
      </c>
      <c r="D128" s="117" t="s">
        <v>497</v>
      </c>
      <c r="E128" s="117" t="s">
        <v>523</v>
      </c>
      <c r="F128" s="117" t="s">
        <v>1247</v>
      </c>
      <c r="G128" s="135">
        <v>0.20869565217391303</v>
      </c>
      <c r="H128" s="135">
        <v>8.4472049689440998E-2</v>
      </c>
      <c r="I128" s="135">
        <v>0.53788819875776395</v>
      </c>
      <c r="J128" s="27">
        <v>0.168944099378882</v>
      </c>
      <c r="K128" s="135">
        <v>0.29316770186335406</v>
      </c>
      <c r="L128" s="27">
        <v>-3.0120481927710885E-2</v>
      </c>
      <c r="M128" s="27">
        <v>-0.1015625</v>
      </c>
      <c r="O128" s="117" t="s">
        <v>1333</v>
      </c>
      <c r="P128" s="117" t="s">
        <v>320</v>
      </c>
      <c r="Q128" s="117" t="s">
        <v>496</v>
      </c>
      <c r="R128" s="117" t="s">
        <v>497</v>
      </c>
      <c r="S128" s="117" t="s">
        <v>523</v>
      </c>
      <c r="T128" s="117" t="s">
        <v>1247</v>
      </c>
      <c r="U128" s="135">
        <v>0.20869565217391303</v>
      </c>
      <c r="V128" s="135">
        <v>8.4472049689440998E-2</v>
      </c>
      <c r="W128" s="135">
        <v>0.53788819875776395</v>
      </c>
      <c r="X128" s="27">
        <v>0.168944099378882</v>
      </c>
      <c r="Y128" s="135">
        <v>0.29316770186335406</v>
      </c>
      <c r="Z128" s="27">
        <v>-3.0120481927710885E-2</v>
      </c>
      <c r="AA128" s="27">
        <v>-0.1015625</v>
      </c>
    </row>
    <row r="129" spans="1:27" x14ac:dyDescent="0.25">
      <c r="A129" s="117" t="s">
        <v>1333</v>
      </c>
      <c r="B129" s="117" t="s">
        <v>320</v>
      </c>
      <c r="C129" s="117" t="s">
        <v>605</v>
      </c>
      <c r="D129" s="117" t="s">
        <v>1158</v>
      </c>
      <c r="E129" s="117" t="s">
        <v>607</v>
      </c>
      <c r="F129" s="117" t="s">
        <v>1197</v>
      </c>
      <c r="G129" s="135">
        <v>0.31791907514450868</v>
      </c>
      <c r="H129" s="135">
        <v>8.9595375722543349E-2</v>
      </c>
      <c r="I129" s="135">
        <v>0.42196531791907516</v>
      </c>
      <c r="J129" s="27">
        <v>0.17052023121387283</v>
      </c>
      <c r="K129" s="135">
        <v>0.40751445086705201</v>
      </c>
      <c r="L129" s="27">
        <v>-4.1551246537396169E-2</v>
      </c>
      <c r="M129" s="27">
        <v>-0.1328320802005013</v>
      </c>
      <c r="O129" s="117" t="s">
        <v>1333</v>
      </c>
      <c r="P129" s="117" t="s">
        <v>320</v>
      </c>
      <c r="Q129" s="117" t="s">
        <v>605</v>
      </c>
      <c r="R129" s="117" t="s">
        <v>1158</v>
      </c>
      <c r="S129" s="117" t="s">
        <v>607</v>
      </c>
      <c r="T129" s="117" t="s">
        <v>1197</v>
      </c>
      <c r="U129" s="135">
        <v>0.31791907514450868</v>
      </c>
      <c r="V129" s="135">
        <v>8.9595375722543349E-2</v>
      </c>
      <c r="W129" s="135">
        <v>0.42196531791907516</v>
      </c>
      <c r="X129" s="27">
        <v>0.17052023121387283</v>
      </c>
      <c r="Y129" s="135">
        <v>0.40751445086705201</v>
      </c>
      <c r="Z129" s="27">
        <v>-4.1551246537396169E-2</v>
      </c>
      <c r="AA129" s="27">
        <v>-0.1328320802005013</v>
      </c>
    </row>
    <row r="130" spans="1:27" x14ac:dyDescent="0.25">
      <c r="A130" s="117" t="s">
        <v>1333</v>
      </c>
      <c r="B130" s="117" t="s">
        <v>320</v>
      </c>
      <c r="C130" s="117" t="s">
        <v>1030</v>
      </c>
      <c r="D130" s="117" t="s">
        <v>1031</v>
      </c>
      <c r="E130" s="117" t="s">
        <v>1096</v>
      </c>
      <c r="F130" s="117" t="s">
        <v>1236</v>
      </c>
      <c r="G130" s="135">
        <v>0.40386940749697703</v>
      </c>
      <c r="H130" s="135">
        <v>0.23216444981862153</v>
      </c>
      <c r="I130" s="135">
        <v>0.18863361547763</v>
      </c>
      <c r="J130" s="27">
        <v>0.17533252720677148</v>
      </c>
      <c r="K130" s="135">
        <v>0.63603385731559858</v>
      </c>
      <c r="L130" s="27">
        <v>-7.2028811524610381E-3</v>
      </c>
      <c r="M130" s="27">
        <v>-0.10400866738894909</v>
      </c>
      <c r="O130" s="117" t="s">
        <v>1333</v>
      </c>
      <c r="P130" s="117" t="s">
        <v>320</v>
      </c>
      <c r="Q130" s="117" t="s">
        <v>1030</v>
      </c>
      <c r="R130" s="117" t="s">
        <v>1031</v>
      </c>
      <c r="S130" s="117" t="s">
        <v>1096</v>
      </c>
      <c r="T130" s="117" t="s">
        <v>1236</v>
      </c>
      <c r="U130" s="135">
        <v>0.40386940749697703</v>
      </c>
      <c r="V130" s="135">
        <v>0.23216444981862153</v>
      </c>
      <c r="W130" s="135">
        <v>0.18863361547763</v>
      </c>
      <c r="X130" s="27">
        <v>0.17533252720677148</v>
      </c>
      <c r="Y130" s="135">
        <v>0.63603385731559858</v>
      </c>
      <c r="Z130" s="27">
        <v>-7.2028811524610381E-3</v>
      </c>
      <c r="AA130" s="27">
        <v>-0.10400866738894909</v>
      </c>
    </row>
    <row r="131" spans="1:27" x14ac:dyDescent="0.25">
      <c r="A131" s="117" t="s">
        <v>1333</v>
      </c>
      <c r="B131" s="117" t="s">
        <v>320</v>
      </c>
      <c r="C131" s="117" t="s">
        <v>846</v>
      </c>
      <c r="D131" s="117" t="s">
        <v>1151</v>
      </c>
      <c r="E131" s="117" t="s">
        <v>844</v>
      </c>
      <c r="F131" s="117" t="s">
        <v>1266</v>
      </c>
      <c r="G131" s="135">
        <v>0.18274111675126903</v>
      </c>
      <c r="H131" s="135">
        <v>6.8527918781725886E-2</v>
      </c>
      <c r="I131" s="135">
        <v>0.56852791878172593</v>
      </c>
      <c r="J131" s="27">
        <v>0.1802030456852792</v>
      </c>
      <c r="K131" s="135">
        <v>0.2512690355329949</v>
      </c>
      <c r="L131" s="27">
        <v>0.1387283236994219</v>
      </c>
      <c r="M131" s="27">
        <v>-8.3720930232558111E-2</v>
      </c>
      <c r="O131" s="117" t="s">
        <v>1333</v>
      </c>
      <c r="P131" s="117" t="s">
        <v>320</v>
      </c>
      <c r="Q131" s="117" t="s">
        <v>846</v>
      </c>
      <c r="R131" s="117" t="s">
        <v>1151</v>
      </c>
      <c r="S131" s="117" t="s">
        <v>844</v>
      </c>
      <c r="T131" s="117" t="s">
        <v>1266</v>
      </c>
      <c r="U131" s="135">
        <v>0.18274111675126903</v>
      </c>
      <c r="V131" s="135">
        <v>6.8527918781725886E-2</v>
      </c>
      <c r="W131" s="135">
        <v>0.56852791878172593</v>
      </c>
      <c r="X131" s="27">
        <v>0.1802030456852792</v>
      </c>
      <c r="Y131" s="135">
        <v>0.2512690355329949</v>
      </c>
      <c r="Z131" s="27">
        <v>0.1387283236994219</v>
      </c>
      <c r="AA131" s="27">
        <v>-8.3720930232558111E-2</v>
      </c>
    </row>
    <row r="132" spans="1:27" x14ac:dyDescent="0.25">
      <c r="A132" s="117" t="s">
        <v>1333</v>
      </c>
      <c r="B132" s="117" t="s">
        <v>320</v>
      </c>
      <c r="C132" s="117" t="s">
        <v>779</v>
      </c>
      <c r="D132" s="117" t="s">
        <v>780</v>
      </c>
      <c r="E132" s="117" t="s">
        <v>777</v>
      </c>
      <c r="F132" s="117" t="s">
        <v>1280</v>
      </c>
      <c r="G132" s="135">
        <v>0.2284688995215311</v>
      </c>
      <c r="H132" s="135">
        <v>0.10406698564593302</v>
      </c>
      <c r="I132" s="135">
        <v>0.48444976076555024</v>
      </c>
      <c r="J132" s="27">
        <v>0.18301435406698566</v>
      </c>
      <c r="K132" s="135">
        <v>0.33253588516746413</v>
      </c>
      <c r="L132" s="27">
        <v>0.10728476821192046</v>
      </c>
      <c r="M132" s="27">
        <v>-6.4876957494407139E-2</v>
      </c>
      <c r="O132" s="117" t="s">
        <v>1333</v>
      </c>
      <c r="P132" s="117" t="s">
        <v>320</v>
      </c>
      <c r="Q132" s="117" t="s">
        <v>779</v>
      </c>
      <c r="R132" s="117" t="s">
        <v>780</v>
      </c>
      <c r="S132" s="117" t="s">
        <v>777</v>
      </c>
      <c r="T132" s="117" t="s">
        <v>1280</v>
      </c>
      <c r="U132" s="135">
        <v>0.2284688995215311</v>
      </c>
      <c r="V132" s="135">
        <v>0.10406698564593302</v>
      </c>
      <c r="W132" s="135">
        <v>0.48444976076555024</v>
      </c>
      <c r="X132" s="27">
        <v>0.18301435406698566</v>
      </c>
      <c r="Y132" s="135">
        <v>0.33253588516746413</v>
      </c>
      <c r="Z132" s="27">
        <v>0.10728476821192046</v>
      </c>
      <c r="AA132" s="27">
        <v>-6.4876957494407139E-2</v>
      </c>
    </row>
    <row r="133" spans="1:27" x14ac:dyDescent="0.25">
      <c r="A133" s="117" t="s">
        <v>1333</v>
      </c>
      <c r="B133" s="117" t="s">
        <v>320</v>
      </c>
      <c r="C133" s="117" t="s">
        <v>846</v>
      </c>
      <c r="D133" s="117" t="s">
        <v>1151</v>
      </c>
      <c r="E133" s="117" t="s">
        <v>860</v>
      </c>
      <c r="F133" s="117" t="s">
        <v>1296</v>
      </c>
      <c r="G133" s="135">
        <v>0.26420454545454547</v>
      </c>
      <c r="H133" s="135">
        <v>8.2386363636363633E-2</v>
      </c>
      <c r="I133" s="135">
        <v>0.44886363636363635</v>
      </c>
      <c r="J133" s="27">
        <v>0.20454545454545456</v>
      </c>
      <c r="K133" s="135">
        <v>0.34659090909090912</v>
      </c>
      <c r="L133" s="27">
        <v>4.7619047619047672E-2</v>
      </c>
      <c r="M133" s="27">
        <v>-7.6115485564304475E-2</v>
      </c>
      <c r="O133" s="117" t="s">
        <v>1333</v>
      </c>
      <c r="P133" s="117" t="s">
        <v>320</v>
      </c>
      <c r="Q133" s="117" t="s">
        <v>846</v>
      </c>
      <c r="R133" s="117" t="s">
        <v>1151</v>
      </c>
      <c r="S133" s="117" t="s">
        <v>860</v>
      </c>
      <c r="T133" s="117" t="s">
        <v>1296</v>
      </c>
      <c r="U133" s="135">
        <v>0.26420454545454547</v>
      </c>
      <c r="V133" s="135">
        <v>8.2386363636363633E-2</v>
      </c>
      <c r="W133" s="135">
        <v>0.44886363636363635</v>
      </c>
      <c r="X133" s="27">
        <v>0.20454545454545456</v>
      </c>
      <c r="Y133" s="135">
        <v>0.34659090909090912</v>
      </c>
      <c r="Z133" s="27">
        <v>4.7619047619047672E-2</v>
      </c>
      <c r="AA133" s="27">
        <v>-7.6115485564304475E-2</v>
      </c>
    </row>
    <row r="134" spans="1:27" x14ac:dyDescent="0.25">
      <c r="A134" s="117" t="s">
        <v>1333</v>
      </c>
      <c r="B134" s="117" t="s">
        <v>320</v>
      </c>
      <c r="C134" s="117" t="s">
        <v>534</v>
      </c>
      <c r="D134" s="117" t="s">
        <v>535</v>
      </c>
      <c r="E134" s="117" t="s">
        <v>546</v>
      </c>
      <c r="F134" s="117" t="s">
        <v>1288</v>
      </c>
      <c r="G134" s="135">
        <v>0.22254335260115607</v>
      </c>
      <c r="H134" s="135">
        <v>6.6473988439306353E-2</v>
      </c>
      <c r="I134" s="135">
        <v>0.5057803468208093</v>
      </c>
      <c r="J134" s="27">
        <v>0.20520231213872833</v>
      </c>
      <c r="K134" s="135">
        <v>0.28901734104046239</v>
      </c>
      <c r="L134" s="27">
        <v>-2.8089887640449396E-2</v>
      </c>
      <c r="M134" s="27">
        <v>-0.11282051282051286</v>
      </c>
      <c r="O134" s="117" t="s">
        <v>1333</v>
      </c>
      <c r="P134" s="117" t="s">
        <v>320</v>
      </c>
      <c r="Q134" s="117" t="s">
        <v>534</v>
      </c>
      <c r="R134" s="117" t="s">
        <v>535</v>
      </c>
      <c r="S134" s="117" t="s">
        <v>546</v>
      </c>
      <c r="T134" s="117" t="s">
        <v>1288</v>
      </c>
      <c r="U134" s="135">
        <v>0.22254335260115607</v>
      </c>
      <c r="V134" s="135">
        <v>6.6473988439306353E-2</v>
      </c>
      <c r="W134" s="135">
        <v>0.5057803468208093</v>
      </c>
      <c r="X134" s="27">
        <v>0.20520231213872833</v>
      </c>
      <c r="Y134" s="135">
        <v>0.28901734104046239</v>
      </c>
      <c r="Z134" s="27">
        <v>-2.8089887640449396E-2</v>
      </c>
      <c r="AA134" s="27">
        <v>-0.11282051282051286</v>
      </c>
    </row>
    <row r="135" spans="1:27" x14ac:dyDescent="0.25">
      <c r="A135" s="117" t="s">
        <v>1333</v>
      </c>
      <c r="B135" s="117" t="s">
        <v>320</v>
      </c>
      <c r="C135" s="117" t="s">
        <v>932</v>
      </c>
      <c r="D135" s="117" t="s">
        <v>1170</v>
      </c>
      <c r="E135" s="117" t="s">
        <v>937</v>
      </c>
      <c r="F135" s="117" t="s">
        <v>1204</v>
      </c>
      <c r="G135" s="135">
        <v>0.2608695652173913</v>
      </c>
      <c r="H135" s="135">
        <v>0.14645308924485126</v>
      </c>
      <c r="I135" s="135">
        <v>0.35926773455377575</v>
      </c>
      <c r="J135" s="27">
        <v>0.23340961098398169</v>
      </c>
      <c r="K135" s="135">
        <v>0.40732265446224258</v>
      </c>
      <c r="L135" s="27">
        <v>0.12628865979381443</v>
      </c>
      <c r="M135" s="27">
        <v>-9.0702947845805459E-3</v>
      </c>
      <c r="O135" s="117" t="s">
        <v>1333</v>
      </c>
      <c r="P135" s="117" t="s">
        <v>320</v>
      </c>
      <c r="Q135" s="117" t="s">
        <v>932</v>
      </c>
      <c r="R135" s="117" t="s">
        <v>1170</v>
      </c>
      <c r="S135" s="117" t="s">
        <v>937</v>
      </c>
      <c r="T135" s="117" t="s">
        <v>1204</v>
      </c>
      <c r="U135" s="135">
        <v>0.2608695652173913</v>
      </c>
      <c r="V135" s="135">
        <v>0.14645308924485126</v>
      </c>
      <c r="W135" s="135">
        <v>0.35926773455377575</v>
      </c>
      <c r="X135" s="27">
        <v>0.23340961098398169</v>
      </c>
      <c r="Y135" s="135">
        <v>0.40732265446224258</v>
      </c>
      <c r="Z135" s="27">
        <v>0.12628865979381443</v>
      </c>
      <c r="AA135" s="27">
        <v>-9.0702947845805459E-3</v>
      </c>
    </row>
    <row r="136" spans="1:27" x14ac:dyDescent="0.25">
      <c r="A136" s="117" t="s">
        <v>1333</v>
      </c>
      <c r="B136" s="117" t="s">
        <v>320</v>
      </c>
      <c r="C136" s="117" t="s">
        <v>846</v>
      </c>
      <c r="D136" s="117" t="s">
        <v>1151</v>
      </c>
      <c r="E136" s="117" t="s">
        <v>848</v>
      </c>
      <c r="F136" s="117" t="s">
        <v>1152</v>
      </c>
      <c r="G136" s="135">
        <v>0.21319796954314721</v>
      </c>
      <c r="H136" s="135">
        <v>9.8984771573604066E-2</v>
      </c>
      <c r="I136" s="135">
        <v>0.43908629441624364</v>
      </c>
      <c r="J136" s="27">
        <v>0.24873096446700507</v>
      </c>
      <c r="K136" s="135">
        <v>0.31218274111675126</v>
      </c>
      <c r="L136" s="27">
        <v>5.3475935828876997E-2</v>
      </c>
      <c r="M136" s="27">
        <v>-6.1904761904761907E-2</v>
      </c>
      <c r="O136" s="117" t="s">
        <v>1333</v>
      </c>
      <c r="P136" s="117" t="s">
        <v>320</v>
      </c>
      <c r="Q136" s="117" t="s">
        <v>846</v>
      </c>
      <c r="R136" s="117" t="s">
        <v>1151</v>
      </c>
      <c r="S136" s="117" t="s">
        <v>848</v>
      </c>
      <c r="T136" s="117" t="s">
        <v>1152</v>
      </c>
      <c r="U136" s="135">
        <v>0.21319796954314721</v>
      </c>
      <c r="V136" s="135">
        <v>9.8984771573604066E-2</v>
      </c>
      <c r="W136" s="135">
        <v>0.43908629441624364</v>
      </c>
      <c r="X136" s="27">
        <v>0.24873096446700507</v>
      </c>
      <c r="Y136" s="135">
        <v>0.31218274111675126</v>
      </c>
      <c r="Z136" s="27">
        <v>5.3475935828876997E-2</v>
      </c>
      <c r="AA136" s="27">
        <v>-6.1904761904761907E-2</v>
      </c>
    </row>
    <row r="137" spans="1:27" x14ac:dyDescent="0.25">
      <c r="A137" s="117" t="s">
        <v>1333</v>
      </c>
      <c r="B137" s="117" t="s">
        <v>320</v>
      </c>
      <c r="C137" s="117" t="s">
        <v>580</v>
      </c>
      <c r="D137" s="117" t="s">
        <v>1163</v>
      </c>
      <c r="E137" s="117" t="s">
        <v>578</v>
      </c>
      <c r="F137" s="117" t="s">
        <v>1164</v>
      </c>
      <c r="G137" s="135">
        <v>0.19843749999999999</v>
      </c>
      <c r="H137" s="135">
        <v>4.8437500000000001E-2</v>
      </c>
      <c r="I137" s="135">
        <v>0.48906250000000001</v>
      </c>
      <c r="J137" s="27">
        <v>0.26406249999999998</v>
      </c>
      <c r="K137" s="135">
        <v>0.24687499999999998</v>
      </c>
      <c r="L137" s="27">
        <v>5.8726220016542596E-2</v>
      </c>
      <c r="M137" s="27">
        <v>-2.8831562974203306E-2</v>
      </c>
      <c r="O137" s="117" t="s">
        <v>1333</v>
      </c>
      <c r="P137" s="117" t="s">
        <v>320</v>
      </c>
      <c r="Q137" s="117" t="s">
        <v>580</v>
      </c>
      <c r="R137" s="117" t="s">
        <v>1163</v>
      </c>
      <c r="S137" s="117" t="s">
        <v>578</v>
      </c>
      <c r="T137" s="117" t="s">
        <v>1164</v>
      </c>
      <c r="U137" s="135">
        <v>0.19843749999999999</v>
      </c>
      <c r="V137" s="135">
        <v>4.8437500000000001E-2</v>
      </c>
      <c r="W137" s="135">
        <v>0.48906250000000001</v>
      </c>
      <c r="X137" s="27">
        <v>0.26406249999999998</v>
      </c>
      <c r="Y137" s="135">
        <v>0.24687499999999998</v>
      </c>
      <c r="Z137" s="27">
        <v>5.8726220016542596E-2</v>
      </c>
      <c r="AA137" s="27">
        <v>-2.8831562974203306E-2</v>
      </c>
    </row>
    <row r="138" spans="1:27" x14ac:dyDescent="0.25">
      <c r="A138" s="117" t="s">
        <v>1333</v>
      </c>
      <c r="B138" s="117" t="s">
        <v>320</v>
      </c>
      <c r="C138" s="117" t="s">
        <v>1030</v>
      </c>
      <c r="D138" s="117" t="s">
        <v>1031</v>
      </c>
      <c r="E138" s="117" t="s">
        <v>1075</v>
      </c>
      <c r="F138" s="117" t="s">
        <v>9</v>
      </c>
      <c r="G138" s="135">
        <v>0.15836298932384341</v>
      </c>
      <c r="H138" s="135">
        <v>0.14857651245551601</v>
      </c>
      <c r="I138" s="135">
        <v>0.41281138790035588</v>
      </c>
      <c r="J138" s="27">
        <v>0.28024911032028471</v>
      </c>
      <c r="K138" s="135">
        <v>0.30693950177935941</v>
      </c>
      <c r="L138" s="27">
        <v>0.63134978229317862</v>
      </c>
      <c r="M138" s="27">
        <v>0.49866666666666659</v>
      </c>
      <c r="O138" s="117" t="s">
        <v>1333</v>
      </c>
      <c r="P138" s="117" t="s">
        <v>320</v>
      </c>
      <c r="Q138" s="117" t="s">
        <v>1030</v>
      </c>
      <c r="R138" s="117" t="s">
        <v>1031</v>
      </c>
      <c r="S138" s="117" t="s">
        <v>1075</v>
      </c>
      <c r="T138" s="117" t="s">
        <v>9</v>
      </c>
      <c r="U138" s="135">
        <v>0.15836298932384341</v>
      </c>
      <c r="V138" s="135">
        <v>0.14857651245551601</v>
      </c>
      <c r="W138" s="135">
        <v>0.41281138790035588</v>
      </c>
      <c r="X138" s="27">
        <v>0.28024911032028471</v>
      </c>
      <c r="Y138" s="135">
        <v>0.30693950177935941</v>
      </c>
      <c r="Z138" s="27">
        <v>0.63134978229317862</v>
      </c>
      <c r="AA138" s="27">
        <v>0.49866666666666659</v>
      </c>
    </row>
    <row r="139" spans="1:27" x14ac:dyDescent="0.25">
      <c r="A139" s="117" t="s">
        <v>1333</v>
      </c>
      <c r="B139" s="117" t="s">
        <v>320</v>
      </c>
      <c r="C139" s="117" t="s">
        <v>1030</v>
      </c>
      <c r="D139" s="117" t="s">
        <v>1031</v>
      </c>
      <c r="E139" s="117" t="s">
        <v>1028</v>
      </c>
      <c r="F139" s="117" t="s">
        <v>1221</v>
      </c>
      <c r="G139" s="135">
        <v>0.18508535489667566</v>
      </c>
      <c r="H139" s="135">
        <v>0.25426774483378256</v>
      </c>
      <c r="I139" s="135">
        <v>0.27852650494159931</v>
      </c>
      <c r="J139" s="27">
        <v>0.28212039532794247</v>
      </c>
      <c r="K139" s="135">
        <v>0.43935309973045822</v>
      </c>
      <c r="L139" s="27">
        <v>0.18027571580063628</v>
      </c>
      <c r="M139" s="27">
        <v>5.0000000000000044E-2</v>
      </c>
      <c r="O139" s="117" t="s">
        <v>1333</v>
      </c>
      <c r="P139" s="117" t="s">
        <v>320</v>
      </c>
      <c r="Q139" s="117" t="s">
        <v>1030</v>
      </c>
      <c r="R139" s="117" t="s">
        <v>1031</v>
      </c>
      <c r="S139" s="117" t="s">
        <v>1028</v>
      </c>
      <c r="T139" s="117" t="s">
        <v>1221</v>
      </c>
      <c r="U139" s="135">
        <v>0.18508535489667566</v>
      </c>
      <c r="V139" s="135">
        <v>0.25426774483378256</v>
      </c>
      <c r="W139" s="135">
        <v>0.27852650494159931</v>
      </c>
      <c r="X139" s="27">
        <v>0.28212039532794247</v>
      </c>
      <c r="Y139" s="135">
        <v>0.43935309973045822</v>
      </c>
      <c r="Z139" s="27">
        <v>0.18027571580063628</v>
      </c>
      <c r="AA139" s="27">
        <v>5.0000000000000044E-2</v>
      </c>
    </row>
    <row r="140" spans="1:27" x14ac:dyDescent="0.25">
      <c r="A140" s="117" t="s">
        <v>1333</v>
      </c>
      <c r="B140" s="117" t="s">
        <v>320</v>
      </c>
      <c r="C140" s="117" t="s">
        <v>534</v>
      </c>
      <c r="D140" s="117" t="s">
        <v>535</v>
      </c>
      <c r="E140" s="117" t="s">
        <v>543</v>
      </c>
      <c r="F140" s="117" t="s">
        <v>1173</v>
      </c>
      <c r="G140" s="135">
        <v>0.18835616438356165</v>
      </c>
      <c r="H140" s="135">
        <v>7.7910958904109595E-2</v>
      </c>
      <c r="I140" s="135">
        <v>0.44777397260273971</v>
      </c>
      <c r="J140" s="27">
        <v>0.28595890410958902</v>
      </c>
      <c r="K140" s="135">
        <v>0.26626712328767121</v>
      </c>
      <c r="L140" s="27">
        <v>4.2992261392948983E-3</v>
      </c>
      <c r="M140" s="27">
        <v>-9.5274980635166484E-2</v>
      </c>
      <c r="O140" s="117" t="s">
        <v>1333</v>
      </c>
      <c r="P140" s="117" t="s">
        <v>320</v>
      </c>
      <c r="Q140" s="117" t="s">
        <v>534</v>
      </c>
      <c r="R140" s="117" t="s">
        <v>535</v>
      </c>
      <c r="S140" s="117" t="s">
        <v>543</v>
      </c>
      <c r="T140" s="117" t="s">
        <v>1173</v>
      </c>
      <c r="U140" s="135">
        <v>0.18835616438356165</v>
      </c>
      <c r="V140" s="135">
        <v>7.7910958904109595E-2</v>
      </c>
      <c r="W140" s="135">
        <v>0.44777397260273971</v>
      </c>
      <c r="X140" s="27">
        <v>0.28595890410958902</v>
      </c>
      <c r="Y140" s="135">
        <v>0.26626712328767121</v>
      </c>
      <c r="Z140" s="27">
        <v>4.2992261392948983E-3</v>
      </c>
      <c r="AA140" s="27">
        <v>-9.5274980635166484E-2</v>
      </c>
    </row>
    <row r="141" spans="1:27" x14ac:dyDescent="0.25">
      <c r="A141" s="117" t="s">
        <v>1333</v>
      </c>
      <c r="B141" s="117" t="s">
        <v>320</v>
      </c>
      <c r="C141" s="117" t="s">
        <v>802</v>
      </c>
      <c r="D141" s="117" t="s">
        <v>1146</v>
      </c>
      <c r="E141" s="117" t="s">
        <v>807</v>
      </c>
      <c r="F141" s="117" t="s">
        <v>1302</v>
      </c>
      <c r="G141" s="135">
        <v>0.23765252760023242</v>
      </c>
      <c r="H141" s="135">
        <v>0.11563044741429401</v>
      </c>
      <c r="I141" s="135">
        <v>0.33643230679837305</v>
      </c>
      <c r="J141" s="27">
        <v>0.31028471818710052</v>
      </c>
      <c r="K141" s="135">
        <v>0.35328297501452643</v>
      </c>
      <c r="L141" s="27">
        <v>2.3795359904818625E-2</v>
      </c>
      <c r="M141" s="27">
        <v>-1.9373219373219341E-2</v>
      </c>
      <c r="O141" s="117" t="s">
        <v>1333</v>
      </c>
      <c r="P141" s="117" t="s">
        <v>320</v>
      </c>
      <c r="Q141" s="117" t="s">
        <v>802</v>
      </c>
      <c r="R141" s="117" t="s">
        <v>1146</v>
      </c>
      <c r="S141" s="117" t="s">
        <v>807</v>
      </c>
      <c r="T141" s="117" t="s">
        <v>1302</v>
      </c>
      <c r="U141" s="135">
        <v>0.23765252760023242</v>
      </c>
      <c r="V141" s="135">
        <v>0.11563044741429401</v>
      </c>
      <c r="W141" s="135">
        <v>0.33643230679837305</v>
      </c>
      <c r="X141" s="27">
        <v>0.31028471818710052</v>
      </c>
      <c r="Y141" s="135">
        <v>0.35328297501452643</v>
      </c>
      <c r="Z141" s="27">
        <v>2.3795359904818625E-2</v>
      </c>
      <c r="AA141" s="27">
        <v>-1.9373219373219341E-2</v>
      </c>
    </row>
    <row r="142" spans="1:27" x14ac:dyDescent="0.25">
      <c r="A142" s="117" t="s">
        <v>1333</v>
      </c>
      <c r="B142" s="117" t="s">
        <v>320</v>
      </c>
      <c r="C142" s="117" t="s">
        <v>969</v>
      </c>
      <c r="D142" s="117" t="s">
        <v>970</v>
      </c>
      <c r="E142" s="117" t="s">
        <v>975</v>
      </c>
      <c r="F142" s="117" t="s">
        <v>1293</v>
      </c>
      <c r="G142" s="135">
        <v>0.24891774891774893</v>
      </c>
      <c r="H142" s="135">
        <v>0.13528138528138528</v>
      </c>
      <c r="I142" s="135">
        <v>0.29761904761904762</v>
      </c>
      <c r="J142" s="27">
        <v>0.31818181818181818</v>
      </c>
      <c r="K142" s="135">
        <v>0.38419913419913421</v>
      </c>
      <c r="L142" s="27">
        <v>0</v>
      </c>
      <c r="M142" s="27">
        <v>-3.6496350364963459E-2</v>
      </c>
      <c r="O142" s="117" t="s">
        <v>1333</v>
      </c>
      <c r="P142" s="117" t="s">
        <v>320</v>
      </c>
      <c r="Q142" s="117" t="s">
        <v>969</v>
      </c>
      <c r="R142" s="117" t="s">
        <v>970</v>
      </c>
      <c r="S142" s="117" t="s">
        <v>975</v>
      </c>
      <c r="T142" s="117" t="s">
        <v>1293</v>
      </c>
      <c r="U142" s="135">
        <v>0.24891774891774893</v>
      </c>
      <c r="V142" s="135">
        <v>0.13528138528138528</v>
      </c>
      <c r="W142" s="135">
        <v>0.29761904761904762</v>
      </c>
      <c r="X142" s="27">
        <v>0.31818181818181818</v>
      </c>
      <c r="Y142" s="135">
        <v>0.38419913419913421</v>
      </c>
      <c r="Z142" s="27">
        <v>0</v>
      </c>
      <c r="AA142" s="27">
        <v>-3.6496350364963459E-2</v>
      </c>
    </row>
    <row r="143" spans="1:27" x14ac:dyDescent="0.25">
      <c r="A143" s="117" t="s">
        <v>1333</v>
      </c>
      <c r="B143" s="117" t="s">
        <v>320</v>
      </c>
      <c r="C143" s="117" t="s">
        <v>932</v>
      </c>
      <c r="D143" s="117" t="s">
        <v>1170</v>
      </c>
      <c r="E143" s="117" t="s">
        <v>955</v>
      </c>
      <c r="F143" s="117" t="s">
        <v>1255</v>
      </c>
      <c r="G143" s="135">
        <v>0.30914826498422715</v>
      </c>
      <c r="H143" s="135">
        <v>9.1482649842271294E-2</v>
      </c>
      <c r="I143" s="135">
        <v>0.2665615141955836</v>
      </c>
      <c r="J143" s="27">
        <v>0.33280757097791797</v>
      </c>
      <c r="K143" s="135">
        <v>0.40063091482649843</v>
      </c>
      <c r="L143" s="27">
        <v>9.4991364421416202E-2</v>
      </c>
      <c r="M143" s="27">
        <v>2.4232633279483107E-2</v>
      </c>
      <c r="O143" s="117" t="s">
        <v>1333</v>
      </c>
      <c r="P143" s="117" t="s">
        <v>320</v>
      </c>
      <c r="Q143" s="117" t="s">
        <v>932</v>
      </c>
      <c r="R143" s="117" t="s">
        <v>1170</v>
      </c>
      <c r="S143" s="117" t="s">
        <v>955</v>
      </c>
      <c r="T143" s="117" t="s">
        <v>1255</v>
      </c>
      <c r="U143" s="135">
        <v>0.30914826498422715</v>
      </c>
      <c r="V143" s="135">
        <v>9.1482649842271294E-2</v>
      </c>
      <c r="W143" s="135">
        <v>0.2665615141955836</v>
      </c>
      <c r="X143" s="27">
        <v>0.33280757097791797</v>
      </c>
      <c r="Y143" s="135">
        <v>0.40063091482649843</v>
      </c>
      <c r="Z143" s="27">
        <v>9.4991364421416202E-2</v>
      </c>
      <c r="AA143" s="27">
        <v>2.4232633279483107E-2</v>
      </c>
    </row>
    <row r="144" spans="1:27" x14ac:dyDescent="0.25">
      <c r="A144" s="117" t="s">
        <v>1333</v>
      </c>
      <c r="B144" s="117" t="s">
        <v>320</v>
      </c>
      <c r="C144" s="117" t="s">
        <v>605</v>
      </c>
      <c r="D144" s="117" t="s">
        <v>1158</v>
      </c>
      <c r="E144" s="117" t="s">
        <v>603</v>
      </c>
      <c r="F144" s="117" t="s">
        <v>1282</v>
      </c>
      <c r="G144" s="135">
        <v>0.22222222222222221</v>
      </c>
      <c r="H144" s="135">
        <v>0.22222222222222221</v>
      </c>
      <c r="I144" s="135">
        <v>0.22222222222222221</v>
      </c>
      <c r="J144" s="27">
        <v>0.33333333333333331</v>
      </c>
      <c r="K144" s="135">
        <v>0.44444444444444442</v>
      </c>
      <c r="L144" s="27">
        <v>-0.98770491803278693</v>
      </c>
      <c r="M144" s="27">
        <v>-0.98862199747155499</v>
      </c>
      <c r="O144" s="117" t="s">
        <v>1333</v>
      </c>
      <c r="P144" s="117" t="s">
        <v>320</v>
      </c>
      <c r="Q144" s="117" t="s">
        <v>605</v>
      </c>
      <c r="R144" s="117" t="s">
        <v>1158</v>
      </c>
      <c r="S144" s="117" t="s">
        <v>603</v>
      </c>
      <c r="T144" s="117" t="s">
        <v>1282</v>
      </c>
      <c r="U144" s="135">
        <v>0.22222222222222221</v>
      </c>
      <c r="V144" s="135">
        <v>0.22222222222222221</v>
      </c>
      <c r="W144" s="135">
        <v>0.22222222222222221</v>
      </c>
      <c r="X144" s="27">
        <v>0.33333333333333331</v>
      </c>
      <c r="Y144" s="135">
        <v>0.44444444444444442</v>
      </c>
      <c r="Z144" s="27">
        <v>-0.98770491803278693</v>
      </c>
      <c r="AA144" s="27">
        <v>-0.98862199747155499</v>
      </c>
    </row>
    <row r="145" spans="1:27" x14ac:dyDescent="0.25">
      <c r="A145" s="117" t="s">
        <v>1333</v>
      </c>
      <c r="B145" s="117" t="s">
        <v>320</v>
      </c>
      <c r="C145" s="117" t="s">
        <v>932</v>
      </c>
      <c r="D145" s="117" t="s">
        <v>1170</v>
      </c>
      <c r="E145" s="117" t="s">
        <v>934</v>
      </c>
      <c r="F145" s="117" t="s">
        <v>1199</v>
      </c>
      <c r="G145" s="135">
        <v>0.25391849529780564</v>
      </c>
      <c r="H145" s="135">
        <v>8.4639498432601878E-2</v>
      </c>
      <c r="I145" s="135">
        <v>0.32053291536050155</v>
      </c>
      <c r="J145" s="27">
        <v>0.34090909090909088</v>
      </c>
      <c r="K145" s="135">
        <v>0.33855799373040751</v>
      </c>
      <c r="L145" s="27">
        <v>3.8242473555736289E-2</v>
      </c>
      <c r="M145" s="27">
        <v>-2.8919330289193357E-2</v>
      </c>
      <c r="O145" s="117" t="s">
        <v>1333</v>
      </c>
      <c r="P145" s="117" t="s">
        <v>320</v>
      </c>
      <c r="Q145" s="117" t="s">
        <v>932</v>
      </c>
      <c r="R145" s="117" t="s">
        <v>1170</v>
      </c>
      <c r="S145" s="117" t="s">
        <v>934</v>
      </c>
      <c r="T145" s="117" t="s">
        <v>1199</v>
      </c>
      <c r="U145" s="135">
        <v>0.25391849529780564</v>
      </c>
      <c r="V145" s="135">
        <v>8.4639498432601878E-2</v>
      </c>
      <c r="W145" s="135">
        <v>0.32053291536050155</v>
      </c>
      <c r="X145" s="27">
        <v>0.34090909090909088</v>
      </c>
      <c r="Y145" s="135">
        <v>0.33855799373040751</v>
      </c>
      <c r="Z145" s="27">
        <v>3.8242473555736289E-2</v>
      </c>
      <c r="AA145" s="27">
        <v>-2.8919330289193357E-2</v>
      </c>
    </row>
    <row r="146" spans="1:27" x14ac:dyDescent="0.25">
      <c r="A146" s="117" t="s">
        <v>1333</v>
      </c>
      <c r="B146" s="117" t="s">
        <v>320</v>
      </c>
      <c r="C146" s="117" t="s">
        <v>1030</v>
      </c>
      <c r="D146" s="117" t="s">
        <v>1031</v>
      </c>
      <c r="E146" s="117" t="s">
        <v>1117</v>
      </c>
      <c r="F146" s="117" t="s">
        <v>8</v>
      </c>
      <c r="G146" s="135">
        <v>0.2483974358974359</v>
      </c>
      <c r="H146" s="135">
        <v>0.19070512820512819</v>
      </c>
      <c r="I146" s="135">
        <v>0.1578525641025641</v>
      </c>
      <c r="J146" s="27">
        <v>0.40304487179487181</v>
      </c>
      <c r="K146" s="135">
        <v>0.4391025641025641</v>
      </c>
      <c r="L146" s="27">
        <v>6.2127659574467975E-2</v>
      </c>
      <c r="M146" s="27">
        <v>1.6286644951140072E-2</v>
      </c>
      <c r="O146" s="117" t="s">
        <v>1333</v>
      </c>
      <c r="P146" s="117" t="s">
        <v>320</v>
      </c>
      <c r="Q146" s="117" t="s">
        <v>1030</v>
      </c>
      <c r="R146" s="117" t="s">
        <v>1031</v>
      </c>
      <c r="S146" s="117" t="s">
        <v>1117</v>
      </c>
      <c r="T146" s="117" t="s">
        <v>8</v>
      </c>
      <c r="U146" s="135">
        <v>0.2483974358974359</v>
      </c>
      <c r="V146" s="135">
        <v>0.19070512820512819</v>
      </c>
      <c r="W146" s="135">
        <v>0.1578525641025641</v>
      </c>
      <c r="X146" s="27">
        <v>0.40304487179487181</v>
      </c>
      <c r="Y146" s="135">
        <v>0.4391025641025641</v>
      </c>
      <c r="Z146" s="27">
        <v>6.2127659574467975E-2</v>
      </c>
      <c r="AA146" s="27">
        <v>1.6286644951140072E-2</v>
      </c>
    </row>
    <row r="147" spans="1:27" x14ac:dyDescent="0.25">
      <c r="A147" s="117" t="s">
        <v>1333</v>
      </c>
      <c r="B147" s="117" t="s">
        <v>320</v>
      </c>
      <c r="C147" s="117" t="s">
        <v>1001</v>
      </c>
      <c r="D147" s="117" t="s">
        <v>1002</v>
      </c>
      <c r="E147" s="117" t="s">
        <v>1010</v>
      </c>
      <c r="F147" s="117" t="s">
        <v>1202</v>
      </c>
      <c r="G147" s="135">
        <v>0.23880597014925373</v>
      </c>
      <c r="H147" s="135">
        <v>0.11194029850746269</v>
      </c>
      <c r="I147" s="135">
        <v>0.22388059701492538</v>
      </c>
      <c r="J147" s="27">
        <v>0.42537313432835822</v>
      </c>
      <c r="K147" s="135">
        <v>0.35074626865671643</v>
      </c>
      <c r="L147" s="27">
        <v>0.50320512820512819</v>
      </c>
      <c r="M147" s="27">
        <v>0.36139332365747467</v>
      </c>
      <c r="O147" s="117" t="s">
        <v>1333</v>
      </c>
      <c r="P147" s="117" t="s">
        <v>320</v>
      </c>
      <c r="Q147" s="117" t="s">
        <v>1001</v>
      </c>
      <c r="R147" s="117" t="s">
        <v>1002</v>
      </c>
      <c r="S147" s="117" t="s">
        <v>1010</v>
      </c>
      <c r="T147" s="117" t="s">
        <v>1202</v>
      </c>
      <c r="U147" s="135">
        <v>0.23880597014925373</v>
      </c>
      <c r="V147" s="135">
        <v>0.11194029850746269</v>
      </c>
      <c r="W147" s="135">
        <v>0.22388059701492538</v>
      </c>
      <c r="X147" s="27">
        <v>0.42537313432835822</v>
      </c>
      <c r="Y147" s="135">
        <v>0.35074626865671643</v>
      </c>
      <c r="Z147" s="27">
        <v>0.50320512820512819</v>
      </c>
      <c r="AA147" s="27">
        <v>0.36139332365747467</v>
      </c>
    </row>
    <row r="148" spans="1:27" x14ac:dyDescent="0.25">
      <c r="A148" s="117" t="s">
        <v>1333</v>
      </c>
      <c r="B148" s="117" t="s">
        <v>320</v>
      </c>
      <c r="C148" s="117" t="s">
        <v>1001</v>
      </c>
      <c r="D148" s="117" t="s">
        <v>1002</v>
      </c>
      <c r="E148" s="117" t="s">
        <v>1025</v>
      </c>
      <c r="F148" s="117" t="s">
        <v>1294</v>
      </c>
      <c r="G148" s="135">
        <v>0.2880690737833595</v>
      </c>
      <c r="H148" s="135">
        <v>8.2810047095761383E-2</v>
      </c>
      <c r="I148" s="135">
        <v>0.2021193092621664</v>
      </c>
      <c r="J148" s="27">
        <v>0.42700156985871274</v>
      </c>
      <c r="K148" s="135">
        <v>0.37087912087912089</v>
      </c>
      <c r="L148" s="27">
        <v>0.78431372549019618</v>
      </c>
      <c r="M148" s="27">
        <v>0.68630046326935812</v>
      </c>
      <c r="O148" s="117" t="s">
        <v>1333</v>
      </c>
      <c r="P148" s="117" t="s">
        <v>320</v>
      </c>
      <c r="Q148" s="117" t="s">
        <v>1001</v>
      </c>
      <c r="R148" s="117" t="s">
        <v>1002</v>
      </c>
      <c r="S148" s="117" t="s">
        <v>1025</v>
      </c>
      <c r="T148" s="117" t="s">
        <v>1294</v>
      </c>
      <c r="U148" s="135">
        <v>0.2880690737833595</v>
      </c>
      <c r="V148" s="135">
        <v>8.2810047095761383E-2</v>
      </c>
      <c r="W148" s="135">
        <v>0.2021193092621664</v>
      </c>
      <c r="X148" s="27">
        <v>0.42700156985871274</v>
      </c>
      <c r="Y148" s="135">
        <v>0.37087912087912089</v>
      </c>
      <c r="Z148" s="27">
        <v>0.78431372549019618</v>
      </c>
      <c r="AA148" s="27">
        <v>0.68630046326935812</v>
      </c>
    </row>
    <row r="149" spans="1:27" x14ac:dyDescent="0.25">
      <c r="A149" s="117" t="s">
        <v>1333</v>
      </c>
      <c r="B149" s="117" t="s">
        <v>320</v>
      </c>
      <c r="C149" s="117" t="s">
        <v>802</v>
      </c>
      <c r="D149" s="117" t="s">
        <v>1146</v>
      </c>
      <c r="E149" s="117" t="s">
        <v>810</v>
      </c>
      <c r="F149" s="117" t="s">
        <v>1254</v>
      </c>
      <c r="G149" s="135">
        <v>0.23824130879345604</v>
      </c>
      <c r="H149" s="135">
        <v>0.11758691206543967</v>
      </c>
      <c r="I149" s="135">
        <v>0.21574642126789367</v>
      </c>
      <c r="J149" s="27">
        <v>0.42842535787321062</v>
      </c>
      <c r="K149" s="135">
        <v>0.35582822085889571</v>
      </c>
      <c r="L149" s="27">
        <v>1.0852713178294504E-2</v>
      </c>
      <c r="M149" s="27">
        <v>-2.0408163265306367E-3</v>
      </c>
      <c r="O149" s="117" t="s">
        <v>1333</v>
      </c>
      <c r="P149" s="117" t="s">
        <v>320</v>
      </c>
      <c r="Q149" s="117" t="s">
        <v>802</v>
      </c>
      <c r="R149" s="117" t="s">
        <v>1146</v>
      </c>
      <c r="S149" s="117" t="s">
        <v>810</v>
      </c>
      <c r="T149" s="117" t="s">
        <v>1254</v>
      </c>
      <c r="U149" s="135">
        <v>0.23824130879345604</v>
      </c>
      <c r="V149" s="135">
        <v>0.11758691206543967</v>
      </c>
      <c r="W149" s="135">
        <v>0.21574642126789367</v>
      </c>
      <c r="X149" s="27">
        <v>0.42842535787321062</v>
      </c>
      <c r="Y149" s="135">
        <v>0.35582822085889571</v>
      </c>
      <c r="Z149" s="27">
        <v>1.0852713178294504E-2</v>
      </c>
      <c r="AA149" s="27">
        <v>-2.0408163265306367E-3</v>
      </c>
    </row>
    <row r="150" spans="1:27" x14ac:dyDescent="0.25">
      <c r="A150" s="117" t="s">
        <v>1333</v>
      </c>
      <c r="B150" s="117" t="s">
        <v>320</v>
      </c>
      <c r="C150" s="117" t="s">
        <v>1001</v>
      </c>
      <c r="D150" s="117" t="s">
        <v>1002</v>
      </c>
      <c r="E150" s="117" t="s">
        <v>1004</v>
      </c>
      <c r="F150" s="117" t="s">
        <v>1234</v>
      </c>
      <c r="G150" s="135">
        <v>0.23785166240409208</v>
      </c>
      <c r="H150" s="135">
        <v>8.9514066496163683E-2</v>
      </c>
      <c r="I150" s="135">
        <v>0.2442455242966752</v>
      </c>
      <c r="J150" s="27">
        <v>0.42838874680306904</v>
      </c>
      <c r="K150" s="135">
        <v>0.32736572890025578</v>
      </c>
      <c r="L150" s="27">
        <v>0.53033268101761255</v>
      </c>
      <c r="M150" s="27">
        <v>0.38652482269503552</v>
      </c>
      <c r="O150" s="117" t="s">
        <v>1333</v>
      </c>
      <c r="P150" s="117" t="s">
        <v>320</v>
      </c>
      <c r="Q150" s="117" t="s">
        <v>1001</v>
      </c>
      <c r="R150" s="117" t="s">
        <v>1002</v>
      </c>
      <c r="S150" s="117" t="s">
        <v>1004</v>
      </c>
      <c r="T150" s="117" t="s">
        <v>1234</v>
      </c>
      <c r="U150" s="135">
        <v>0.23785166240409208</v>
      </c>
      <c r="V150" s="135">
        <v>8.9514066496163683E-2</v>
      </c>
      <c r="W150" s="135">
        <v>0.2442455242966752</v>
      </c>
      <c r="X150" s="27">
        <v>0.42838874680306904</v>
      </c>
      <c r="Y150" s="135">
        <v>0.32736572890025578</v>
      </c>
      <c r="Z150" s="27">
        <v>0.53033268101761255</v>
      </c>
      <c r="AA150" s="27">
        <v>0.38652482269503552</v>
      </c>
    </row>
    <row r="151" spans="1:27" x14ac:dyDescent="0.25">
      <c r="A151" s="117" t="s">
        <v>1333</v>
      </c>
      <c r="B151" s="117" t="s">
        <v>320</v>
      </c>
      <c r="C151" s="117" t="s">
        <v>1001</v>
      </c>
      <c r="D151" s="117" t="s">
        <v>1002</v>
      </c>
      <c r="E151" s="117" t="s">
        <v>1013</v>
      </c>
      <c r="F151" s="117" t="s">
        <v>1295</v>
      </c>
      <c r="G151" s="135">
        <v>0.27272727272727271</v>
      </c>
      <c r="H151" s="135">
        <v>0.10401310401310401</v>
      </c>
      <c r="I151" s="135">
        <v>0.19164619164619165</v>
      </c>
      <c r="J151" s="27">
        <v>0.43161343161343163</v>
      </c>
      <c r="K151" s="135">
        <v>0.37674037674037675</v>
      </c>
      <c r="L151" s="27">
        <v>0.76190476190476186</v>
      </c>
      <c r="M151" s="27">
        <v>0.63892617449664435</v>
      </c>
      <c r="O151" s="117" t="s">
        <v>1333</v>
      </c>
      <c r="P151" s="117" t="s">
        <v>320</v>
      </c>
      <c r="Q151" s="117" t="s">
        <v>1001</v>
      </c>
      <c r="R151" s="117" t="s">
        <v>1002</v>
      </c>
      <c r="S151" s="117" t="s">
        <v>1013</v>
      </c>
      <c r="T151" s="117" t="s">
        <v>1295</v>
      </c>
      <c r="U151" s="135">
        <v>0.27272727272727271</v>
      </c>
      <c r="V151" s="135">
        <v>0.10401310401310401</v>
      </c>
      <c r="W151" s="135">
        <v>0.19164619164619165</v>
      </c>
      <c r="X151" s="27">
        <v>0.43161343161343163</v>
      </c>
      <c r="Y151" s="135">
        <v>0.37674037674037675</v>
      </c>
      <c r="Z151" s="27">
        <v>0.76190476190476186</v>
      </c>
      <c r="AA151" s="27">
        <v>0.63892617449664435</v>
      </c>
    </row>
    <row r="152" spans="1:27" x14ac:dyDescent="0.25">
      <c r="A152" s="117" t="s">
        <v>1333</v>
      </c>
      <c r="B152" s="117" t="s">
        <v>320</v>
      </c>
      <c r="C152" s="117" t="s">
        <v>1030</v>
      </c>
      <c r="D152" s="117" t="s">
        <v>1031</v>
      </c>
      <c r="E152" s="117" t="s">
        <v>1081</v>
      </c>
      <c r="F152" s="117" t="s">
        <v>10</v>
      </c>
      <c r="G152" s="135">
        <v>0.25962399283795884</v>
      </c>
      <c r="H152" s="135">
        <v>0.15756490599820949</v>
      </c>
      <c r="I152" s="135">
        <v>0.14950760966875559</v>
      </c>
      <c r="J152" s="27">
        <v>0.43330349149507608</v>
      </c>
      <c r="K152" s="135">
        <v>0.41718889883616833</v>
      </c>
      <c r="L152" s="27">
        <v>4.4964028776979248E-3</v>
      </c>
      <c r="M152" s="27">
        <v>-5.7383966244725748E-2</v>
      </c>
      <c r="O152" s="117" t="s">
        <v>1333</v>
      </c>
      <c r="P152" s="117" t="s">
        <v>320</v>
      </c>
      <c r="Q152" s="117" t="s">
        <v>1030</v>
      </c>
      <c r="R152" s="117" t="s">
        <v>1031</v>
      </c>
      <c r="S152" s="117" t="s">
        <v>1081</v>
      </c>
      <c r="T152" s="117" t="s">
        <v>10</v>
      </c>
      <c r="U152" s="135">
        <v>0.25962399283795884</v>
      </c>
      <c r="V152" s="135">
        <v>0.15756490599820949</v>
      </c>
      <c r="W152" s="135">
        <v>0.14950760966875559</v>
      </c>
      <c r="X152" s="27">
        <v>0.43330349149507608</v>
      </c>
      <c r="Y152" s="135">
        <v>0.41718889883616833</v>
      </c>
      <c r="Z152" s="27">
        <v>4.4964028776979248E-3</v>
      </c>
      <c r="AA152" s="27">
        <v>-5.7383966244725748E-2</v>
      </c>
    </row>
    <row r="153" spans="1:27" x14ac:dyDescent="0.25">
      <c r="A153" s="117" t="s">
        <v>1333</v>
      </c>
      <c r="B153" s="117" t="s">
        <v>320</v>
      </c>
      <c r="C153" s="117" t="s">
        <v>1001</v>
      </c>
      <c r="D153" s="117" t="s">
        <v>1002</v>
      </c>
      <c r="E153" s="117" t="s">
        <v>1019</v>
      </c>
      <c r="F153" s="117" t="s">
        <v>1230</v>
      </c>
      <c r="G153" s="135">
        <v>0.19828641370869032</v>
      </c>
      <c r="H153" s="135">
        <v>7.4663402692778463E-2</v>
      </c>
      <c r="I153" s="135">
        <v>0.26438188494492043</v>
      </c>
      <c r="J153" s="27">
        <v>0.46266829865361075</v>
      </c>
      <c r="K153" s="135">
        <v>0.27294981640146876</v>
      </c>
      <c r="L153" s="27">
        <v>0.43082311733800349</v>
      </c>
      <c r="M153" s="27">
        <v>0.36166666666666658</v>
      </c>
      <c r="O153" s="117" t="s">
        <v>1333</v>
      </c>
      <c r="P153" s="117" t="s">
        <v>320</v>
      </c>
      <c r="Q153" s="117" t="s">
        <v>1001</v>
      </c>
      <c r="R153" s="117" t="s">
        <v>1002</v>
      </c>
      <c r="S153" s="117" t="s">
        <v>1019</v>
      </c>
      <c r="T153" s="117" t="s">
        <v>1230</v>
      </c>
      <c r="U153" s="135">
        <v>0.19828641370869032</v>
      </c>
      <c r="V153" s="135">
        <v>7.4663402692778463E-2</v>
      </c>
      <c r="W153" s="135">
        <v>0.26438188494492043</v>
      </c>
      <c r="X153" s="27">
        <v>0.46266829865361075</v>
      </c>
      <c r="Y153" s="135">
        <v>0.27294981640146876</v>
      </c>
      <c r="Z153" s="27">
        <v>0.43082311733800349</v>
      </c>
      <c r="AA153" s="27">
        <v>0.36166666666666658</v>
      </c>
    </row>
    <row r="154" spans="1:27" x14ac:dyDescent="0.25">
      <c r="A154" s="117" t="s">
        <v>1333</v>
      </c>
      <c r="B154" s="117" t="s">
        <v>320</v>
      </c>
      <c r="C154" s="117" t="s">
        <v>700</v>
      </c>
      <c r="D154" s="117" t="s">
        <v>1139</v>
      </c>
      <c r="E154" s="117" t="s">
        <v>708</v>
      </c>
      <c r="F154" s="117" t="s">
        <v>1219</v>
      </c>
      <c r="G154" s="135">
        <v>0.16816976127320954</v>
      </c>
      <c r="H154" s="135">
        <v>0.14748010610079576</v>
      </c>
      <c r="I154" s="135">
        <v>0.19681697612732096</v>
      </c>
      <c r="J154" s="27">
        <v>0.48753315649867374</v>
      </c>
      <c r="K154" s="135">
        <v>0.3156498673740053</v>
      </c>
      <c r="L154" s="27">
        <v>-4.8460373548712798E-2</v>
      </c>
      <c r="M154" s="27">
        <v>-0.10578747628083496</v>
      </c>
      <c r="O154" s="117" t="s">
        <v>1333</v>
      </c>
      <c r="P154" s="117" t="s">
        <v>320</v>
      </c>
      <c r="Q154" s="117" t="s">
        <v>700</v>
      </c>
      <c r="R154" s="117" t="s">
        <v>1139</v>
      </c>
      <c r="S154" s="117" t="s">
        <v>708</v>
      </c>
      <c r="T154" s="117" t="s">
        <v>1219</v>
      </c>
      <c r="U154" s="135">
        <v>0.16816976127320954</v>
      </c>
      <c r="V154" s="135">
        <v>0.14748010610079576</v>
      </c>
      <c r="W154" s="135">
        <v>0.19681697612732096</v>
      </c>
      <c r="X154" s="27">
        <v>0.48753315649867374</v>
      </c>
      <c r="Y154" s="135">
        <v>0.3156498673740053</v>
      </c>
      <c r="Z154" s="27">
        <v>-4.8460373548712798E-2</v>
      </c>
      <c r="AA154" s="27">
        <v>-0.10578747628083496</v>
      </c>
    </row>
    <row r="155" spans="1:27" x14ac:dyDescent="0.25">
      <c r="A155" s="117" t="s">
        <v>1333</v>
      </c>
      <c r="B155" s="117" t="s">
        <v>320</v>
      </c>
      <c r="C155" s="117" t="s">
        <v>605</v>
      </c>
      <c r="D155" s="117" t="s">
        <v>1158</v>
      </c>
      <c r="E155" s="117" t="s">
        <v>613</v>
      </c>
      <c r="F155" s="117" t="s">
        <v>1315</v>
      </c>
      <c r="G155" s="135">
        <v>0</v>
      </c>
      <c r="H155" s="135">
        <v>0</v>
      </c>
      <c r="I155" s="135">
        <v>0.5</v>
      </c>
      <c r="J155" s="27">
        <v>0.5</v>
      </c>
      <c r="K155" s="135">
        <v>0</v>
      </c>
      <c r="L155" s="27">
        <v>-0.99789251844046367</v>
      </c>
      <c r="M155" s="27">
        <v>-0.99797570850202433</v>
      </c>
      <c r="O155" s="117" t="s">
        <v>1333</v>
      </c>
      <c r="P155" s="117" t="s">
        <v>320</v>
      </c>
      <c r="Q155" s="117" t="s">
        <v>605</v>
      </c>
      <c r="R155" s="117" t="s">
        <v>1158</v>
      </c>
      <c r="S155" s="117" t="s">
        <v>613</v>
      </c>
      <c r="T155" s="117" t="s">
        <v>1315</v>
      </c>
      <c r="U155" s="135">
        <v>0</v>
      </c>
      <c r="V155" s="135">
        <v>0</v>
      </c>
      <c r="W155" s="135">
        <v>0.5</v>
      </c>
      <c r="X155" s="27">
        <v>0.5</v>
      </c>
      <c r="Y155" s="135">
        <v>0</v>
      </c>
      <c r="Z155" s="27">
        <v>-0.99789251844046367</v>
      </c>
      <c r="AA155" s="27">
        <v>-0.99797570850202433</v>
      </c>
    </row>
    <row r="156" spans="1:27" x14ac:dyDescent="0.25">
      <c r="A156" s="117" t="s">
        <v>1333</v>
      </c>
      <c r="B156" s="117" t="s">
        <v>320</v>
      </c>
      <c r="C156" s="117" t="s">
        <v>753</v>
      </c>
      <c r="D156" s="117" t="s">
        <v>754</v>
      </c>
      <c r="E156" s="117" t="s">
        <v>768</v>
      </c>
      <c r="F156" s="117" t="s">
        <v>1169</v>
      </c>
      <c r="G156" s="135">
        <v>0</v>
      </c>
      <c r="H156" s="135">
        <v>0</v>
      </c>
      <c r="I156" s="135">
        <v>0.5</v>
      </c>
      <c r="J156" s="27">
        <v>0.5</v>
      </c>
      <c r="K156" s="135">
        <v>0</v>
      </c>
      <c r="L156" s="27">
        <v>-0.99676375404530748</v>
      </c>
      <c r="M156" s="27">
        <v>-0.99715909090909094</v>
      </c>
      <c r="O156" s="117" t="s">
        <v>1333</v>
      </c>
      <c r="P156" s="117" t="s">
        <v>320</v>
      </c>
      <c r="Q156" s="117" t="s">
        <v>753</v>
      </c>
      <c r="R156" s="117" t="s">
        <v>754</v>
      </c>
      <c r="S156" s="117" t="s">
        <v>768</v>
      </c>
      <c r="T156" s="117" t="s">
        <v>1169</v>
      </c>
      <c r="U156" s="135">
        <v>0</v>
      </c>
      <c r="V156" s="135">
        <v>0</v>
      </c>
      <c r="W156" s="135">
        <v>0.5</v>
      </c>
      <c r="X156" s="27">
        <v>0.5</v>
      </c>
      <c r="Y156" s="135">
        <v>0</v>
      </c>
      <c r="Z156" s="27">
        <v>-0.99676375404530748</v>
      </c>
      <c r="AA156" s="27">
        <v>-0.99715909090909094</v>
      </c>
    </row>
    <row r="157" spans="1:27" x14ac:dyDescent="0.25">
      <c r="A157" s="117" t="s">
        <v>1333</v>
      </c>
      <c r="B157" s="117" t="s">
        <v>320</v>
      </c>
      <c r="C157" s="117" t="s">
        <v>646</v>
      </c>
      <c r="D157" s="117" t="s">
        <v>647</v>
      </c>
      <c r="E157" s="117" t="s">
        <v>658</v>
      </c>
      <c r="F157" s="117" t="s">
        <v>1297</v>
      </c>
      <c r="G157" s="135">
        <v>0</v>
      </c>
      <c r="H157" s="135">
        <v>0</v>
      </c>
      <c r="I157" s="135">
        <v>0.5</v>
      </c>
      <c r="J157" s="27">
        <v>0.5</v>
      </c>
      <c r="K157" s="135">
        <v>0</v>
      </c>
      <c r="L157" s="27">
        <v>-0.99727148703956348</v>
      </c>
      <c r="M157" s="27">
        <v>-0.99736842105263157</v>
      </c>
      <c r="O157" s="117" t="s">
        <v>1333</v>
      </c>
      <c r="P157" s="117" t="s">
        <v>320</v>
      </c>
      <c r="Q157" s="117" t="s">
        <v>646</v>
      </c>
      <c r="R157" s="117" t="s">
        <v>647</v>
      </c>
      <c r="S157" s="117" t="s">
        <v>658</v>
      </c>
      <c r="T157" s="117" t="s">
        <v>1297</v>
      </c>
      <c r="U157" s="135">
        <v>0</v>
      </c>
      <c r="V157" s="135">
        <v>0</v>
      </c>
      <c r="W157" s="135">
        <v>0.5</v>
      </c>
      <c r="X157" s="27">
        <v>0.5</v>
      </c>
      <c r="Y157" s="135">
        <v>0</v>
      </c>
      <c r="Z157" s="27">
        <v>-0.99727148703956348</v>
      </c>
      <c r="AA157" s="27">
        <v>-0.99736842105263157</v>
      </c>
    </row>
    <row r="158" spans="1:27" x14ac:dyDescent="0.25">
      <c r="A158" s="117" t="s">
        <v>1333</v>
      </c>
      <c r="B158" s="117" t="s">
        <v>320</v>
      </c>
      <c r="C158" s="117" t="s">
        <v>969</v>
      </c>
      <c r="D158" s="117" t="s">
        <v>970</v>
      </c>
      <c r="E158" s="117" t="s">
        <v>967</v>
      </c>
      <c r="F158" s="117" t="s">
        <v>1286</v>
      </c>
      <c r="G158" s="135">
        <v>0.19931856899488926</v>
      </c>
      <c r="H158" s="135">
        <v>7.8364565587734247E-2</v>
      </c>
      <c r="I158" s="135">
        <v>0.19591141396933562</v>
      </c>
      <c r="J158" s="27">
        <v>0.52640545144804085</v>
      </c>
      <c r="K158" s="135">
        <v>0.2776831345826235</v>
      </c>
      <c r="L158" s="27">
        <v>-2.0033388981636091E-2</v>
      </c>
      <c r="M158" s="27">
        <v>-7.4132492113564652E-2</v>
      </c>
      <c r="O158" s="117" t="s">
        <v>1333</v>
      </c>
      <c r="P158" s="117" t="s">
        <v>320</v>
      </c>
      <c r="Q158" s="117" t="s">
        <v>969</v>
      </c>
      <c r="R158" s="117" t="s">
        <v>970</v>
      </c>
      <c r="S158" s="117" t="s">
        <v>967</v>
      </c>
      <c r="T158" s="117" t="s">
        <v>1286</v>
      </c>
      <c r="U158" s="135">
        <v>0.19931856899488926</v>
      </c>
      <c r="V158" s="135">
        <v>7.8364565587734247E-2</v>
      </c>
      <c r="W158" s="135">
        <v>0.19591141396933562</v>
      </c>
      <c r="X158" s="27">
        <v>0.52640545144804085</v>
      </c>
      <c r="Y158" s="135">
        <v>0.2776831345826235</v>
      </c>
      <c r="Z158" s="27">
        <v>-2.0033388981636091E-2</v>
      </c>
      <c r="AA158" s="27">
        <v>-7.4132492113564652E-2</v>
      </c>
    </row>
    <row r="159" spans="1:27" x14ac:dyDescent="0.25">
      <c r="A159" s="117" t="s">
        <v>1333</v>
      </c>
      <c r="B159" s="117" t="s">
        <v>320</v>
      </c>
      <c r="C159" s="117" t="s">
        <v>846</v>
      </c>
      <c r="D159" s="117" t="s">
        <v>1151</v>
      </c>
      <c r="E159" s="117" t="s">
        <v>863</v>
      </c>
      <c r="F159" s="117" t="s">
        <v>1308</v>
      </c>
      <c r="G159" s="135">
        <v>3.8419319429198684E-2</v>
      </c>
      <c r="H159" s="135">
        <v>1.3172338090010977E-2</v>
      </c>
      <c r="I159" s="135">
        <v>0.29088913282107576</v>
      </c>
      <c r="J159" s="27">
        <v>0.65751920965971455</v>
      </c>
      <c r="K159" s="135">
        <v>5.159165751920966E-2</v>
      </c>
      <c r="L159" s="27">
        <v>2.2446689113355678E-2</v>
      </c>
      <c r="M159" s="27">
        <v>-7.7001013171225985E-2</v>
      </c>
      <c r="O159" s="117" t="s">
        <v>1333</v>
      </c>
      <c r="P159" s="117" t="s">
        <v>320</v>
      </c>
      <c r="Q159" s="117" t="s">
        <v>846</v>
      </c>
      <c r="R159" s="117" t="s">
        <v>1151</v>
      </c>
      <c r="S159" s="117" t="s">
        <v>863</v>
      </c>
      <c r="T159" s="117" t="s">
        <v>1308</v>
      </c>
      <c r="U159" s="135">
        <v>3.8419319429198684E-2</v>
      </c>
      <c r="V159" s="135">
        <v>1.3172338090010977E-2</v>
      </c>
      <c r="W159" s="135">
        <v>0.29088913282107576</v>
      </c>
      <c r="X159" s="27">
        <v>0.65751920965971455</v>
      </c>
      <c r="Y159" s="135">
        <v>5.159165751920966E-2</v>
      </c>
      <c r="Z159" s="27">
        <v>2.2446689113355678E-2</v>
      </c>
      <c r="AA159" s="27">
        <v>-7.7001013171225985E-2</v>
      </c>
    </row>
    <row r="160" spans="1:27" x14ac:dyDescent="0.25">
      <c r="A160" s="117" t="s">
        <v>1333</v>
      </c>
      <c r="B160" s="117" t="s">
        <v>320</v>
      </c>
      <c r="C160" s="117" t="s">
        <v>932</v>
      </c>
      <c r="D160" s="117" t="s">
        <v>1170</v>
      </c>
      <c r="E160" s="117" t="s">
        <v>940</v>
      </c>
      <c r="F160" s="117" t="s">
        <v>1225</v>
      </c>
      <c r="G160" s="135">
        <v>0.33333333333333331</v>
      </c>
      <c r="H160" s="135">
        <v>0</v>
      </c>
      <c r="I160" s="135">
        <v>0</v>
      </c>
      <c r="J160" s="27">
        <v>0.66666666666666663</v>
      </c>
      <c r="K160" s="135">
        <v>0.33333333333333331</v>
      </c>
      <c r="L160" s="27">
        <v>-0.99475524475524479</v>
      </c>
      <c r="M160" s="27">
        <v>-0.99492385786802029</v>
      </c>
      <c r="O160" s="117" t="s">
        <v>1333</v>
      </c>
      <c r="P160" s="117" t="s">
        <v>320</v>
      </c>
      <c r="Q160" s="117" t="s">
        <v>932</v>
      </c>
      <c r="R160" s="117" t="s">
        <v>1170</v>
      </c>
      <c r="S160" s="117" t="s">
        <v>940</v>
      </c>
      <c r="T160" s="117" t="s">
        <v>1225</v>
      </c>
      <c r="U160" s="135">
        <v>0.33333333333333331</v>
      </c>
      <c r="V160" s="135">
        <v>0</v>
      </c>
      <c r="W160" s="135">
        <v>0</v>
      </c>
      <c r="X160" s="27">
        <v>0.66666666666666663</v>
      </c>
      <c r="Y160" s="135">
        <v>0.33333333333333331</v>
      </c>
      <c r="Z160" s="27">
        <v>-0.99475524475524479</v>
      </c>
      <c r="AA160" s="27">
        <v>-0.99492385786802029</v>
      </c>
    </row>
    <row r="161" spans="1:27" x14ac:dyDescent="0.25">
      <c r="A161" s="117" t="s">
        <v>1333</v>
      </c>
      <c r="B161" s="117" t="s">
        <v>320</v>
      </c>
      <c r="C161" s="117" t="s">
        <v>496</v>
      </c>
      <c r="D161" s="117" t="s">
        <v>497</v>
      </c>
      <c r="E161" s="117" t="s">
        <v>508</v>
      </c>
      <c r="F161" s="117" t="s">
        <v>1157</v>
      </c>
      <c r="G161" s="135">
        <v>6.8350668647845461E-2</v>
      </c>
      <c r="H161" s="135">
        <v>4.6062407132243688E-2</v>
      </c>
      <c r="I161" s="135">
        <v>0.1337295690936107</v>
      </c>
      <c r="J161" s="27">
        <v>0.75185735512630014</v>
      </c>
      <c r="K161" s="135">
        <v>0.11441307578008915</v>
      </c>
      <c r="L161" s="27">
        <v>1.9696969696969768E-2</v>
      </c>
      <c r="M161" s="27">
        <v>-5.211267605633807E-2</v>
      </c>
      <c r="O161" s="117" t="s">
        <v>1333</v>
      </c>
      <c r="P161" s="117" t="s">
        <v>320</v>
      </c>
      <c r="Q161" s="117" t="s">
        <v>496</v>
      </c>
      <c r="R161" s="117" t="s">
        <v>497</v>
      </c>
      <c r="S161" s="117" t="s">
        <v>508</v>
      </c>
      <c r="T161" s="117" t="s">
        <v>1157</v>
      </c>
      <c r="U161" s="135">
        <v>6.8350668647845461E-2</v>
      </c>
      <c r="V161" s="135">
        <v>4.6062407132243688E-2</v>
      </c>
      <c r="W161" s="135">
        <v>0.1337295690936107</v>
      </c>
      <c r="X161" s="27">
        <v>0.75185735512630014</v>
      </c>
      <c r="Y161" s="135">
        <v>0.11441307578008915</v>
      </c>
      <c r="Z161" s="27">
        <v>1.9696969696969768E-2</v>
      </c>
      <c r="AA161" s="27">
        <v>-5.211267605633807E-2</v>
      </c>
    </row>
    <row r="162" spans="1:27" x14ac:dyDescent="0.25">
      <c r="A162" s="117" t="s">
        <v>1333</v>
      </c>
      <c r="B162" s="117" t="s">
        <v>320</v>
      </c>
      <c r="C162" s="117" t="s">
        <v>846</v>
      </c>
      <c r="D162" s="117" t="s">
        <v>1151</v>
      </c>
      <c r="E162" s="117" t="s">
        <v>851</v>
      </c>
      <c r="F162" s="117" t="s">
        <v>1306</v>
      </c>
      <c r="G162" s="135">
        <v>3.9292730844793712E-2</v>
      </c>
      <c r="H162" s="135">
        <v>1.37524557956778E-2</v>
      </c>
      <c r="I162" s="135">
        <v>0.19056974459724951</v>
      </c>
      <c r="J162" s="27">
        <v>0.75638506876227896</v>
      </c>
      <c r="K162" s="135">
        <v>5.304518664047151E-2</v>
      </c>
      <c r="L162" s="27">
        <v>1.1928429423459175E-2</v>
      </c>
      <c r="M162" s="27">
        <v>-0.12241379310344824</v>
      </c>
      <c r="O162" s="117" t="s">
        <v>1333</v>
      </c>
      <c r="P162" s="117" t="s">
        <v>320</v>
      </c>
      <c r="Q162" s="117" t="s">
        <v>846</v>
      </c>
      <c r="R162" s="117" t="s">
        <v>1151</v>
      </c>
      <c r="S162" s="117" t="s">
        <v>851</v>
      </c>
      <c r="T162" s="117" t="s">
        <v>1306</v>
      </c>
      <c r="U162" s="135">
        <v>3.9292730844793712E-2</v>
      </c>
      <c r="V162" s="135">
        <v>1.37524557956778E-2</v>
      </c>
      <c r="W162" s="135">
        <v>0.19056974459724951</v>
      </c>
      <c r="X162" s="27">
        <v>0.75638506876227896</v>
      </c>
      <c r="Y162" s="135">
        <v>5.304518664047151E-2</v>
      </c>
      <c r="Z162" s="27">
        <v>1.1928429423459175E-2</v>
      </c>
      <c r="AA162" s="27">
        <v>-0.12241379310344824</v>
      </c>
    </row>
    <row r="163" spans="1:27" x14ac:dyDescent="0.25">
      <c r="A163" s="117" t="s">
        <v>1333</v>
      </c>
      <c r="B163" s="117" t="s">
        <v>320</v>
      </c>
      <c r="C163" s="117" t="s">
        <v>496</v>
      </c>
      <c r="D163" s="117" t="s">
        <v>497</v>
      </c>
      <c r="E163" s="117" t="s">
        <v>517</v>
      </c>
      <c r="F163" s="117" t="s">
        <v>1184</v>
      </c>
      <c r="G163" s="135">
        <v>6.5510597302504817E-2</v>
      </c>
      <c r="H163" s="135">
        <v>3.2755298651252408E-2</v>
      </c>
      <c r="I163" s="135">
        <v>7.7071290944123308E-2</v>
      </c>
      <c r="J163" s="27">
        <v>0.82466281310211942</v>
      </c>
      <c r="K163" s="135">
        <v>9.8265895953757232E-2</v>
      </c>
      <c r="L163" s="27">
        <v>-0.11282051282051286</v>
      </c>
      <c r="M163" s="27">
        <v>-0.1262626262626263</v>
      </c>
      <c r="O163" s="117" t="s">
        <v>1333</v>
      </c>
      <c r="P163" s="117" t="s">
        <v>320</v>
      </c>
      <c r="Q163" s="117" t="s">
        <v>496</v>
      </c>
      <c r="R163" s="117" t="s">
        <v>497</v>
      </c>
      <c r="S163" s="117" t="s">
        <v>517</v>
      </c>
      <c r="T163" s="117" t="s">
        <v>1184</v>
      </c>
      <c r="U163" s="135">
        <v>6.5510597302504817E-2</v>
      </c>
      <c r="V163" s="135">
        <v>3.2755298651252408E-2</v>
      </c>
      <c r="W163" s="135">
        <v>7.7071290944123308E-2</v>
      </c>
      <c r="X163" s="27">
        <v>0.82466281310211942</v>
      </c>
      <c r="Y163" s="135">
        <v>9.8265895953757232E-2</v>
      </c>
      <c r="Z163" s="27">
        <v>-0.11282051282051286</v>
      </c>
      <c r="AA163" s="27">
        <v>-0.1262626262626263</v>
      </c>
    </row>
    <row r="164" spans="1:27" x14ac:dyDescent="0.25">
      <c r="A164" s="117" t="s">
        <v>1333</v>
      </c>
      <c r="B164" s="117" t="s">
        <v>320</v>
      </c>
      <c r="C164" s="117" t="s">
        <v>496</v>
      </c>
      <c r="D164" s="117" t="s">
        <v>497</v>
      </c>
      <c r="E164" s="117" t="s">
        <v>502</v>
      </c>
      <c r="F164" s="117" t="s">
        <v>1154</v>
      </c>
      <c r="G164" s="135">
        <v>6.2413314840499307E-2</v>
      </c>
      <c r="H164" s="135">
        <v>4.0221914008321778E-2</v>
      </c>
      <c r="I164" s="135">
        <v>4.4382801664355064E-2</v>
      </c>
      <c r="J164" s="27">
        <v>0.85298196948682381</v>
      </c>
      <c r="K164" s="135">
        <v>0.10263522884882109</v>
      </c>
      <c r="L164" s="27">
        <v>3.5919540229885083E-2</v>
      </c>
      <c r="M164" s="27">
        <v>-0.11533742331288344</v>
      </c>
      <c r="O164" s="117" t="s">
        <v>1333</v>
      </c>
      <c r="P164" s="117" t="s">
        <v>320</v>
      </c>
      <c r="Q164" s="117" t="s">
        <v>496</v>
      </c>
      <c r="R164" s="117" t="s">
        <v>497</v>
      </c>
      <c r="S164" s="117" t="s">
        <v>502</v>
      </c>
      <c r="T164" s="117" t="s">
        <v>1154</v>
      </c>
      <c r="U164" s="135">
        <v>6.2413314840499307E-2</v>
      </c>
      <c r="V164" s="135">
        <v>4.0221914008321778E-2</v>
      </c>
      <c r="W164" s="135">
        <v>4.4382801664355064E-2</v>
      </c>
      <c r="X164" s="27">
        <v>0.85298196948682381</v>
      </c>
      <c r="Y164" s="135">
        <v>0.10263522884882109</v>
      </c>
      <c r="Z164" s="27">
        <v>3.5919540229885083E-2</v>
      </c>
      <c r="AA164" s="27">
        <v>-0.11533742331288344</v>
      </c>
    </row>
    <row r="165" spans="1:27" x14ac:dyDescent="0.25">
      <c r="A165" s="117" t="s">
        <v>1333</v>
      </c>
      <c r="B165" s="117" t="s">
        <v>320</v>
      </c>
      <c r="C165" s="117" t="s">
        <v>1030</v>
      </c>
      <c r="D165" s="117" t="s">
        <v>1031</v>
      </c>
      <c r="E165" s="117" t="s">
        <v>1105</v>
      </c>
      <c r="F165" s="117" t="s">
        <v>1269</v>
      </c>
      <c r="G165" s="135">
        <v>6.6115702479338845E-2</v>
      </c>
      <c r="H165" s="135">
        <v>3.0303030303030304E-2</v>
      </c>
      <c r="I165" s="135">
        <v>2.8925619834710745E-2</v>
      </c>
      <c r="J165" s="27">
        <v>0.87465564738292012</v>
      </c>
      <c r="K165" s="135">
        <v>9.6418732782369149E-2</v>
      </c>
      <c r="L165" s="27">
        <v>2.3977433004231274E-2</v>
      </c>
      <c r="M165" s="27">
        <v>-2.2880215343203281E-2</v>
      </c>
      <c r="O165" s="117" t="s">
        <v>1333</v>
      </c>
      <c r="P165" s="117" t="s">
        <v>320</v>
      </c>
      <c r="Q165" s="117" t="s">
        <v>1030</v>
      </c>
      <c r="R165" s="117" t="s">
        <v>1031</v>
      </c>
      <c r="S165" s="117" t="s">
        <v>1105</v>
      </c>
      <c r="T165" s="117" t="s">
        <v>1269</v>
      </c>
      <c r="U165" s="135">
        <v>6.6115702479338845E-2</v>
      </c>
      <c r="V165" s="135">
        <v>3.0303030303030304E-2</v>
      </c>
      <c r="W165" s="135">
        <v>2.8925619834710745E-2</v>
      </c>
      <c r="X165" s="27">
        <v>0.87465564738292012</v>
      </c>
      <c r="Y165" s="135">
        <v>9.6418732782369149E-2</v>
      </c>
      <c r="Z165" s="27">
        <v>2.3977433004231274E-2</v>
      </c>
      <c r="AA165" s="27">
        <v>-2.2880215343203281E-2</v>
      </c>
    </row>
    <row r="166" spans="1:27" x14ac:dyDescent="0.25">
      <c r="A166" s="117" t="s">
        <v>1333</v>
      </c>
      <c r="B166" s="117" t="s">
        <v>320</v>
      </c>
      <c r="C166" s="117" t="s">
        <v>461</v>
      </c>
      <c r="D166" s="117" t="s">
        <v>1131</v>
      </c>
      <c r="E166" s="117" t="s">
        <v>475</v>
      </c>
      <c r="F166" s="117" t="s">
        <v>1257</v>
      </c>
      <c r="G166" s="135">
        <v>0</v>
      </c>
      <c r="H166" s="135">
        <v>0</v>
      </c>
      <c r="I166" s="135">
        <v>0</v>
      </c>
      <c r="J166" s="27">
        <v>1</v>
      </c>
      <c r="K166" s="135">
        <v>0</v>
      </c>
      <c r="L166" s="27">
        <v>-0.99893276414087517</v>
      </c>
      <c r="M166" s="27">
        <v>-0.99897225077081198</v>
      </c>
      <c r="O166" s="117" t="s">
        <v>1333</v>
      </c>
      <c r="P166" s="117" t="s">
        <v>320</v>
      </c>
      <c r="Q166" s="117" t="s">
        <v>461</v>
      </c>
      <c r="R166" s="117" t="s">
        <v>1131</v>
      </c>
      <c r="S166" s="117" t="s">
        <v>475</v>
      </c>
      <c r="T166" s="117" t="s">
        <v>1257</v>
      </c>
      <c r="U166" s="135">
        <v>0</v>
      </c>
      <c r="V166" s="135">
        <v>0</v>
      </c>
      <c r="W166" s="135">
        <v>0</v>
      </c>
      <c r="X166" s="27">
        <v>1</v>
      </c>
      <c r="Y166" s="135">
        <v>0</v>
      </c>
      <c r="Z166" s="27">
        <v>-0.99893276414087517</v>
      </c>
      <c r="AA166" s="27">
        <v>-0.99897225077081198</v>
      </c>
    </row>
    <row r="167" spans="1:27" x14ac:dyDescent="0.25">
      <c r="A167" s="117" t="s">
        <v>1333</v>
      </c>
      <c r="B167" s="117" t="s">
        <v>320</v>
      </c>
      <c r="C167" s="117" t="s">
        <v>1030</v>
      </c>
      <c r="D167" s="117" t="s">
        <v>1031</v>
      </c>
      <c r="E167" s="117" t="s">
        <v>1033</v>
      </c>
      <c r="F167" s="117" t="s">
        <v>14</v>
      </c>
      <c r="G167" s="135">
        <v>0</v>
      </c>
      <c r="H167" s="135">
        <v>0</v>
      </c>
      <c r="I167" s="135">
        <v>0</v>
      </c>
      <c r="J167" s="27">
        <v>1</v>
      </c>
      <c r="K167" s="135">
        <v>0</v>
      </c>
      <c r="L167" s="27">
        <v>-0.99778434268833083</v>
      </c>
      <c r="M167" s="27">
        <v>-0.99790062981105665</v>
      </c>
      <c r="O167" s="117" t="s">
        <v>1333</v>
      </c>
      <c r="P167" s="117" t="s">
        <v>320</v>
      </c>
      <c r="Q167" s="117" t="s">
        <v>1030</v>
      </c>
      <c r="R167" s="117" t="s">
        <v>1031</v>
      </c>
      <c r="S167" s="117" t="s">
        <v>1033</v>
      </c>
      <c r="T167" s="117" t="s">
        <v>14</v>
      </c>
      <c r="U167" s="135">
        <v>0</v>
      </c>
      <c r="V167" s="135">
        <v>0</v>
      </c>
      <c r="W167" s="135">
        <v>0</v>
      </c>
      <c r="X167" s="27">
        <v>1</v>
      </c>
      <c r="Y167" s="135">
        <v>0</v>
      </c>
      <c r="Z167" s="27">
        <v>-0.99778434268833083</v>
      </c>
      <c r="AA167" s="27">
        <v>-0.99790062981105665</v>
      </c>
    </row>
    <row r="168" spans="1:27" x14ac:dyDescent="0.25">
      <c r="A168" s="117" t="s">
        <v>1333</v>
      </c>
      <c r="B168" s="117" t="s">
        <v>320</v>
      </c>
      <c r="C168" s="117" t="s">
        <v>496</v>
      </c>
      <c r="D168" s="117" t="s">
        <v>497</v>
      </c>
      <c r="E168" s="117" t="s">
        <v>520</v>
      </c>
      <c r="F168" s="117" t="s">
        <v>348</v>
      </c>
      <c r="G168" s="135">
        <v>0.40179299103504484</v>
      </c>
      <c r="H168" s="135">
        <v>7.5387123064384678E-2</v>
      </c>
      <c r="I168" s="135">
        <v>0.52037489812550941</v>
      </c>
      <c r="J168" s="27">
        <v>2.4449877750611247E-3</v>
      </c>
      <c r="K168" s="135">
        <v>0.47718011409942951</v>
      </c>
      <c r="L168" s="27">
        <v>1.8337182448036953</v>
      </c>
      <c r="M168" s="27">
        <v>1.6761177753544168</v>
      </c>
      <c r="O168" s="117" t="s">
        <v>1333</v>
      </c>
      <c r="P168" s="117" t="s">
        <v>320</v>
      </c>
      <c r="Q168" s="117" t="s">
        <v>496</v>
      </c>
      <c r="R168" s="117" t="s">
        <v>497</v>
      </c>
      <c r="S168" s="117" t="s">
        <v>520</v>
      </c>
      <c r="T168" s="117" t="s">
        <v>348</v>
      </c>
      <c r="U168" s="135">
        <v>0.40179299103504484</v>
      </c>
      <c r="V168" s="135">
        <v>7.5387123064384678E-2</v>
      </c>
      <c r="W168" s="135">
        <v>0.52037489812550941</v>
      </c>
      <c r="X168" s="27">
        <v>2.4449877750611247E-3</v>
      </c>
      <c r="Y168" s="135">
        <v>0.47718011409942951</v>
      </c>
      <c r="Z168" s="27">
        <v>1.8337182448036953</v>
      </c>
      <c r="AA168" s="27">
        <v>1.6761177753544168</v>
      </c>
    </row>
    <row r="169" spans="1:27" x14ac:dyDescent="0.25">
      <c r="A169" s="117" t="s">
        <v>1333</v>
      </c>
      <c r="B169" s="117" t="s">
        <v>320</v>
      </c>
      <c r="C169" s="117" t="s">
        <v>560</v>
      </c>
      <c r="D169" s="117" t="s">
        <v>561</v>
      </c>
      <c r="E169" s="117" t="s">
        <v>575</v>
      </c>
      <c r="F169" s="117" t="s">
        <v>1127</v>
      </c>
      <c r="G169" s="135">
        <v>0.16079295154185022</v>
      </c>
      <c r="H169" s="135">
        <v>6.3876651982378851E-2</v>
      </c>
      <c r="I169" s="135">
        <v>0.75330396475770922</v>
      </c>
      <c r="J169" s="27">
        <v>2.2026431718061675E-2</v>
      </c>
      <c r="K169" s="135">
        <v>0.22466960352422907</v>
      </c>
      <c r="L169" s="27">
        <v>-0.10453648915187375</v>
      </c>
      <c r="M169" s="27">
        <v>-0.19073083778966127</v>
      </c>
      <c r="O169" s="117" t="s">
        <v>1333</v>
      </c>
      <c r="P169" s="117" t="s">
        <v>320</v>
      </c>
      <c r="Q169" s="117" t="s">
        <v>560</v>
      </c>
      <c r="R169" s="117" t="s">
        <v>561</v>
      </c>
      <c r="S169" s="117" t="s">
        <v>575</v>
      </c>
      <c r="T169" s="117" t="s">
        <v>1127</v>
      </c>
      <c r="U169" s="135">
        <v>0.16079295154185022</v>
      </c>
      <c r="V169" s="135">
        <v>6.3876651982378851E-2</v>
      </c>
      <c r="W169" s="135">
        <v>0.75330396475770922</v>
      </c>
      <c r="X169" s="27">
        <v>2.2026431718061675E-2</v>
      </c>
      <c r="Y169" s="135">
        <v>0.22466960352422907</v>
      </c>
      <c r="Z169" s="27">
        <v>-0.10453648915187375</v>
      </c>
      <c r="AA169" s="27">
        <v>-0.19073083778966127</v>
      </c>
    </row>
    <row r="170" spans="1:27" x14ac:dyDescent="0.25">
      <c r="A170" s="117" t="s">
        <v>1333</v>
      </c>
      <c r="B170" s="117" t="s">
        <v>320</v>
      </c>
      <c r="C170" s="117" t="s">
        <v>1030</v>
      </c>
      <c r="D170" s="117" t="s">
        <v>1031</v>
      </c>
      <c r="E170" s="117" t="s">
        <v>1078</v>
      </c>
      <c r="F170" s="117" t="s">
        <v>20</v>
      </c>
      <c r="G170" s="135">
        <v>0.3781855249745158</v>
      </c>
      <c r="H170" s="135">
        <v>0.23955147808358818</v>
      </c>
      <c r="I170" s="135">
        <v>0.37614678899082571</v>
      </c>
      <c r="J170" s="27">
        <v>6.1162079510703364E-3</v>
      </c>
      <c r="K170" s="135">
        <v>0.61773700305810397</v>
      </c>
      <c r="L170" s="27">
        <v>-0.10492700729927007</v>
      </c>
      <c r="M170" s="27">
        <v>-0.18318068276436306</v>
      </c>
      <c r="O170" s="117" t="s">
        <v>1333</v>
      </c>
      <c r="P170" s="117" t="s">
        <v>320</v>
      </c>
      <c r="Q170" s="117" t="s">
        <v>1030</v>
      </c>
      <c r="R170" s="117" t="s">
        <v>1031</v>
      </c>
      <c r="S170" s="117" t="s">
        <v>1078</v>
      </c>
      <c r="T170" s="117" t="s">
        <v>20</v>
      </c>
      <c r="U170" s="135">
        <v>0.3781855249745158</v>
      </c>
      <c r="V170" s="135">
        <v>0.23955147808358818</v>
      </c>
      <c r="W170" s="135">
        <v>0.37614678899082571</v>
      </c>
      <c r="X170" s="27">
        <v>6.1162079510703364E-3</v>
      </c>
      <c r="Y170" s="135">
        <v>0.61773700305810397</v>
      </c>
      <c r="Z170" s="27">
        <v>-0.10492700729927007</v>
      </c>
      <c r="AA170" s="27">
        <v>-0.18318068276436306</v>
      </c>
    </row>
    <row r="171" spans="1:27" x14ac:dyDescent="0.25">
      <c r="A171" s="117" t="s">
        <v>1333</v>
      </c>
      <c r="B171" s="117" t="s">
        <v>320</v>
      </c>
      <c r="C171" s="117" t="s">
        <v>1030</v>
      </c>
      <c r="D171" s="117" t="s">
        <v>1031</v>
      </c>
      <c r="E171" s="117" t="s">
        <v>1066</v>
      </c>
      <c r="F171" s="117" t="s">
        <v>1271</v>
      </c>
      <c r="G171" s="135">
        <v>0.49566724436741766</v>
      </c>
      <c r="H171" s="135">
        <v>0.29462738301559793</v>
      </c>
      <c r="I171" s="135">
        <v>0.20623916811091855</v>
      </c>
      <c r="J171" s="27">
        <v>3.4662045060658577E-3</v>
      </c>
      <c r="K171" s="135">
        <v>0.79029462738301559</v>
      </c>
      <c r="L171" s="27">
        <v>-0.10819165378670792</v>
      </c>
      <c r="M171" s="27">
        <v>-0.14771048744460857</v>
      </c>
      <c r="O171" s="117" t="s">
        <v>1333</v>
      </c>
      <c r="P171" s="117" t="s">
        <v>320</v>
      </c>
      <c r="Q171" s="117" t="s">
        <v>1030</v>
      </c>
      <c r="R171" s="117" t="s">
        <v>1031</v>
      </c>
      <c r="S171" s="117" t="s">
        <v>1066</v>
      </c>
      <c r="T171" s="117" t="s">
        <v>1271</v>
      </c>
      <c r="U171" s="135">
        <v>0.49566724436741766</v>
      </c>
      <c r="V171" s="135">
        <v>0.29462738301559793</v>
      </c>
      <c r="W171" s="135">
        <v>0.20623916811091855</v>
      </c>
      <c r="X171" s="27">
        <v>3.4662045060658577E-3</v>
      </c>
      <c r="Y171" s="135">
        <v>0.79029462738301559</v>
      </c>
      <c r="Z171" s="27">
        <v>-0.10819165378670792</v>
      </c>
      <c r="AA171" s="27">
        <v>-0.14771048744460857</v>
      </c>
    </row>
    <row r="172" spans="1:27" x14ac:dyDescent="0.25">
      <c r="A172" s="117" t="s">
        <v>1333</v>
      </c>
      <c r="B172" s="117" t="s">
        <v>320</v>
      </c>
      <c r="C172" s="117" t="s">
        <v>1001</v>
      </c>
      <c r="D172" s="117" t="s">
        <v>1002</v>
      </c>
      <c r="E172" s="117" t="s">
        <v>999</v>
      </c>
      <c r="F172" s="117" t="s">
        <v>1274</v>
      </c>
      <c r="G172" s="135">
        <v>0.41256157635467983</v>
      </c>
      <c r="H172" s="135">
        <v>0.13793103448275862</v>
      </c>
      <c r="I172" s="135">
        <v>0.42918719211822659</v>
      </c>
      <c r="J172" s="27">
        <v>2.0320197044334975E-2</v>
      </c>
      <c r="K172" s="135">
        <v>0.55049261083743839</v>
      </c>
      <c r="L172" s="27">
        <v>-0.13340448239060831</v>
      </c>
      <c r="M172" s="27">
        <v>-0.1658962506420133</v>
      </c>
      <c r="O172" s="117" t="s">
        <v>1333</v>
      </c>
      <c r="P172" s="117" t="s">
        <v>320</v>
      </c>
      <c r="Q172" s="117" t="s">
        <v>1001</v>
      </c>
      <c r="R172" s="117" t="s">
        <v>1002</v>
      </c>
      <c r="S172" s="117" t="s">
        <v>999</v>
      </c>
      <c r="T172" s="117" t="s">
        <v>1274</v>
      </c>
      <c r="U172" s="135">
        <v>0.41256157635467983</v>
      </c>
      <c r="V172" s="135">
        <v>0.13793103448275862</v>
      </c>
      <c r="W172" s="135">
        <v>0.42918719211822659</v>
      </c>
      <c r="X172" s="27">
        <v>2.0320197044334975E-2</v>
      </c>
      <c r="Y172" s="135">
        <v>0.55049261083743839</v>
      </c>
      <c r="Z172" s="27">
        <v>-0.13340448239060831</v>
      </c>
      <c r="AA172" s="27">
        <v>-0.1658962506420133</v>
      </c>
    </row>
    <row r="173" spans="1:27" x14ac:dyDescent="0.25">
      <c r="A173" s="117" t="s">
        <v>1333</v>
      </c>
      <c r="B173" s="117" t="s">
        <v>320</v>
      </c>
      <c r="C173" s="117" t="s">
        <v>1030</v>
      </c>
      <c r="D173" s="117" t="s">
        <v>1031</v>
      </c>
      <c r="E173" s="117" t="s">
        <v>1108</v>
      </c>
      <c r="F173" s="117" t="s">
        <v>24</v>
      </c>
      <c r="G173" s="135">
        <v>0.53941120607787274</v>
      </c>
      <c r="H173" s="135">
        <v>0.29439696106362773</v>
      </c>
      <c r="I173" s="135">
        <v>0.14624881291547959</v>
      </c>
      <c r="J173" s="27">
        <v>1.9943019943019943E-2</v>
      </c>
      <c r="K173" s="135">
        <v>0.83380816714150052</v>
      </c>
      <c r="L173" s="27">
        <v>-0.13404605263157898</v>
      </c>
      <c r="M173" s="27">
        <v>-0.21064467766116945</v>
      </c>
      <c r="O173" s="117" t="s">
        <v>1333</v>
      </c>
      <c r="P173" s="117" t="s">
        <v>320</v>
      </c>
      <c r="Q173" s="117" t="s">
        <v>1030</v>
      </c>
      <c r="R173" s="117" t="s">
        <v>1031</v>
      </c>
      <c r="S173" s="117" t="s">
        <v>1108</v>
      </c>
      <c r="T173" s="117" t="s">
        <v>24</v>
      </c>
      <c r="U173" s="135">
        <v>0.53941120607787274</v>
      </c>
      <c r="V173" s="135">
        <v>0.29439696106362773</v>
      </c>
      <c r="W173" s="135">
        <v>0.14624881291547959</v>
      </c>
      <c r="X173" s="27">
        <v>1.9943019943019943E-2</v>
      </c>
      <c r="Y173" s="135">
        <v>0.83380816714150052</v>
      </c>
      <c r="Z173" s="27">
        <v>-0.13404605263157898</v>
      </c>
      <c r="AA173" s="27">
        <v>-0.21064467766116945</v>
      </c>
    </row>
    <row r="174" spans="1:27" x14ac:dyDescent="0.25">
      <c r="A174" s="117" t="s">
        <v>1333</v>
      </c>
      <c r="B174" s="117" t="s">
        <v>320</v>
      </c>
      <c r="C174" s="117" t="s">
        <v>678</v>
      </c>
      <c r="D174" s="117" t="s">
        <v>1133</v>
      </c>
      <c r="E174" s="117" t="s">
        <v>683</v>
      </c>
      <c r="F174" s="117" t="s">
        <v>1215</v>
      </c>
      <c r="G174" s="135">
        <v>0.30843373493975906</v>
      </c>
      <c r="H174" s="135">
        <v>0.12530120481927712</v>
      </c>
      <c r="I174" s="135">
        <v>0.53253012048192772</v>
      </c>
      <c r="J174" s="27">
        <v>3.3734939759036145E-2</v>
      </c>
      <c r="K174" s="135">
        <v>0.43373493975903621</v>
      </c>
      <c r="L174" s="27">
        <v>-0.16498993963782693</v>
      </c>
      <c r="M174" s="27">
        <v>-0.28076256499133445</v>
      </c>
      <c r="O174" s="117" t="s">
        <v>1333</v>
      </c>
      <c r="P174" s="117" t="s">
        <v>320</v>
      </c>
      <c r="Q174" s="117" t="s">
        <v>678</v>
      </c>
      <c r="R174" s="117" t="s">
        <v>1133</v>
      </c>
      <c r="S174" s="117" t="s">
        <v>683</v>
      </c>
      <c r="T174" s="117" t="s">
        <v>1215</v>
      </c>
      <c r="U174" s="135">
        <v>0.30843373493975906</v>
      </c>
      <c r="V174" s="135">
        <v>0.12530120481927712</v>
      </c>
      <c r="W174" s="135">
        <v>0.53253012048192772</v>
      </c>
      <c r="X174" s="27">
        <v>3.3734939759036145E-2</v>
      </c>
      <c r="Y174" s="135">
        <v>0.43373493975903621</v>
      </c>
      <c r="Z174" s="27">
        <v>-0.16498993963782693</v>
      </c>
      <c r="AA174" s="27">
        <v>-0.28076256499133445</v>
      </c>
    </row>
    <row r="175" spans="1:27" x14ac:dyDescent="0.25">
      <c r="A175" s="117" t="s">
        <v>1333</v>
      </c>
      <c r="B175" s="117" t="s">
        <v>320</v>
      </c>
      <c r="C175" s="117" t="s">
        <v>722</v>
      </c>
      <c r="D175" s="117" t="s">
        <v>1148</v>
      </c>
      <c r="E175" s="117" t="s">
        <v>742</v>
      </c>
      <c r="F175" s="117" t="s">
        <v>1304</v>
      </c>
      <c r="G175" s="135">
        <v>0.35907335907335908</v>
      </c>
      <c r="H175" s="135">
        <v>8.8803088803088806E-2</v>
      </c>
      <c r="I175" s="135">
        <v>0.54054054054054057</v>
      </c>
      <c r="J175" s="27">
        <v>1.1583011583011582E-2</v>
      </c>
      <c r="K175" s="135">
        <v>0.44787644787644787</v>
      </c>
      <c r="L175" s="27">
        <v>-0.16720257234726688</v>
      </c>
      <c r="M175" s="27">
        <v>-0.19314641744548289</v>
      </c>
      <c r="O175" s="117" t="s">
        <v>1333</v>
      </c>
      <c r="P175" s="117" t="s">
        <v>320</v>
      </c>
      <c r="Q175" s="117" t="s">
        <v>722</v>
      </c>
      <c r="R175" s="117" t="s">
        <v>1148</v>
      </c>
      <c r="S175" s="117" t="s">
        <v>742</v>
      </c>
      <c r="T175" s="117" t="s">
        <v>1304</v>
      </c>
      <c r="U175" s="135">
        <v>0.35907335907335908</v>
      </c>
      <c r="V175" s="135">
        <v>8.8803088803088806E-2</v>
      </c>
      <c r="W175" s="135">
        <v>0.54054054054054057</v>
      </c>
      <c r="X175" s="27">
        <v>1.1583011583011582E-2</v>
      </c>
      <c r="Y175" s="135">
        <v>0.44787644787644787</v>
      </c>
      <c r="Z175" s="27">
        <v>-0.16720257234726688</v>
      </c>
      <c r="AA175" s="27">
        <v>-0.19314641744548289</v>
      </c>
    </row>
    <row r="176" spans="1:27" x14ac:dyDescent="0.25">
      <c r="A176" s="117" t="s">
        <v>1333</v>
      </c>
      <c r="B176" s="117" t="s">
        <v>320</v>
      </c>
      <c r="C176" s="117" t="s">
        <v>630</v>
      </c>
      <c r="D176" s="117" t="s">
        <v>1136</v>
      </c>
      <c r="E176" s="117" t="s">
        <v>641</v>
      </c>
      <c r="F176" s="117" t="s">
        <v>441</v>
      </c>
      <c r="G176" s="135">
        <v>0.37661406025824962</v>
      </c>
      <c r="H176" s="135">
        <v>0.13701578192252512</v>
      </c>
      <c r="I176" s="135">
        <v>0.4648493543758967</v>
      </c>
      <c r="J176" s="27">
        <v>2.1520803443328552E-2</v>
      </c>
      <c r="K176" s="135">
        <v>0.51362984218077479</v>
      </c>
      <c r="L176" s="27">
        <v>-0.17319098457888493</v>
      </c>
      <c r="M176" s="27">
        <v>-0.22079373951928449</v>
      </c>
      <c r="O176" s="117" t="s">
        <v>1333</v>
      </c>
      <c r="P176" s="117" t="s">
        <v>320</v>
      </c>
      <c r="Q176" s="117" t="s">
        <v>630</v>
      </c>
      <c r="R176" s="117" t="s">
        <v>1136</v>
      </c>
      <c r="S176" s="117" t="s">
        <v>641</v>
      </c>
      <c r="T176" s="117" t="s">
        <v>441</v>
      </c>
      <c r="U176" s="135">
        <v>0.37661406025824962</v>
      </c>
      <c r="V176" s="135">
        <v>0.13701578192252512</v>
      </c>
      <c r="W176" s="135">
        <v>0.4648493543758967</v>
      </c>
      <c r="X176" s="27">
        <v>2.1520803443328552E-2</v>
      </c>
      <c r="Y176" s="135">
        <v>0.51362984218077479</v>
      </c>
      <c r="Z176" s="27">
        <v>-0.17319098457888493</v>
      </c>
      <c r="AA176" s="27">
        <v>-0.22079373951928449</v>
      </c>
    </row>
    <row r="177" spans="1:27" x14ac:dyDescent="0.25">
      <c r="A177" s="117" t="s">
        <v>1333</v>
      </c>
      <c r="B177" s="117" t="s">
        <v>320</v>
      </c>
      <c r="C177" s="117" t="s">
        <v>1030</v>
      </c>
      <c r="D177" s="117" t="s">
        <v>1031</v>
      </c>
      <c r="E177" s="117" t="s">
        <v>1123</v>
      </c>
      <c r="F177" s="117" t="s">
        <v>1270</v>
      </c>
      <c r="G177" s="135">
        <v>0.51567944250871078</v>
      </c>
      <c r="H177" s="135">
        <v>0.29616724738675959</v>
      </c>
      <c r="I177" s="135">
        <v>0.18815331010452963</v>
      </c>
      <c r="J177" s="27">
        <v>0</v>
      </c>
      <c r="K177" s="135">
        <v>0.81184668989547037</v>
      </c>
      <c r="L177" s="27">
        <v>-0.1834992887624467</v>
      </c>
      <c r="M177" s="27">
        <v>-0.26972010178117045</v>
      </c>
      <c r="O177" s="117" t="s">
        <v>1333</v>
      </c>
      <c r="P177" s="117" t="s">
        <v>320</v>
      </c>
      <c r="Q177" s="117" t="s">
        <v>1030</v>
      </c>
      <c r="R177" s="117" t="s">
        <v>1031</v>
      </c>
      <c r="S177" s="117" t="s">
        <v>1123</v>
      </c>
      <c r="T177" s="117" t="s">
        <v>1270</v>
      </c>
      <c r="U177" s="135">
        <v>0.51567944250871078</v>
      </c>
      <c r="V177" s="135">
        <v>0.29616724738675959</v>
      </c>
      <c r="W177" s="135">
        <v>0.18815331010452963</v>
      </c>
      <c r="X177" s="27">
        <v>0</v>
      </c>
      <c r="Y177" s="135">
        <v>0.81184668989547037</v>
      </c>
      <c r="Z177" s="27">
        <v>-0.1834992887624467</v>
      </c>
      <c r="AA177" s="27">
        <v>-0.26972010178117045</v>
      </c>
    </row>
    <row r="178" spans="1:27" x14ac:dyDescent="0.25">
      <c r="A178" s="117" t="s">
        <v>1333</v>
      </c>
      <c r="B178" s="117" t="s">
        <v>320</v>
      </c>
      <c r="C178" s="117" t="s">
        <v>496</v>
      </c>
      <c r="D178" s="117" t="s">
        <v>497</v>
      </c>
      <c r="E178" s="117" t="s">
        <v>505</v>
      </c>
      <c r="F178" s="117" t="s">
        <v>1166</v>
      </c>
      <c r="G178" s="135">
        <v>0.4408783783783784</v>
      </c>
      <c r="H178" s="135">
        <v>0.13006756756756757</v>
      </c>
      <c r="I178" s="135">
        <v>0.42905405405405406</v>
      </c>
      <c r="J178" s="27">
        <v>0</v>
      </c>
      <c r="K178" s="135">
        <v>0.57094594594594594</v>
      </c>
      <c r="L178" s="27">
        <v>-0.18457300275482091</v>
      </c>
      <c r="M178" s="27">
        <v>-0.23514211886304914</v>
      </c>
      <c r="O178" s="117" t="s">
        <v>1333</v>
      </c>
      <c r="P178" s="117" t="s">
        <v>320</v>
      </c>
      <c r="Q178" s="117" t="s">
        <v>496</v>
      </c>
      <c r="R178" s="117" t="s">
        <v>497</v>
      </c>
      <c r="S178" s="117" t="s">
        <v>505</v>
      </c>
      <c r="T178" s="117" t="s">
        <v>1166</v>
      </c>
      <c r="U178" s="135">
        <v>0.4408783783783784</v>
      </c>
      <c r="V178" s="135">
        <v>0.13006756756756757</v>
      </c>
      <c r="W178" s="135">
        <v>0.42905405405405406</v>
      </c>
      <c r="X178" s="27">
        <v>0</v>
      </c>
      <c r="Y178" s="135">
        <v>0.57094594594594594</v>
      </c>
      <c r="Z178" s="27">
        <v>-0.18457300275482091</v>
      </c>
      <c r="AA178" s="27">
        <v>-0.23514211886304914</v>
      </c>
    </row>
    <row r="179" spans="1:27" x14ac:dyDescent="0.25">
      <c r="A179" s="117" t="s">
        <v>1333</v>
      </c>
      <c r="B179" s="117" t="s">
        <v>320</v>
      </c>
      <c r="C179" s="117" t="s">
        <v>678</v>
      </c>
      <c r="D179" s="117" t="s">
        <v>1133</v>
      </c>
      <c r="E179" s="117" t="s">
        <v>689</v>
      </c>
      <c r="F179" s="117" t="s">
        <v>1172</v>
      </c>
      <c r="G179" s="135">
        <v>0.3645320197044335</v>
      </c>
      <c r="H179" s="135">
        <v>0.11658456486042693</v>
      </c>
      <c r="I179" s="135">
        <v>0.48604269293924468</v>
      </c>
      <c r="J179" s="27">
        <v>3.2840722495894911E-2</v>
      </c>
      <c r="K179" s="135">
        <v>0.48111658456486039</v>
      </c>
      <c r="L179" s="27">
        <v>-0.1986842105263158</v>
      </c>
      <c r="M179" s="27">
        <v>-0.29757785467128028</v>
      </c>
      <c r="O179" s="117" t="s">
        <v>1333</v>
      </c>
      <c r="P179" s="117" t="s">
        <v>320</v>
      </c>
      <c r="Q179" s="117" t="s">
        <v>678</v>
      </c>
      <c r="R179" s="117" t="s">
        <v>1133</v>
      </c>
      <c r="S179" s="117" t="s">
        <v>689</v>
      </c>
      <c r="T179" s="117" t="s">
        <v>1172</v>
      </c>
      <c r="U179" s="135">
        <v>0.3645320197044335</v>
      </c>
      <c r="V179" s="135">
        <v>0.11658456486042693</v>
      </c>
      <c r="W179" s="135">
        <v>0.48604269293924468</v>
      </c>
      <c r="X179" s="27">
        <v>3.2840722495894911E-2</v>
      </c>
      <c r="Y179" s="135">
        <v>0.48111658456486039</v>
      </c>
      <c r="Z179" s="27">
        <v>-0.1986842105263158</v>
      </c>
      <c r="AA179" s="27">
        <v>-0.29757785467128028</v>
      </c>
    </row>
    <row r="180" spans="1:27" x14ac:dyDescent="0.25">
      <c r="A180" s="117" t="s">
        <v>1333</v>
      </c>
      <c r="B180" s="117" t="s">
        <v>320</v>
      </c>
      <c r="C180" s="117" t="s">
        <v>1030</v>
      </c>
      <c r="D180" s="117" t="s">
        <v>1031</v>
      </c>
      <c r="E180" s="117" t="s">
        <v>1036</v>
      </c>
      <c r="F180" s="117" t="s">
        <v>1227</v>
      </c>
      <c r="G180" s="135">
        <v>0.32040472175379425</v>
      </c>
      <c r="H180" s="135">
        <v>0.18043844856661045</v>
      </c>
      <c r="I180" s="135">
        <v>0.49915682967959529</v>
      </c>
      <c r="J180" s="27">
        <v>0</v>
      </c>
      <c r="K180" s="135">
        <v>0.50084317032040471</v>
      </c>
      <c r="L180" s="27">
        <v>-0.22076215505913277</v>
      </c>
      <c r="M180" s="27">
        <v>-0.23680823680823682</v>
      </c>
      <c r="O180" s="117" t="s">
        <v>1333</v>
      </c>
      <c r="P180" s="117" t="s">
        <v>320</v>
      </c>
      <c r="Q180" s="117" t="s">
        <v>1030</v>
      </c>
      <c r="R180" s="117" t="s">
        <v>1031</v>
      </c>
      <c r="S180" s="117" t="s">
        <v>1036</v>
      </c>
      <c r="T180" s="117" t="s">
        <v>1227</v>
      </c>
      <c r="U180" s="135">
        <v>0.32040472175379425</v>
      </c>
      <c r="V180" s="135">
        <v>0.18043844856661045</v>
      </c>
      <c r="W180" s="135">
        <v>0.49915682967959529</v>
      </c>
      <c r="X180" s="27">
        <v>0</v>
      </c>
      <c r="Y180" s="135">
        <v>0.50084317032040471</v>
      </c>
      <c r="Z180" s="27">
        <v>-0.22076215505913277</v>
      </c>
      <c r="AA180" s="27">
        <v>-0.23680823680823682</v>
      </c>
    </row>
    <row r="181" spans="1:27" x14ac:dyDescent="0.25">
      <c r="A181" s="117" t="s">
        <v>1333</v>
      </c>
      <c r="B181" s="117" t="s">
        <v>320</v>
      </c>
      <c r="C181" s="117" t="s">
        <v>1030</v>
      </c>
      <c r="D181" s="117" t="s">
        <v>1031</v>
      </c>
      <c r="E181" s="117" t="s">
        <v>1060</v>
      </c>
      <c r="F181" s="117" t="s">
        <v>13</v>
      </c>
      <c r="G181" s="135">
        <v>0.34878819810326661</v>
      </c>
      <c r="H181" s="135">
        <v>0.28029504741833511</v>
      </c>
      <c r="I181" s="135">
        <v>0.32876712328767121</v>
      </c>
      <c r="J181" s="27">
        <v>4.214963119072708E-2</v>
      </c>
      <c r="K181" s="135">
        <v>0.62908324552160177</v>
      </c>
      <c r="L181" s="27">
        <v>-0.23095623987034031</v>
      </c>
      <c r="M181" s="27">
        <v>-0.27112135176651309</v>
      </c>
      <c r="O181" s="117" t="s">
        <v>1333</v>
      </c>
      <c r="P181" s="117" t="s">
        <v>320</v>
      </c>
      <c r="Q181" s="117" t="s">
        <v>1030</v>
      </c>
      <c r="R181" s="117" t="s">
        <v>1031</v>
      </c>
      <c r="S181" s="117" t="s">
        <v>1060</v>
      </c>
      <c r="T181" s="117" t="s">
        <v>13</v>
      </c>
      <c r="U181" s="135">
        <v>0.34878819810326661</v>
      </c>
      <c r="V181" s="135">
        <v>0.28029504741833511</v>
      </c>
      <c r="W181" s="135">
        <v>0.32876712328767121</v>
      </c>
      <c r="X181" s="27">
        <v>4.214963119072708E-2</v>
      </c>
      <c r="Y181" s="135">
        <v>0.62908324552160177</v>
      </c>
      <c r="Z181" s="27">
        <v>-0.23095623987034031</v>
      </c>
      <c r="AA181" s="27">
        <v>-0.27112135176651309</v>
      </c>
    </row>
    <row r="182" spans="1:27" x14ac:dyDescent="0.25">
      <c r="A182" s="117" t="s">
        <v>1333</v>
      </c>
      <c r="B182" s="117" t="s">
        <v>320</v>
      </c>
      <c r="C182" s="117" t="s">
        <v>722</v>
      </c>
      <c r="D182" s="117" t="s">
        <v>1148</v>
      </c>
      <c r="E182" s="117" t="s">
        <v>724</v>
      </c>
      <c r="F182" s="117" t="s">
        <v>1260</v>
      </c>
      <c r="G182" s="135">
        <v>0.21461187214611871</v>
      </c>
      <c r="H182" s="135">
        <v>8.6757990867579904E-2</v>
      </c>
      <c r="I182" s="135">
        <v>0.69406392694063923</v>
      </c>
      <c r="J182" s="27">
        <v>4.5662100456621002E-3</v>
      </c>
      <c r="K182" s="135">
        <v>0.30136986301369861</v>
      </c>
      <c r="L182" s="27">
        <v>-0.27483443708609268</v>
      </c>
      <c r="M182" s="27">
        <v>-0.36151603498542273</v>
      </c>
      <c r="O182" s="117" t="s">
        <v>1333</v>
      </c>
      <c r="P182" s="117" t="s">
        <v>320</v>
      </c>
      <c r="Q182" s="117" t="s">
        <v>722</v>
      </c>
      <c r="R182" s="117" t="s">
        <v>1148</v>
      </c>
      <c r="S182" s="117" t="s">
        <v>724</v>
      </c>
      <c r="T182" s="117" t="s">
        <v>1260</v>
      </c>
      <c r="U182" s="135">
        <v>0.21461187214611871</v>
      </c>
      <c r="V182" s="135">
        <v>8.6757990867579904E-2</v>
      </c>
      <c r="W182" s="135">
        <v>0.69406392694063923</v>
      </c>
      <c r="X182" s="27">
        <v>4.5662100456621002E-3</v>
      </c>
      <c r="Y182" s="135">
        <v>0.30136986301369861</v>
      </c>
      <c r="Z182" s="27">
        <v>-0.27483443708609268</v>
      </c>
      <c r="AA182" s="27">
        <v>-0.36151603498542273</v>
      </c>
    </row>
    <row r="183" spans="1:27" x14ac:dyDescent="0.25">
      <c r="A183" s="117" t="s">
        <v>1333</v>
      </c>
      <c r="B183" s="117" t="s">
        <v>320</v>
      </c>
      <c r="C183" s="117" t="s">
        <v>605</v>
      </c>
      <c r="D183" s="117" t="s">
        <v>1158</v>
      </c>
      <c r="E183" s="117" t="s">
        <v>619</v>
      </c>
      <c r="F183" s="117" t="s">
        <v>1307</v>
      </c>
      <c r="G183" s="135">
        <v>0.28086419753086422</v>
      </c>
      <c r="H183" s="135">
        <v>0.1111111111111111</v>
      </c>
      <c r="I183" s="135">
        <v>0.59567901234567899</v>
      </c>
      <c r="J183" s="27">
        <v>1.2345679012345678E-2</v>
      </c>
      <c r="K183" s="135">
        <v>0.39197530864197533</v>
      </c>
      <c r="L183" s="27">
        <v>-0.31501057082452433</v>
      </c>
      <c r="M183" s="27">
        <v>-0.36964980544747084</v>
      </c>
      <c r="O183" s="117" t="s">
        <v>1333</v>
      </c>
      <c r="P183" s="117" t="s">
        <v>320</v>
      </c>
      <c r="Q183" s="117" t="s">
        <v>605</v>
      </c>
      <c r="R183" s="117" t="s">
        <v>1158</v>
      </c>
      <c r="S183" s="117" t="s">
        <v>619</v>
      </c>
      <c r="T183" s="117" t="s">
        <v>1307</v>
      </c>
      <c r="U183" s="135">
        <v>0.28086419753086422</v>
      </c>
      <c r="V183" s="135">
        <v>0.1111111111111111</v>
      </c>
      <c r="W183" s="135">
        <v>0.59567901234567899</v>
      </c>
      <c r="X183" s="27">
        <v>1.2345679012345678E-2</v>
      </c>
      <c r="Y183" s="135">
        <v>0.39197530864197533</v>
      </c>
      <c r="Z183" s="27">
        <v>-0.31501057082452433</v>
      </c>
      <c r="AA183" s="27">
        <v>-0.36964980544747084</v>
      </c>
    </row>
    <row r="184" spans="1:27" x14ac:dyDescent="0.25">
      <c r="A184" s="117" t="s">
        <v>1333</v>
      </c>
      <c r="B184" s="117" t="s">
        <v>320</v>
      </c>
      <c r="C184" s="117" t="s">
        <v>678</v>
      </c>
      <c r="D184" s="117" t="s">
        <v>1133</v>
      </c>
      <c r="E184" s="117" t="s">
        <v>686</v>
      </c>
      <c r="F184" s="117" t="s">
        <v>385</v>
      </c>
      <c r="G184" s="135">
        <v>0.36744186046511629</v>
      </c>
      <c r="H184" s="135">
        <v>0.1558139534883721</v>
      </c>
      <c r="I184" s="135">
        <v>0.47209302325581393</v>
      </c>
      <c r="J184" s="27">
        <v>4.6511627906976744E-3</v>
      </c>
      <c r="K184" s="135">
        <v>0.52325581395348841</v>
      </c>
      <c r="L184" s="27">
        <v>-0.34749620637329282</v>
      </c>
      <c r="M184" s="27">
        <v>-0.40689655172413797</v>
      </c>
      <c r="O184" s="117" t="s">
        <v>1333</v>
      </c>
      <c r="P184" s="117" t="s">
        <v>320</v>
      </c>
      <c r="Q184" s="117" t="s">
        <v>678</v>
      </c>
      <c r="R184" s="117" t="s">
        <v>1133</v>
      </c>
      <c r="S184" s="117" t="s">
        <v>686</v>
      </c>
      <c r="T184" s="117" t="s">
        <v>385</v>
      </c>
      <c r="U184" s="135">
        <v>0.36744186046511629</v>
      </c>
      <c r="V184" s="135">
        <v>0.1558139534883721</v>
      </c>
      <c r="W184" s="135">
        <v>0.47209302325581393</v>
      </c>
      <c r="X184" s="27">
        <v>4.6511627906976744E-3</v>
      </c>
      <c r="Y184" s="135">
        <v>0.52325581395348841</v>
      </c>
      <c r="Z184" s="27">
        <v>-0.34749620637329282</v>
      </c>
      <c r="AA184" s="27">
        <v>-0.40689655172413797</v>
      </c>
    </row>
    <row r="185" spans="1:27" x14ac:dyDescent="0.25">
      <c r="A185" s="117" t="s">
        <v>1333</v>
      </c>
      <c r="B185" s="117" t="s">
        <v>320</v>
      </c>
      <c r="C185" s="117" t="s">
        <v>678</v>
      </c>
      <c r="D185" s="117" t="s">
        <v>1133</v>
      </c>
      <c r="E185" s="117" t="s">
        <v>692</v>
      </c>
      <c r="F185" s="117" t="s">
        <v>1205</v>
      </c>
      <c r="G185" s="135">
        <v>0.28034682080924855</v>
      </c>
      <c r="H185" s="135">
        <v>8.6705202312138727E-2</v>
      </c>
      <c r="I185" s="135">
        <v>0.63294797687861271</v>
      </c>
      <c r="J185" s="27">
        <v>0</v>
      </c>
      <c r="K185" s="135">
        <v>0.36705202312138729</v>
      </c>
      <c r="L185" s="27">
        <v>-0.36745886654478976</v>
      </c>
      <c r="M185" s="27">
        <v>-0.42904290429042902</v>
      </c>
      <c r="O185" s="117" t="s">
        <v>1333</v>
      </c>
      <c r="P185" s="117" t="s">
        <v>320</v>
      </c>
      <c r="Q185" s="117" t="s">
        <v>678</v>
      </c>
      <c r="R185" s="117" t="s">
        <v>1133</v>
      </c>
      <c r="S185" s="117" t="s">
        <v>692</v>
      </c>
      <c r="T185" s="117" t="s">
        <v>1205</v>
      </c>
      <c r="U185" s="135">
        <v>0.28034682080924855</v>
      </c>
      <c r="V185" s="135">
        <v>8.6705202312138727E-2</v>
      </c>
      <c r="W185" s="135">
        <v>0.63294797687861271</v>
      </c>
      <c r="X185" s="27">
        <v>0</v>
      </c>
      <c r="Y185" s="135">
        <v>0.36705202312138729</v>
      </c>
      <c r="Z185" s="27">
        <v>-0.36745886654478976</v>
      </c>
      <c r="AA185" s="27">
        <v>-0.42904290429042902</v>
      </c>
    </row>
    <row r="186" spans="1:27" x14ac:dyDescent="0.25">
      <c r="A186" s="117" t="s">
        <v>1333</v>
      </c>
      <c r="B186" s="117" t="s">
        <v>320</v>
      </c>
      <c r="C186" s="117" t="s">
        <v>897</v>
      </c>
      <c r="D186" s="117" t="s">
        <v>1210</v>
      </c>
      <c r="E186" s="117" t="s">
        <v>899</v>
      </c>
      <c r="F186" s="117" t="s">
        <v>1253</v>
      </c>
      <c r="G186" s="135">
        <v>0.36791758646063283</v>
      </c>
      <c r="H186" s="135">
        <v>9.860191317144959E-2</v>
      </c>
      <c r="I186" s="135">
        <v>0.51140544518027964</v>
      </c>
      <c r="J186" s="27">
        <v>2.2075055187637971E-2</v>
      </c>
      <c r="K186" s="135">
        <v>0.46651949963208239</v>
      </c>
      <c r="L186" s="27">
        <v>-0.42682412484183885</v>
      </c>
      <c r="M186" s="27">
        <v>-0.4546548956661316</v>
      </c>
      <c r="O186" s="117" t="s">
        <v>1333</v>
      </c>
      <c r="P186" s="117" t="s">
        <v>320</v>
      </c>
      <c r="Q186" s="117" t="s">
        <v>897</v>
      </c>
      <c r="R186" s="117" t="s">
        <v>1210</v>
      </c>
      <c r="S186" s="117" t="s">
        <v>899</v>
      </c>
      <c r="T186" s="117" t="s">
        <v>1253</v>
      </c>
      <c r="U186" s="135">
        <v>0.36791758646063283</v>
      </c>
      <c r="V186" s="135">
        <v>9.860191317144959E-2</v>
      </c>
      <c r="W186" s="135">
        <v>0.51140544518027964</v>
      </c>
      <c r="X186" s="27">
        <v>2.2075055187637971E-2</v>
      </c>
      <c r="Y186" s="135">
        <v>0.46651949963208239</v>
      </c>
      <c r="Z186" s="27">
        <v>-0.42682412484183885</v>
      </c>
      <c r="AA186" s="27">
        <v>-0.4546548956661316</v>
      </c>
    </row>
    <row r="187" spans="1:27" x14ac:dyDescent="0.25">
      <c r="A187" s="117" t="s">
        <v>1333</v>
      </c>
      <c r="B187" s="117" t="s">
        <v>320</v>
      </c>
      <c r="C187" s="117" t="s">
        <v>1030</v>
      </c>
      <c r="D187" s="117" t="s">
        <v>1031</v>
      </c>
      <c r="E187" s="117" t="s">
        <v>1099</v>
      </c>
      <c r="F187" s="117" t="s">
        <v>7</v>
      </c>
      <c r="G187" s="135">
        <v>0.28608923884514437</v>
      </c>
      <c r="H187" s="135">
        <v>0.41601049868766404</v>
      </c>
      <c r="I187" s="135">
        <v>0.29396325459317585</v>
      </c>
      <c r="J187" s="27">
        <v>3.937007874015748E-3</v>
      </c>
      <c r="K187" s="135">
        <v>0.70209973753280841</v>
      </c>
      <c r="L187" s="27">
        <v>-0.51588310038119434</v>
      </c>
      <c r="M187" s="27">
        <v>-0.53874092009685226</v>
      </c>
      <c r="O187" s="117" t="s">
        <v>1333</v>
      </c>
      <c r="P187" s="117" t="s">
        <v>320</v>
      </c>
      <c r="Q187" s="117" t="s">
        <v>1030</v>
      </c>
      <c r="R187" s="117" t="s">
        <v>1031</v>
      </c>
      <c r="S187" s="117" t="s">
        <v>1099</v>
      </c>
      <c r="T187" s="117" t="s">
        <v>7</v>
      </c>
      <c r="U187" s="135">
        <v>0.28608923884514437</v>
      </c>
      <c r="V187" s="135">
        <v>0.41601049868766404</v>
      </c>
      <c r="W187" s="135">
        <v>0.29396325459317585</v>
      </c>
      <c r="X187" s="27">
        <v>3.937007874015748E-3</v>
      </c>
      <c r="Y187" s="135">
        <v>0.70209973753280841</v>
      </c>
      <c r="Z187" s="27">
        <v>-0.51588310038119434</v>
      </c>
      <c r="AA187" s="27">
        <v>-0.53874092009685226</v>
      </c>
    </row>
    <row r="188" spans="1:27" x14ac:dyDescent="0.25">
      <c r="A188" s="117" t="s">
        <v>1333</v>
      </c>
      <c r="B188" s="117" t="s">
        <v>320</v>
      </c>
      <c r="C188" s="117" t="s">
        <v>722</v>
      </c>
      <c r="D188" s="117" t="s">
        <v>1148</v>
      </c>
      <c r="E188" s="117" t="s">
        <v>748</v>
      </c>
      <c r="F188" s="117" t="s">
        <v>1150</v>
      </c>
      <c r="G188" s="135">
        <v>0.2857142857142857</v>
      </c>
      <c r="H188" s="135">
        <v>0.11607142857142858</v>
      </c>
      <c r="I188" s="135">
        <v>0.5892857142857143</v>
      </c>
      <c r="J188" s="27">
        <v>8.9285714285714281E-3</v>
      </c>
      <c r="K188" s="135">
        <v>0.4017857142857143</v>
      </c>
      <c r="L188" s="27">
        <v>-0.63754045307443363</v>
      </c>
      <c r="M188" s="27">
        <v>-0.6696165191740413</v>
      </c>
      <c r="O188" s="117" t="s">
        <v>1333</v>
      </c>
      <c r="P188" s="117" t="s">
        <v>320</v>
      </c>
      <c r="Q188" s="117" t="s">
        <v>722</v>
      </c>
      <c r="R188" s="117" t="s">
        <v>1148</v>
      </c>
      <c r="S188" s="117" t="s">
        <v>748</v>
      </c>
      <c r="T188" s="117" t="s">
        <v>1150</v>
      </c>
      <c r="U188" s="135">
        <v>0.2857142857142857</v>
      </c>
      <c r="V188" s="135">
        <v>0.11607142857142858</v>
      </c>
      <c r="W188" s="135">
        <v>0.5892857142857143</v>
      </c>
      <c r="X188" s="27">
        <v>8.9285714285714281E-3</v>
      </c>
      <c r="Y188" s="135">
        <v>0.4017857142857143</v>
      </c>
      <c r="Z188" s="27">
        <v>-0.63754045307443363</v>
      </c>
      <c r="AA188" s="27">
        <v>-0.6696165191740413</v>
      </c>
    </row>
    <row r="189" spans="1:27" x14ac:dyDescent="0.25">
      <c r="A189" s="117" t="s">
        <v>1333</v>
      </c>
      <c r="B189" s="117" t="s">
        <v>320</v>
      </c>
      <c r="C189" s="117" t="s">
        <v>630</v>
      </c>
      <c r="D189" s="117" t="s">
        <v>1136</v>
      </c>
      <c r="E189" s="117" t="s">
        <v>638</v>
      </c>
      <c r="F189" s="117" t="s">
        <v>327</v>
      </c>
      <c r="G189" s="135">
        <v>0.94444444444444442</v>
      </c>
      <c r="H189" s="135">
        <v>1.5873015873015872E-2</v>
      </c>
      <c r="I189" s="135">
        <v>1.5873015873015872E-2</v>
      </c>
      <c r="J189" s="27">
        <v>2.3809523809523808E-2</v>
      </c>
      <c r="K189" s="135">
        <v>0.96031746031746024</v>
      </c>
      <c r="L189" s="27">
        <v>-0.84308841843088422</v>
      </c>
      <c r="M189" s="27">
        <v>-0.84727272727272729</v>
      </c>
      <c r="O189" s="117" t="s">
        <v>1333</v>
      </c>
      <c r="P189" s="117" t="s">
        <v>320</v>
      </c>
      <c r="Q189" s="117" t="s">
        <v>630</v>
      </c>
      <c r="R189" s="117" t="s">
        <v>1136</v>
      </c>
      <c r="S189" s="117" t="s">
        <v>638</v>
      </c>
      <c r="T189" s="117" t="s">
        <v>327</v>
      </c>
      <c r="U189" s="135">
        <v>0.94444444444444442</v>
      </c>
      <c r="V189" s="135">
        <v>1.5873015873015872E-2</v>
      </c>
      <c r="W189" s="135">
        <v>1.5873015873015872E-2</v>
      </c>
      <c r="X189" s="27">
        <v>2.3809523809523808E-2</v>
      </c>
      <c r="Y189" s="135">
        <v>0.96031746031746024</v>
      </c>
      <c r="Z189" s="27">
        <v>-0.84308841843088422</v>
      </c>
      <c r="AA189" s="27">
        <v>-0.84727272727272729</v>
      </c>
    </row>
    <row r="190" spans="1:27" x14ac:dyDescent="0.25">
      <c r="A190" s="117" t="s">
        <v>1333</v>
      </c>
      <c r="B190" s="117" t="s">
        <v>320</v>
      </c>
      <c r="C190" s="117" t="s">
        <v>678</v>
      </c>
      <c r="D190" s="117" t="s">
        <v>1133</v>
      </c>
      <c r="E190" s="117" t="s">
        <v>676</v>
      </c>
      <c r="F190" s="117" t="s">
        <v>1186</v>
      </c>
      <c r="G190" s="135">
        <v>0.38219895287958117</v>
      </c>
      <c r="H190" s="135">
        <v>0.10471204188481675</v>
      </c>
      <c r="I190" s="135">
        <v>0.51308900523560208</v>
      </c>
      <c r="J190" s="27">
        <v>0</v>
      </c>
      <c r="K190" s="135">
        <v>0.48691099476439792</v>
      </c>
      <c r="L190" s="27">
        <v>-0.86809392265193375</v>
      </c>
      <c r="M190" s="27">
        <v>-0.87516339869281046</v>
      </c>
      <c r="O190" s="117" t="s">
        <v>1333</v>
      </c>
      <c r="P190" s="117" t="s">
        <v>320</v>
      </c>
      <c r="Q190" s="117" t="s">
        <v>678</v>
      </c>
      <c r="R190" s="117" t="s">
        <v>1133</v>
      </c>
      <c r="S190" s="117" t="s">
        <v>676</v>
      </c>
      <c r="T190" s="117" t="s">
        <v>1186</v>
      </c>
      <c r="U190" s="135">
        <v>0.38219895287958117</v>
      </c>
      <c r="V190" s="135">
        <v>0.10471204188481675</v>
      </c>
      <c r="W190" s="135">
        <v>0.51308900523560208</v>
      </c>
      <c r="X190" s="27">
        <v>0</v>
      </c>
      <c r="Y190" s="135">
        <v>0.48691099476439792</v>
      </c>
      <c r="Z190" s="27">
        <v>-0.86809392265193375</v>
      </c>
      <c r="AA190" s="27">
        <v>-0.87516339869281046</v>
      </c>
    </row>
    <row r="191" spans="1:27" x14ac:dyDescent="0.25">
      <c r="A191" s="117" t="s">
        <v>1333</v>
      </c>
      <c r="B191" s="117" t="s">
        <v>320</v>
      </c>
      <c r="C191" s="117" t="s">
        <v>932</v>
      </c>
      <c r="D191" s="117" t="s">
        <v>1170</v>
      </c>
      <c r="E191" s="117" t="s">
        <v>952</v>
      </c>
      <c r="F191" s="117" t="s">
        <v>1252</v>
      </c>
      <c r="G191" s="135">
        <v>0.8</v>
      </c>
      <c r="H191" s="135">
        <v>0</v>
      </c>
      <c r="I191" s="135">
        <v>0.2</v>
      </c>
      <c r="J191" s="27">
        <v>0</v>
      </c>
      <c r="K191" s="135">
        <v>0.8</v>
      </c>
      <c r="L191" s="27">
        <v>-0.98677248677248675</v>
      </c>
      <c r="M191" s="27">
        <v>-0.98842592592592593</v>
      </c>
      <c r="O191" s="117" t="s">
        <v>1333</v>
      </c>
      <c r="P191" s="117" t="s">
        <v>320</v>
      </c>
      <c r="Q191" s="117" t="s">
        <v>932</v>
      </c>
      <c r="R191" s="117" t="s">
        <v>1170</v>
      </c>
      <c r="S191" s="117" t="s">
        <v>952</v>
      </c>
      <c r="T191" s="117" t="s">
        <v>1252</v>
      </c>
      <c r="U191" s="135">
        <v>0.8</v>
      </c>
      <c r="V191" s="135">
        <v>0</v>
      </c>
      <c r="W191" s="135">
        <v>0.2</v>
      </c>
      <c r="X191" s="27">
        <v>0</v>
      </c>
      <c r="Y191" s="135">
        <v>0.8</v>
      </c>
      <c r="Z191" s="27">
        <v>-0.98677248677248675</v>
      </c>
      <c r="AA191" s="27">
        <v>-0.98842592592592593</v>
      </c>
    </row>
    <row r="192" spans="1:27" x14ac:dyDescent="0.25">
      <c r="A192" s="117" t="s">
        <v>1333</v>
      </c>
      <c r="B192" s="117" t="s">
        <v>320</v>
      </c>
      <c r="C192" s="117" t="s">
        <v>753</v>
      </c>
      <c r="D192" s="117" t="s">
        <v>754</v>
      </c>
      <c r="E192" s="117" t="s">
        <v>759</v>
      </c>
      <c r="F192" s="117" t="s">
        <v>1289</v>
      </c>
      <c r="G192" s="135">
        <v>0.33333333333333331</v>
      </c>
      <c r="H192" s="135">
        <v>0.16666666666666666</v>
      </c>
      <c r="I192" s="135">
        <v>0.5</v>
      </c>
      <c r="J192" s="27">
        <v>0</v>
      </c>
      <c r="K192" s="135">
        <v>0.5</v>
      </c>
      <c r="L192" s="27">
        <v>-0.99427480916030531</v>
      </c>
      <c r="M192" s="27">
        <v>-0.99473684210526314</v>
      </c>
      <c r="O192" s="117" t="s">
        <v>1333</v>
      </c>
      <c r="P192" s="117" t="s">
        <v>320</v>
      </c>
      <c r="Q192" s="117" t="s">
        <v>753</v>
      </c>
      <c r="R192" s="117" t="s">
        <v>754</v>
      </c>
      <c r="S192" s="117" t="s">
        <v>759</v>
      </c>
      <c r="T192" s="117" t="s">
        <v>1289</v>
      </c>
      <c r="U192" s="135">
        <v>0.33333333333333331</v>
      </c>
      <c r="V192" s="135">
        <v>0.16666666666666666</v>
      </c>
      <c r="W192" s="135">
        <v>0.5</v>
      </c>
      <c r="X192" s="27">
        <v>0</v>
      </c>
      <c r="Y192" s="135">
        <v>0.5</v>
      </c>
      <c r="Z192" s="27">
        <v>-0.99427480916030531</v>
      </c>
      <c r="AA192" s="27">
        <v>-0.99473684210526314</v>
      </c>
    </row>
    <row r="193" spans="1:27" x14ac:dyDescent="0.25">
      <c r="A193" s="117" t="s">
        <v>1333</v>
      </c>
      <c r="B193" s="117" t="s">
        <v>320</v>
      </c>
      <c r="C193" s="117" t="s">
        <v>753</v>
      </c>
      <c r="D193" s="117" t="s">
        <v>754</v>
      </c>
      <c r="E193" s="117" t="s">
        <v>774</v>
      </c>
      <c r="F193" s="117" t="s">
        <v>368</v>
      </c>
      <c r="G193" s="135">
        <v>1</v>
      </c>
      <c r="H193" s="135">
        <v>0</v>
      </c>
      <c r="I193" s="135">
        <v>0</v>
      </c>
      <c r="J193" s="27">
        <v>0</v>
      </c>
      <c r="K193" s="135">
        <v>1</v>
      </c>
      <c r="L193" s="27">
        <v>-0.99524564183835185</v>
      </c>
      <c r="M193" s="27">
        <v>-0.9958563535911602</v>
      </c>
      <c r="O193" s="117" t="s">
        <v>1333</v>
      </c>
      <c r="P193" s="117" t="s">
        <v>320</v>
      </c>
      <c r="Q193" s="117" t="s">
        <v>753</v>
      </c>
      <c r="R193" s="117" t="s">
        <v>754</v>
      </c>
      <c r="S193" s="117" t="s">
        <v>774</v>
      </c>
      <c r="T193" s="117" t="s">
        <v>368</v>
      </c>
      <c r="U193" s="135">
        <v>1</v>
      </c>
      <c r="V193" s="135">
        <v>0</v>
      </c>
      <c r="W193" s="135">
        <v>0</v>
      </c>
      <c r="X193" s="27">
        <v>0</v>
      </c>
      <c r="Y193" s="135">
        <v>1</v>
      </c>
      <c r="Z193" s="27">
        <v>-0.99524564183835185</v>
      </c>
      <c r="AA193" s="27">
        <v>-0.9958563535911602</v>
      </c>
    </row>
    <row r="194" spans="1:27" x14ac:dyDescent="0.25">
      <c r="A194" s="117" t="s">
        <v>1333</v>
      </c>
      <c r="B194" s="117" t="s">
        <v>320</v>
      </c>
      <c r="C194" s="117" t="s">
        <v>753</v>
      </c>
      <c r="D194" s="117" t="s">
        <v>754</v>
      </c>
      <c r="E194" s="117" t="s">
        <v>771</v>
      </c>
      <c r="F194" s="117" t="s">
        <v>1292</v>
      </c>
      <c r="G194" s="135">
        <v>0</v>
      </c>
      <c r="H194" s="135">
        <v>0</v>
      </c>
      <c r="I194" s="135">
        <v>1</v>
      </c>
      <c r="J194" s="27">
        <v>0</v>
      </c>
      <c r="K194" s="135">
        <v>0</v>
      </c>
      <c r="L194" s="27">
        <v>-0.99774266365688491</v>
      </c>
      <c r="M194" s="27">
        <v>-0.99794238683127567</v>
      </c>
      <c r="O194" s="117" t="s">
        <v>1333</v>
      </c>
      <c r="P194" s="117" t="s">
        <v>320</v>
      </c>
      <c r="Q194" s="117" t="s">
        <v>753</v>
      </c>
      <c r="R194" s="117" t="s">
        <v>754</v>
      </c>
      <c r="S194" s="117" t="s">
        <v>771</v>
      </c>
      <c r="T194" s="117" t="s">
        <v>1292</v>
      </c>
      <c r="U194" s="135">
        <v>0</v>
      </c>
      <c r="V194" s="135">
        <v>0</v>
      </c>
      <c r="W194" s="135">
        <v>1</v>
      </c>
      <c r="X194" s="27">
        <v>0</v>
      </c>
      <c r="Y194" s="135">
        <v>0</v>
      </c>
      <c r="Z194" s="27">
        <v>-0.99774266365688491</v>
      </c>
      <c r="AA194" s="27">
        <v>-0.99794238683127567</v>
      </c>
    </row>
    <row r="195" spans="1:27" x14ac:dyDescent="0.25">
      <c r="A195" s="117" t="s">
        <v>1333</v>
      </c>
      <c r="B195" s="117" t="s">
        <v>320</v>
      </c>
      <c r="C195" s="117" t="s">
        <v>932</v>
      </c>
      <c r="D195" s="117" t="s">
        <v>1170</v>
      </c>
      <c r="E195" s="117" t="s">
        <v>949</v>
      </c>
      <c r="F195" s="117" t="s">
        <v>1235</v>
      </c>
      <c r="G195" s="135">
        <v>1</v>
      </c>
      <c r="H195" s="135">
        <v>0</v>
      </c>
      <c r="I195" s="135">
        <v>0</v>
      </c>
      <c r="J195" s="27">
        <v>0</v>
      </c>
      <c r="K195" s="135">
        <v>1</v>
      </c>
      <c r="L195" s="27">
        <v>-0.99785407725321884</v>
      </c>
      <c r="M195" s="27">
        <v>-0.99801980198019802</v>
      </c>
      <c r="O195" s="117" t="s">
        <v>1333</v>
      </c>
      <c r="P195" s="117" t="s">
        <v>320</v>
      </c>
      <c r="Q195" s="117" t="s">
        <v>932</v>
      </c>
      <c r="R195" s="117" t="s">
        <v>1170</v>
      </c>
      <c r="S195" s="117" t="s">
        <v>949</v>
      </c>
      <c r="T195" s="117" t="s">
        <v>1235</v>
      </c>
      <c r="U195" s="135">
        <v>1</v>
      </c>
      <c r="V195" s="135">
        <v>0</v>
      </c>
      <c r="W195" s="135">
        <v>0</v>
      </c>
      <c r="X195" s="27">
        <v>0</v>
      </c>
      <c r="Y195" s="135">
        <v>1</v>
      </c>
      <c r="Z195" s="27">
        <v>-0.99785407725321884</v>
      </c>
      <c r="AA195" s="27">
        <v>-0.99801980198019802</v>
      </c>
    </row>
    <row r="196" spans="1:27" x14ac:dyDescent="0.25">
      <c r="A196" s="117" t="s">
        <v>1333</v>
      </c>
      <c r="B196" s="117" t="s">
        <v>320</v>
      </c>
      <c r="C196" s="117" t="s">
        <v>753</v>
      </c>
      <c r="D196" s="117" t="s">
        <v>754</v>
      </c>
      <c r="E196" s="117" t="s">
        <v>765</v>
      </c>
      <c r="F196" s="117" t="s">
        <v>1167</v>
      </c>
      <c r="G196" s="135">
        <v>1</v>
      </c>
      <c r="H196" s="135">
        <v>0</v>
      </c>
      <c r="I196" s="135">
        <v>0</v>
      </c>
      <c r="J196" s="27">
        <v>0</v>
      </c>
      <c r="K196" s="135">
        <v>1</v>
      </c>
      <c r="L196" s="27">
        <v>-0.99836065573770494</v>
      </c>
      <c r="M196" s="27">
        <v>-0.99853372434017595</v>
      </c>
      <c r="O196" s="117" t="s">
        <v>1333</v>
      </c>
      <c r="P196" s="117" t="s">
        <v>320</v>
      </c>
      <c r="Q196" s="117" t="s">
        <v>753</v>
      </c>
      <c r="R196" s="117" t="s">
        <v>754</v>
      </c>
      <c r="S196" s="117" t="s">
        <v>765</v>
      </c>
      <c r="T196" s="117" t="s">
        <v>1167</v>
      </c>
      <c r="U196" s="135">
        <v>1</v>
      </c>
      <c r="V196" s="135">
        <v>0</v>
      </c>
      <c r="W196" s="135">
        <v>0</v>
      </c>
      <c r="X196" s="27">
        <v>0</v>
      </c>
      <c r="Y196" s="135">
        <v>1</v>
      </c>
      <c r="Z196" s="27">
        <v>-0.99836065573770494</v>
      </c>
      <c r="AA196" s="27">
        <v>-0.99853372434017595</v>
      </c>
    </row>
    <row r="197" spans="1:27" x14ac:dyDescent="0.25">
      <c r="A197" s="117" t="s">
        <v>1333</v>
      </c>
      <c r="B197" s="117" t="s">
        <v>320</v>
      </c>
      <c r="C197" s="117" t="s">
        <v>496</v>
      </c>
      <c r="D197" s="117" t="s">
        <v>497</v>
      </c>
      <c r="E197" s="117" t="s">
        <v>526</v>
      </c>
      <c r="F197" s="117" t="s">
        <v>1178</v>
      </c>
      <c r="G197" s="135">
        <v>0</v>
      </c>
      <c r="H197" s="135">
        <v>0</v>
      </c>
      <c r="I197" s="135">
        <v>1</v>
      </c>
      <c r="J197" s="27">
        <v>0</v>
      </c>
      <c r="K197" s="135">
        <v>0</v>
      </c>
      <c r="L197" s="27">
        <v>-0.99857549857549854</v>
      </c>
      <c r="M197" s="27">
        <v>-0.99867197875166003</v>
      </c>
      <c r="O197" s="117" t="s">
        <v>1333</v>
      </c>
      <c r="P197" s="117" t="s">
        <v>320</v>
      </c>
      <c r="Q197" s="117" t="s">
        <v>496</v>
      </c>
      <c r="R197" s="117" t="s">
        <v>497</v>
      </c>
      <c r="S197" s="117" t="s">
        <v>526</v>
      </c>
      <c r="T197" s="117" t="s">
        <v>1178</v>
      </c>
      <c r="U197" s="135">
        <v>0</v>
      </c>
      <c r="V197" s="135">
        <v>0</v>
      </c>
      <c r="W197" s="135">
        <v>1</v>
      </c>
      <c r="X197" s="27">
        <v>0</v>
      </c>
      <c r="Y197" s="135">
        <v>0</v>
      </c>
      <c r="Z197" s="27">
        <v>-0.99857549857549854</v>
      </c>
      <c r="AA197" s="27">
        <v>-0.99867197875166003</v>
      </c>
    </row>
    <row r="198" spans="1:27" x14ac:dyDescent="0.25">
      <c r="A198" s="117" t="s">
        <v>1333</v>
      </c>
      <c r="B198" s="117" t="s">
        <v>320</v>
      </c>
      <c r="C198" s="117" t="s">
        <v>907</v>
      </c>
      <c r="D198" s="117" t="s">
        <v>1208</v>
      </c>
      <c r="E198" s="117" t="s">
        <v>915</v>
      </c>
      <c r="F198" s="117" t="s">
        <v>434</v>
      </c>
      <c r="G198" s="135">
        <v>1</v>
      </c>
      <c r="H198" s="135">
        <v>0</v>
      </c>
      <c r="I198" s="135">
        <v>0</v>
      </c>
      <c r="J198" s="27">
        <v>0</v>
      </c>
      <c r="K198" s="135">
        <v>1</v>
      </c>
      <c r="L198" s="27">
        <v>-0.9988839285714286</v>
      </c>
      <c r="M198" s="27">
        <v>-0.99894403379091867</v>
      </c>
      <c r="O198" s="117" t="s">
        <v>1333</v>
      </c>
      <c r="P198" s="117" t="s">
        <v>320</v>
      </c>
      <c r="Q198" s="117" t="s">
        <v>907</v>
      </c>
      <c r="R198" s="117" t="s">
        <v>1208</v>
      </c>
      <c r="S198" s="117" t="s">
        <v>915</v>
      </c>
      <c r="T198" s="117" t="s">
        <v>434</v>
      </c>
      <c r="U198" s="135">
        <v>1</v>
      </c>
      <c r="V198" s="135">
        <v>0</v>
      </c>
      <c r="W198" s="135">
        <v>0</v>
      </c>
      <c r="X198" s="27">
        <v>0</v>
      </c>
      <c r="Y198" s="135">
        <v>1</v>
      </c>
      <c r="Z198" s="27">
        <v>-0.9988839285714286</v>
      </c>
      <c r="AA198" s="27">
        <v>-0.99894403379091867</v>
      </c>
    </row>
    <row r="199" spans="1:27" x14ac:dyDescent="0.25">
      <c r="A199" s="117" t="s">
        <v>1333</v>
      </c>
      <c r="B199" s="117" t="s">
        <v>320</v>
      </c>
      <c r="C199" s="117" t="s">
        <v>907</v>
      </c>
      <c r="D199" s="117" t="s">
        <v>1208</v>
      </c>
      <c r="E199" s="117" t="s">
        <v>927</v>
      </c>
      <c r="F199" s="117" t="s">
        <v>1242</v>
      </c>
      <c r="G199" s="135">
        <v>0</v>
      </c>
      <c r="H199" s="135">
        <v>0</v>
      </c>
      <c r="I199" s="135">
        <v>1</v>
      </c>
      <c r="J199" s="27">
        <v>0</v>
      </c>
      <c r="K199" s="135">
        <v>0</v>
      </c>
      <c r="L199" s="27">
        <v>-0.99928109273903665</v>
      </c>
      <c r="M199" s="27">
        <v>-0.99929577464788732</v>
      </c>
      <c r="O199" s="117" t="s">
        <v>1333</v>
      </c>
      <c r="P199" s="117" t="s">
        <v>320</v>
      </c>
      <c r="Q199" s="117" t="s">
        <v>907</v>
      </c>
      <c r="R199" s="117" t="s">
        <v>1208</v>
      </c>
      <c r="S199" s="117" t="s">
        <v>927</v>
      </c>
      <c r="T199" s="117" t="s">
        <v>1242</v>
      </c>
      <c r="U199" s="135">
        <v>0</v>
      </c>
      <c r="V199" s="135">
        <v>0</v>
      </c>
      <c r="W199" s="135">
        <v>1</v>
      </c>
      <c r="X199" s="27">
        <v>0</v>
      </c>
      <c r="Y199" s="135">
        <v>0</v>
      </c>
      <c r="Z199" s="27">
        <v>-0.99928109273903665</v>
      </c>
      <c r="AA199" s="27">
        <v>-0.99929577464788732</v>
      </c>
    </row>
    <row r="200" spans="1:27" x14ac:dyDescent="0.25">
      <c r="A200" s="117" t="s">
        <v>1333</v>
      </c>
      <c r="B200" s="117" t="s">
        <v>320</v>
      </c>
      <c r="C200" s="117" t="s">
        <v>1030</v>
      </c>
      <c r="D200" s="117" t="s">
        <v>1031</v>
      </c>
      <c r="E200" s="117" t="s">
        <v>1114</v>
      </c>
      <c r="F200" s="117" t="s">
        <v>23</v>
      </c>
      <c r="G200" s="135" t="e">
        <v>#DIV/0!</v>
      </c>
      <c r="H200" s="135" t="e">
        <v>#DIV/0!</v>
      </c>
      <c r="I200" s="135" t="e">
        <v>#DIV/0!</v>
      </c>
      <c r="J200" s="27" t="e">
        <v>#DIV/0!</v>
      </c>
      <c r="K200" s="135" t="e">
        <v>#DIV/0!</v>
      </c>
      <c r="L200" s="27">
        <v>-1</v>
      </c>
      <c r="M200" s="27">
        <v>-1</v>
      </c>
      <c r="O200" s="117" t="s">
        <v>1333</v>
      </c>
      <c r="P200" s="117" t="s">
        <v>320</v>
      </c>
      <c r="Q200" s="117" t="s">
        <v>1030</v>
      </c>
      <c r="R200" s="117" t="s">
        <v>1031</v>
      </c>
      <c r="S200" s="117" t="s">
        <v>1114</v>
      </c>
      <c r="T200" s="117" t="s">
        <v>23</v>
      </c>
      <c r="U200" s="135" t="e">
        <v>#DIV/0!</v>
      </c>
      <c r="V200" s="135" t="e">
        <v>#DIV/0!</v>
      </c>
      <c r="W200" s="135" t="e">
        <v>#DIV/0!</v>
      </c>
      <c r="X200" s="27" t="e">
        <v>#DIV/0!</v>
      </c>
      <c r="Y200" s="135" t="e">
        <v>#DIV/0!</v>
      </c>
      <c r="Z200" s="27">
        <v>-1</v>
      </c>
      <c r="AA200" s="27">
        <v>-1</v>
      </c>
    </row>
    <row r="201" spans="1:27" x14ac:dyDescent="0.25">
      <c r="A201" s="117" t="s">
        <v>1333</v>
      </c>
      <c r="B201" s="117" t="s">
        <v>320</v>
      </c>
      <c r="C201" s="117" t="s">
        <v>907</v>
      </c>
      <c r="D201" s="117" t="s">
        <v>1208</v>
      </c>
      <c r="E201" s="117" t="s">
        <v>912</v>
      </c>
      <c r="F201" s="117" t="s">
        <v>1229</v>
      </c>
      <c r="G201" s="135" t="e">
        <v>#DIV/0!</v>
      </c>
      <c r="H201" s="135" t="e">
        <v>#DIV/0!</v>
      </c>
      <c r="I201" s="135" t="e">
        <v>#DIV/0!</v>
      </c>
      <c r="J201" s="27" t="e">
        <v>#DIV/0!</v>
      </c>
      <c r="K201" s="135" t="e">
        <v>#DIV/0!</v>
      </c>
      <c r="L201" s="27">
        <v>-1</v>
      </c>
      <c r="M201" s="27">
        <v>-1</v>
      </c>
      <c r="O201" s="117" t="s">
        <v>1333</v>
      </c>
      <c r="P201" s="117" t="s">
        <v>320</v>
      </c>
      <c r="Q201" s="117" t="s">
        <v>907</v>
      </c>
      <c r="R201" s="117" t="s">
        <v>1208</v>
      </c>
      <c r="S201" s="117" t="s">
        <v>912</v>
      </c>
      <c r="T201" s="117" t="s">
        <v>1229</v>
      </c>
      <c r="U201" s="135" t="e">
        <v>#DIV/0!</v>
      </c>
      <c r="V201" s="135" t="e">
        <v>#DIV/0!</v>
      </c>
      <c r="W201" s="135" t="e">
        <v>#DIV/0!</v>
      </c>
      <c r="X201" s="27" t="e">
        <v>#DIV/0!</v>
      </c>
      <c r="Y201" s="135" t="e">
        <v>#DIV/0!</v>
      </c>
      <c r="Z201" s="27">
        <v>-1</v>
      </c>
      <c r="AA201" s="27">
        <v>-1</v>
      </c>
    </row>
    <row r="202" spans="1:27" x14ac:dyDescent="0.25">
      <c r="A202" s="117" t="s">
        <v>1333</v>
      </c>
      <c r="B202" s="117" t="s">
        <v>320</v>
      </c>
      <c r="C202" s="117" t="s">
        <v>753</v>
      </c>
      <c r="D202" s="117" t="s">
        <v>754</v>
      </c>
      <c r="E202" s="117" t="s">
        <v>756</v>
      </c>
      <c r="F202" s="117" t="s">
        <v>1249</v>
      </c>
      <c r="G202" s="135" t="e">
        <v>#N/A</v>
      </c>
      <c r="H202" s="135" t="e">
        <v>#N/A</v>
      </c>
      <c r="I202" s="135" t="e">
        <v>#N/A</v>
      </c>
      <c r="J202" s="27" t="e">
        <v>#N/A</v>
      </c>
      <c r="K202" s="135" t="e">
        <v>#N/A</v>
      </c>
      <c r="L202" s="27" t="e">
        <v>#N/A</v>
      </c>
      <c r="M202" s="27" t="e">
        <v>#N/A</v>
      </c>
      <c r="O202" s="117" t="s">
        <v>1333</v>
      </c>
      <c r="P202" s="117" t="s">
        <v>320</v>
      </c>
      <c r="Q202" s="117" t="s">
        <v>753</v>
      </c>
      <c r="R202" s="117" t="s">
        <v>754</v>
      </c>
      <c r="S202" s="117" t="s">
        <v>756</v>
      </c>
      <c r="T202" s="117" t="s">
        <v>1249</v>
      </c>
      <c r="U202" s="135" t="e">
        <v>#N/A</v>
      </c>
      <c r="V202" s="135" t="e">
        <v>#N/A</v>
      </c>
      <c r="W202" s="135" t="e">
        <v>#N/A</v>
      </c>
      <c r="X202" s="27" t="e">
        <v>#N/A</v>
      </c>
      <c r="Y202" s="135" t="e">
        <v>#N/A</v>
      </c>
      <c r="Z202" s="27" t="e">
        <v>#N/A</v>
      </c>
      <c r="AA202" s="27" t="e">
        <v>#N/A</v>
      </c>
    </row>
    <row r="203" spans="1:27" x14ac:dyDescent="0.25">
      <c r="A203" s="117" t="s">
        <v>1333</v>
      </c>
      <c r="B203" s="117" t="s">
        <v>320</v>
      </c>
      <c r="C203" s="117" t="s">
        <v>753</v>
      </c>
      <c r="D203" s="117" t="s">
        <v>754</v>
      </c>
      <c r="E203" s="117" t="s">
        <v>762</v>
      </c>
      <c r="F203" s="117" t="s">
        <v>1168</v>
      </c>
      <c r="G203" s="135" t="e">
        <v>#N/A</v>
      </c>
      <c r="H203" s="135" t="e">
        <v>#N/A</v>
      </c>
      <c r="I203" s="135" t="e">
        <v>#N/A</v>
      </c>
      <c r="J203" s="27" t="e">
        <v>#N/A</v>
      </c>
      <c r="K203" s="135" t="e">
        <v>#N/A</v>
      </c>
      <c r="L203" s="27" t="e">
        <v>#N/A</v>
      </c>
      <c r="M203" s="27" t="e">
        <v>#N/A</v>
      </c>
      <c r="O203" s="117" t="s">
        <v>1333</v>
      </c>
      <c r="P203" s="117" t="s">
        <v>320</v>
      </c>
      <c r="Q203" s="117" t="s">
        <v>753</v>
      </c>
      <c r="R203" s="117" t="s">
        <v>754</v>
      </c>
      <c r="S203" s="117" t="s">
        <v>762</v>
      </c>
      <c r="T203" s="117" t="s">
        <v>1168</v>
      </c>
      <c r="U203" s="135" t="e">
        <v>#N/A</v>
      </c>
      <c r="V203" s="135" t="e">
        <v>#N/A</v>
      </c>
      <c r="W203" s="135" t="e">
        <v>#N/A</v>
      </c>
      <c r="X203" s="27" t="e">
        <v>#N/A</v>
      </c>
      <c r="Y203" s="135" t="e">
        <v>#N/A</v>
      </c>
      <c r="Z203" s="27" t="e">
        <v>#N/A</v>
      </c>
      <c r="AA203" s="27" t="e">
        <v>#N/A</v>
      </c>
    </row>
    <row r="204" spans="1:27" x14ac:dyDescent="0.25">
      <c r="A204" s="117" t="s">
        <v>1333</v>
      </c>
      <c r="B204" s="117" t="s">
        <v>320</v>
      </c>
      <c r="C204" s="117" t="s">
        <v>1030</v>
      </c>
      <c r="D204" s="117" t="s">
        <v>1031</v>
      </c>
      <c r="E204" s="117" t="s">
        <v>1057</v>
      </c>
      <c r="F204" s="117" t="s">
        <v>15</v>
      </c>
      <c r="G204" s="135" t="e">
        <v>#N/A</v>
      </c>
      <c r="H204" s="135" t="e">
        <v>#N/A</v>
      </c>
      <c r="I204" s="135" t="e">
        <v>#N/A</v>
      </c>
      <c r="J204" s="27" t="e">
        <v>#N/A</v>
      </c>
      <c r="K204" s="135" t="e">
        <v>#N/A</v>
      </c>
      <c r="L204" s="27" t="e">
        <v>#N/A</v>
      </c>
      <c r="M204" s="27" t="e">
        <v>#N/A</v>
      </c>
      <c r="O204" s="117" t="s">
        <v>1333</v>
      </c>
      <c r="P204" s="117" t="s">
        <v>320</v>
      </c>
      <c r="Q204" s="117" t="s">
        <v>1030</v>
      </c>
      <c r="R204" s="117" t="s">
        <v>1031</v>
      </c>
      <c r="S204" s="117" t="s">
        <v>1057</v>
      </c>
      <c r="T204" s="117" t="s">
        <v>15</v>
      </c>
      <c r="U204" s="135" t="e">
        <v>#N/A</v>
      </c>
      <c r="V204" s="135" t="e">
        <v>#N/A</v>
      </c>
      <c r="W204" s="135" t="e">
        <v>#N/A</v>
      </c>
      <c r="X204" s="27" t="e">
        <v>#N/A</v>
      </c>
      <c r="Y204" s="135" t="e">
        <v>#N/A</v>
      </c>
      <c r="Z204" s="27" t="e">
        <v>#N/A</v>
      </c>
      <c r="AA204" s="27" t="e">
        <v>#N/A</v>
      </c>
    </row>
    <row r="205" spans="1:27" x14ac:dyDescent="0.25">
      <c r="A205" s="117" t="s">
        <v>1333</v>
      </c>
      <c r="B205" s="117" t="s">
        <v>320</v>
      </c>
      <c r="C205" s="117" t="s">
        <v>1030</v>
      </c>
      <c r="D205" s="117" t="s">
        <v>1031</v>
      </c>
      <c r="E205" s="117" t="s">
        <v>1069</v>
      </c>
      <c r="F205" s="117" t="s">
        <v>1263</v>
      </c>
      <c r="G205" s="135" t="e">
        <v>#N/A</v>
      </c>
      <c r="H205" s="135" t="e">
        <v>#N/A</v>
      </c>
      <c r="I205" s="135" t="e">
        <v>#N/A</v>
      </c>
      <c r="J205" s="27" t="e">
        <v>#N/A</v>
      </c>
      <c r="K205" s="135" t="e">
        <v>#N/A</v>
      </c>
      <c r="L205" s="27" t="e">
        <v>#N/A</v>
      </c>
      <c r="M205" s="27" t="e">
        <v>#N/A</v>
      </c>
      <c r="O205" s="117" t="s">
        <v>1333</v>
      </c>
      <c r="P205" s="117" t="s">
        <v>320</v>
      </c>
      <c r="Q205" s="117" t="s">
        <v>1030</v>
      </c>
      <c r="R205" s="117" t="s">
        <v>1031</v>
      </c>
      <c r="S205" s="117" t="s">
        <v>1069</v>
      </c>
      <c r="T205" s="117" t="s">
        <v>1263</v>
      </c>
      <c r="U205" s="135" t="e">
        <v>#N/A</v>
      </c>
      <c r="V205" s="135" t="e">
        <v>#N/A</v>
      </c>
      <c r="W205" s="135" t="e">
        <v>#N/A</v>
      </c>
      <c r="X205" s="27" t="e">
        <v>#N/A</v>
      </c>
      <c r="Y205" s="135" t="e">
        <v>#N/A</v>
      </c>
      <c r="Z205" s="27" t="e">
        <v>#N/A</v>
      </c>
      <c r="AA205" s="27" t="e">
        <v>#N/A</v>
      </c>
    </row>
    <row r="206" spans="1:27" x14ac:dyDescent="0.25">
      <c r="A206" s="117" t="s">
        <v>1333</v>
      </c>
      <c r="B206" s="117" t="s">
        <v>320</v>
      </c>
      <c r="C206" s="117" t="s">
        <v>1030</v>
      </c>
      <c r="D206" s="117" t="s">
        <v>1031</v>
      </c>
      <c r="E206" s="117" t="s">
        <v>1084</v>
      </c>
      <c r="F206" s="117" t="s">
        <v>12</v>
      </c>
      <c r="G206" s="135" t="e">
        <v>#N/A</v>
      </c>
      <c r="H206" s="135" t="e">
        <v>#N/A</v>
      </c>
      <c r="I206" s="135" t="e">
        <v>#N/A</v>
      </c>
      <c r="J206" s="27" t="e">
        <v>#N/A</v>
      </c>
      <c r="K206" s="135" t="e">
        <v>#N/A</v>
      </c>
      <c r="L206" s="27" t="e">
        <v>#N/A</v>
      </c>
      <c r="M206" s="27" t="e">
        <v>#N/A</v>
      </c>
      <c r="O206" s="117" t="s">
        <v>1333</v>
      </c>
      <c r="P206" s="117" t="s">
        <v>320</v>
      </c>
      <c r="Q206" s="117" t="s">
        <v>1030</v>
      </c>
      <c r="R206" s="117" t="s">
        <v>1031</v>
      </c>
      <c r="S206" s="117" t="s">
        <v>1084</v>
      </c>
      <c r="T206" s="117" t="s">
        <v>12</v>
      </c>
      <c r="U206" s="135" t="e">
        <v>#N/A</v>
      </c>
      <c r="V206" s="135" t="e">
        <v>#N/A</v>
      </c>
      <c r="W206" s="135" t="e">
        <v>#N/A</v>
      </c>
      <c r="X206" s="27" t="e">
        <v>#N/A</v>
      </c>
      <c r="Y206" s="135" t="e">
        <v>#N/A</v>
      </c>
      <c r="Z206" s="27" t="e">
        <v>#N/A</v>
      </c>
      <c r="AA206" s="27" t="e">
        <v>#N/A</v>
      </c>
    </row>
    <row r="207" spans="1:27" x14ac:dyDescent="0.25">
      <c r="A207" s="117" t="s">
        <v>1333</v>
      </c>
      <c r="B207" s="117" t="s">
        <v>320</v>
      </c>
      <c r="C207" s="117" t="s">
        <v>907</v>
      </c>
      <c r="D207" s="117" t="s">
        <v>1208</v>
      </c>
      <c r="E207" s="117" t="s">
        <v>905</v>
      </c>
      <c r="F207" s="117" t="s">
        <v>1209</v>
      </c>
      <c r="G207" s="135" t="e">
        <v>#N/A</v>
      </c>
      <c r="H207" s="135" t="e">
        <v>#N/A</v>
      </c>
      <c r="I207" s="135" t="e">
        <v>#N/A</v>
      </c>
      <c r="J207" s="27" t="e">
        <v>#N/A</v>
      </c>
      <c r="K207" s="135" t="e">
        <v>#N/A</v>
      </c>
      <c r="L207" s="27" t="e">
        <v>#N/A</v>
      </c>
      <c r="M207" s="27" t="e">
        <v>#N/A</v>
      </c>
      <c r="O207" s="117" t="s">
        <v>1333</v>
      </c>
      <c r="P207" s="117" t="s">
        <v>320</v>
      </c>
      <c r="Q207" s="117" t="s">
        <v>907</v>
      </c>
      <c r="R207" s="117" t="s">
        <v>1208</v>
      </c>
      <c r="S207" s="117" t="s">
        <v>905</v>
      </c>
      <c r="T207" s="117" t="s">
        <v>1209</v>
      </c>
      <c r="U207" s="135" t="e">
        <v>#N/A</v>
      </c>
      <c r="V207" s="135" t="e">
        <v>#N/A</v>
      </c>
      <c r="W207" s="135" t="e">
        <v>#N/A</v>
      </c>
      <c r="X207" s="27" t="e">
        <v>#N/A</v>
      </c>
      <c r="Y207" s="135" t="e">
        <v>#N/A</v>
      </c>
      <c r="Z207" s="27" t="e">
        <v>#N/A</v>
      </c>
      <c r="AA207" s="27" t="e">
        <v>#N/A</v>
      </c>
    </row>
    <row r="208" spans="1:27" x14ac:dyDescent="0.25">
      <c r="A208" s="117" t="s">
        <v>1333</v>
      </c>
      <c r="B208" s="117" t="s">
        <v>320</v>
      </c>
      <c r="C208" s="117" t="s">
        <v>907</v>
      </c>
      <c r="D208" s="117" t="s">
        <v>1208</v>
      </c>
      <c r="E208" s="117" t="s">
        <v>909</v>
      </c>
      <c r="F208" s="117" t="s">
        <v>1220</v>
      </c>
      <c r="G208" s="135" t="e">
        <v>#N/A</v>
      </c>
      <c r="H208" s="135" t="e">
        <v>#N/A</v>
      </c>
      <c r="I208" s="135" t="e">
        <v>#N/A</v>
      </c>
      <c r="J208" s="27" t="e">
        <v>#N/A</v>
      </c>
      <c r="K208" s="135" t="e">
        <v>#N/A</v>
      </c>
      <c r="L208" s="27" t="e">
        <v>#N/A</v>
      </c>
      <c r="M208" s="27" t="e">
        <v>#N/A</v>
      </c>
      <c r="O208" s="117" t="s">
        <v>1333</v>
      </c>
      <c r="P208" s="117" t="s">
        <v>320</v>
      </c>
      <c r="Q208" s="117" t="s">
        <v>907</v>
      </c>
      <c r="R208" s="117" t="s">
        <v>1208</v>
      </c>
      <c r="S208" s="117" t="s">
        <v>909</v>
      </c>
      <c r="T208" s="117" t="s">
        <v>1220</v>
      </c>
      <c r="U208" s="135" t="e">
        <v>#N/A</v>
      </c>
      <c r="V208" s="135" t="e">
        <v>#N/A</v>
      </c>
      <c r="W208" s="135" t="e">
        <v>#N/A</v>
      </c>
      <c r="X208" s="27" t="e">
        <v>#N/A</v>
      </c>
      <c r="Y208" s="135" t="e">
        <v>#N/A</v>
      </c>
      <c r="Z208" s="27" t="e">
        <v>#N/A</v>
      </c>
      <c r="AA208" s="27" t="e">
        <v>#N/A</v>
      </c>
    </row>
    <row r="209" spans="1:27" x14ac:dyDescent="0.25">
      <c r="A209" s="117" t="s">
        <v>1333</v>
      </c>
      <c r="B209" s="117" t="s">
        <v>320</v>
      </c>
      <c r="C209" s="117" t="s">
        <v>932</v>
      </c>
      <c r="D209" s="117" t="s">
        <v>1170</v>
      </c>
      <c r="E209" s="117" t="s">
        <v>943</v>
      </c>
      <c r="F209" s="117" t="s">
        <v>1217</v>
      </c>
      <c r="G209" s="135" t="e">
        <v>#N/A</v>
      </c>
      <c r="H209" s="135" t="e">
        <v>#N/A</v>
      </c>
      <c r="I209" s="135" t="e">
        <v>#N/A</v>
      </c>
      <c r="J209" s="27" t="e">
        <v>#N/A</v>
      </c>
      <c r="K209" s="135" t="e">
        <v>#N/A</v>
      </c>
      <c r="L209" s="27" t="e">
        <v>#N/A</v>
      </c>
      <c r="M209" s="27" t="e">
        <v>#N/A</v>
      </c>
      <c r="O209" s="117" t="s">
        <v>1333</v>
      </c>
      <c r="P209" s="117" t="s">
        <v>320</v>
      </c>
      <c r="Q209" s="117" t="s">
        <v>932</v>
      </c>
      <c r="R209" s="117" t="s">
        <v>1170</v>
      </c>
      <c r="S209" s="117" t="s">
        <v>943</v>
      </c>
      <c r="T209" s="117" t="s">
        <v>1217</v>
      </c>
      <c r="U209" s="135" t="e">
        <v>#N/A</v>
      </c>
      <c r="V209" s="135" t="e">
        <v>#N/A</v>
      </c>
      <c r="W209" s="135" t="e">
        <v>#N/A</v>
      </c>
      <c r="X209" s="27" t="e">
        <v>#N/A</v>
      </c>
      <c r="Y209" s="135" t="e">
        <v>#N/A</v>
      </c>
      <c r="Z209" s="27" t="e">
        <v>#N/A</v>
      </c>
      <c r="AA209" s="27" t="e">
        <v>#N/A</v>
      </c>
    </row>
    <row r="210" spans="1:27" x14ac:dyDescent="0.25">
      <c r="A210" s="117" t="s">
        <v>1333</v>
      </c>
      <c r="B210" s="117" t="s">
        <v>320</v>
      </c>
      <c r="C210" s="117" t="s">
        <v>907</v>
      </c>
      <c r="D210" s="117" t="s">
        <v>1208</v>
      </c>
      <c r="E210" s="117" t="s">
        <v>918</v>
      </c>
      <c r="F210" s="117" t="s">
        <v>1212</v>
      </c>
      <c r="G210" s="135" t="e">
        <v>#N/A</v>
      </c>
      <c r="H210" s="135" t="e">
        <v>#N/A</v>
      </c>
      <c r="I210" s="135" t="e">
        <v>#N/A</v>
      </c>
      <c r="J210" s="27" t="e">
        <v>#N/A</v>
      </c>
      <c r="K210" s="135" t="e">
        <v>#N/A</v>
      </c>
      <c r="L210" s="27" t="e">
        <v>#N/A</v>
      </c>
      <c r="M210" s="27" t="e">
        <v>#N/A</v>
      </c>
      <c r="O210" s="117" t="s">
        <v>1333</v>
      </c>
      <c r="P210" s="117" t="s">
        <v>320</v>
      </c>
      <c r="Q210" s="117" t="s">
        <v>907</v>
      </c>
      <c r="R210" s="117" t="s">
        <v>1208</v>
      </c>
      <c r="S210" s="117" t="s">
        <v>918</v>
      </c>
      <c r="T210" s="117" t="s">
        <v>1212</v>
      </c>
      <c r="U210" s="135" t="e">
        <v>#N/A</v>
      </c>
      <c r="V210" s="135" t="e">
        <v>#N/A</v>
      </c>
      <c r="W210" s="135" t="e">
        <v>#N/A</v>
      </c>
      <c r="X210" s="27" t="e">
        <v>#N/A</v>
      </c>
      <c r="Y210" s="135" t="e">
        <v>#N/A</v>
      </c>
      <c r="Z210" s="27" t="e">
        <v>#N/A</v>
      </c>
      <c r="AA210" s="27" t="e">
        <v>#N/A</v>
      </c>
    </row>
    <row r="211" spans="1:27" x14ac:dyDescent="0.25">
      <c r="A211" s="117" t="s">
        <v>1333</v>
      </c>
      <c r="B211" s="117" t="s">
        <v>320</v>
      </c>
      <c r="C211" s="117" t="s">
        <v>907</v>
      </c>
      <c r="D211" s="117" t="s">
        <v>1208</v>
      </c>
      <c r="E211" s="117" t="s">
        <v>921</v>
      </c>
      <c r="F211" s="117" t="s">
        <v>1226</v>
      </c>
      <c r="G211" s="135" t="e">
        <v>#N/A</v>
      </c>
      <c r="H211" s="135" t="e">
        <v>#N/A</v>
      </c>
      <c r="I211" s="135" t="e">
        <v>#N/A</v>
      </c>
      <c r="J211" s="27" t="e">
        <v>#N/A</v>
      </c>
      <c r="K211" s="135" t="e">
        <v>#N/A</v>
      </c>
      <c r="L211" s="27" t="e">
        <v>#N/A</v>
      </c>
      <c r="M211" s="27" t="e">
        <v>#N/A</v>
      </c>
      <c r="O211" s="117" t="s">
        <v>1333</v>
      </c>
      <c r="P211" s="117" t="s">
        <v>320</v>
      </c>
      <c r="Q211" s="117" t="s">
        <v>907</v>
      </c>
      <c r="R211" s="117" t="s">
        <v>1208</v>
      </c>
      <c r="S211" s="117" t="s">
        <v>921</v>
      </c>
      <c r="T211" s="117" t="s">
        <v>1226</v>
      </c>
      <c r="U211" s="135" t="e">
        <v>#N/A</v>
      </c>
      <c r="V211" s="135" t="e">
        <v>#N/A</v>
      </c>
      <c r="W211" s="135" t="e">
        <v>#N/A</v>
      </c>
      <c r="X211" s="27" t="e">
        <v>#N/A</v>
      </c>
      <c r="Y211" s="135" t="e">
        <v>#N/A</v>
      </c>
      <c r="Z211" s="27" t="e">
        <v>#N/A</v>
      </c>
      <c r="AA211" s="27" t="e">
        <v>#N/A</v>
      </c>
    </row>
    <row r="212" spans="1:27" x14ac:dyDescent="0.25">
      <c r="A212" s="117" t="s">
        <v>1333</v>
      </c>
      <c r="B212" s="117" t="s">
        <v>320</v>
      </c>
      <c r="C212" s="117" t="s">
        <v>907</v>
      </c>
      <c r="D212" s="117" t="s">
        <v>1208</v>
      </c>
      <c r="E212" s="117" t="s">
        <v>924</v>
      </c>
      <c r="F212" s="117" t="s">
        <v>1213</v>
      </c>
      <c r="G212" s="135" t="e">
        <v>#N/A</v>
      </c>
      <c r="H212" s="135" t="e">
        <v>#N/A</v>
      </c>
      <c r="I212" s="135" t="e">
        <v>#N/A</v>
      </c>
      <c r="J212" s="27" t="e">
        <v>#N/A</v>
      </c>
      <c r="K212" s="135" t="e">
        <v>#N/A</v>
      </c>
      <c r="L212" s="27" t="e">
        <v>#N/A</v>
      </c>
      <c r="M212" s="27" t="e">
        <v>#N/A</v>
      </c>
      <c r="O212" s="117" t="s">
        <v>1333</v>
      </c>
      <c r="P212" s="117" t="s">
        <v>320</v>
      </c>
      <c r="Q212" s="117" t="s">
        <v>907</v>
      </c>
      <c r="R212" s="117" t="s">
        <v>1208</v>
      </c>
      <c r="S212" s="117" t="s">
        <v>924</v>
      </c>
      <c r="T212" s="117" t="s">
        <v>1213</v>
      </c>
      <c r="U212" s="135" t="e">
        <v>#N/A</v>
      </c>
      <c r="V212" s="135" t="e">
        <v>#N/A</v>
      </c>
      <c r="W212" s="135" t="e">
        <v>#N/A</v>
      </c>
      <c r="X212" s="27" t="e">
        <v>#N/A</v>
      </c>
      <c r="Y212" s="135" t="e">
        <v>#N/A</v>
      </c>
      <c r="Z212" s="27" t="e">
        <v>#N/A</v>
      </c>
      <c r="AA212" s="27" t="e">
        <v>#N/A</v>
      </c>
    </row>
  </sheetData>
  <conditionalFormatting sqref="L144 L93 L116:L118 L90 L112 L138 L147:L148 L153 L150:L151 L155:L212">
    <cfRule type="cellIs" dxfId="47" priority="16" stopIfTrue="1" operator="lessThan">
      <formula>-0.1</formula>
    </cfRule>
  </conditionalFormatting>
  <conditionalFormatting sqref="M144 M93 M116:M118 M90 M112 M138 M147:M148 M153 M150:M151 M155:M212">
    <cfRule type="cellIs" dxfId="46" priority="15" stopIfTrue="1" operator="greaterThan">
      <formula>0.2</formula>
    </cfRule>
  </conditionalFormatting>
  <conditionalFormatting sqref="J144 J93 J116:J118 J90 J112 J138 J147:J148 J153 J150:J151 J155:J212">
    <cfRule type="cellIs" dxfId="45" priority="14" stopIfTrue="1" operator="greaterThan">
      <formula>0.05</formula>
    </cfRule>
  </conditionalFormatting>
  <conditionalFormatting sqref="J144 J93 J116:J118 J90 J112 J138 J147:J148 J153 J150:J151 J155:J212">
    <cfRule type="cellIs" dxfId="44" priority="13" stopIfTrue="1" operator="lessThan">
      <formula>0</formula>
    </cfRule>
  </conditionalFormatting>
  <conditionalFormatting sqref="L2:L89 L119:L137 L145:L146 L94:L111 L91:L92 L113:L115 L139:L143 L154 L152 L149">
    <cfRule type="cellIs" dxfId="43" priority="12" stopIfTrue="1" operator="lessThan">
      <formula>-0.1</formula>
    </cfRule>
  </conditionalFormatting>
  <conditionalFormatting sqref="M2:M89 M119:M137 M145:M146 M94:M111 M91:M92 M113:M115 M139:M143 M154 M152 M149">
    <cfRule type="cellIs" dxfId="42" priority="11" stopIfTrue="1" operator="greaterThan">
      <formula>0.2</formula>
    </cfRule>
  </conditionalFormatting>
  <conditionalFormatting sqref="J2:J89 J119:J137 J145:J146 J94:J111 J91:J92 J113:J115 J139:J143 J154 J152 J149">
    <cfRule type="cellIs" dxfId="41" priority="10" stopIfTrue="1" operator="greaterThan">
      <formula>0.05</formula>
    </cfRule>
  </conditionalFormatting>
  <conditionalFormatting sqref="J2:J89 J119:J137 J145:J146 J94:J111 J91:J92 J113:J115 J139:J143 J154 J152 J149">
    <cfRule type="cellIs" dxfId="40" priority="9" stopIfTrue="1" operator="lessThan">
      <formula>0</formula>
    </cfRule>
  </conditionalFormatting>
  <conditionalFormatting sqref="Z144 Z93 Z116:Z118 Z90 Z112 Z138 Z147:Z148 Z153 Z150:Z151 Z155:Z212">
    <cfRule type="cellIs" dxfId="39" priority="8" stopIfTrue="1" operator="lessThan">
      <formula>-0.1</formula>
    </cfRule>
  </conditionalFormatting>
  <conditionalFormatting sqref="AA144 AA93 AA116:AA118 AA90 AA112 AA138 AA147:AA148 AA153 AA150:AA151 AA155:AA212">
    <cfRule type="cellIs" dxfId="38" priority="7" stopIfTrue="1" operator="greaterThan">
      <formula>0.2</formula>
    </cfRule>
  </conditionalFormatting>
  <conditionalFormatting sqref="X144 X93 X116:X118 X90 X112 X138 X147:X148 X153 X150:X151 X155:X212">
    <cfRule type="cellIs" dxfId="37" priority="6" stopIfTrue="1" operator="greaterThan">
      <formula>0.05</formula>
    </cfRule>
  </conditionalFormatting>
  <conditionalFormatting sqref="X144 X93 X116:X118 X90 X112 X138 X147:X148 X153 X150:X151 X155:X212">
    <cfRule type="cellIs" dxfId="36" priority="5" stopIfTrue="1" operator="lessThan">
      <formula>0</formula>
    </cfRule>
  </conditionalFormatting>
  <conditionalFormatting sqref="Z2:Z89 Z119:Z137 Z145:Z146 Z94:Z111 Z91:Z92 Z113:Z115 Z139:Z143 Z154 Z152 Z149">
    <cfRule type="cellIs" dxfId="35" priority="4" stopIfTrue="1" operator="lessThan">
      <formula>-0.1</formula>
    </cfRule>
  </conditionalFormatting>
  <conditionalFormatting sqref="AA2:AA89 AA119:AA137 AA145:AA146 AA94:AA111 AA91:AA92 AA113:AA115 AA139:AA143 AA154 AA152 AA149">
    <cfRule type="cellIs" dxfId="34" priority="3" stopIfTrue="1" operator="greaterThan">
      <formula>0.2</formula>
    </cfRule>
  </conditionalFormatting>
  <conditionalFormatting sqref="X2:X89 X119:X137 X145:X146 X94:X111 X91:X92 X113:X115 X139:X143 X154 X152 X149">
    <cfRule type="cellIs" dxfId="33" priority="2" stopIfTrue="1" operator="greaterThan">
      <formula>0.05</formula>
    </cfRule>
  </conditionalFormatting>
  <conditionalFormatting sqref="X2:X89 X119:X137 X145:X146 X94:X111 X91:X92 X113:X115 X139:X143 X154 X152 X149">
    <cfRule type="cellIs" dxfId="32" priority="1" stopIfTrue="1"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indexed="47"/>
    <pageSetUpPr fitToPage="1"/>
  </sheetPr>
  <dimension ref="A1:S253"/>
  <sheetViews>
    <sheetView showGridLines="0" zoomScaleNormal="100" workbookViewId="0">
      <pane xSplit="3" ySplit="7" topLeftCell="D125" activePane="bottomRight" state="frozen"/>
      <selection pane="topRight" activeCell="D1" sqref="D1"/>
      <selection pane="bottomLeft" activeCell="A8" sqref="A8"/>
      <selection pane="bottomRight"/>
    </sheetView>
  </sheetViews>
  <sheetFormatPr defaultRowHeight="12.75" x14ac:dyDescent="0.2"/>
  <cols>
    <col min="1" max="1" width="5.28515625" style="126" bestFit="1" customWidth="1"/>
    <col min="2" max="2" width="58.5703125" style="126" customWidth="1"/>
    <col min="3" max="3" width="5.28515625" style="126" bestFit="1" customWidth="1"/>
    <col min="4" max="4" width="17.140625" style="126" customWidth="1"/>
    <col min="5" max="6" width="12.7109375" style="126" customWidth="1"/>
    <col min="7" max="7" width="13.42578125" style="126" bestFit="1" customWidth="1"/>
    <col min="8" max="13" width="12.7109375" style="126" customWidth="1"/>
    <col min="14" max="15" width="15.7109375" style="126" customWidth="1"/>
    <col min="16" max="16" width="10.7109375" style="126" customWidth="1"/>
    <col min="17" max="19" width="9.140625" style="327"/>
    <col min="20" max="16384" width="9.140625" style="126"/>
  </cols>
  <sheetData>
    <row r="1" spans="1:19" ht="18" x14ac:dyDescent="0.25">
      <c r="A1" s="174" t="s">
        <v>1399</v>
      </c>
      <c r="B1" s="124"/>
      <c r="C1" s="124"/>
      <c r="D1" s="124"/>
      <c r="E1" s="124"/>
      <c r="F1" s="124"/>
      <c r="G1" s="124"/>
      <c r="H1" s="124"/>
      <c r="I1" s="124"/>
      <c r="J1" s="124"/>
      <c r="K1" s="124"/>
      <c r="L1" s="124"/>
      <c r="M1" s="124"/>
      <c r="N1" s="124"/>
      <c r="O1" s="124"/>
      <c r="P1" s="124"/>
      <c r="Q1" s="356"/>
    </row>
    <row r="2" spans="1:19" x14ac:dyDescent="0.2">
      <c r="A2" s="124"/>
      <c r="B2" s="124"/>
      <c r="C2" s="124"/>
      <c r="D2" s="124"/>
      <c r="E2" s="124"/>
      <c r="F2" s="175"/>
      <c r="G2" s="124"/>
      <c r="H2" s="124"/>
      <c r="I2" s="124"/>
      <c r="J2" s="124"/>
      <c r="K2" s="124"/>
      <c r="L2" s="124"/>
      <c r="M2" s="124"/>
      <c r="N2" s="124"/>
      <c r="O2" s="124"/>
      <c r="P2" s="124"/>
      <c r="Q2" s="356"/>
    </row>
    <row r="3" spans="1:19" x14ac:dyDescent="0.2">
      <c r="A3" s="79" t="s">
        <v>1386</v>
      </c>
      <c r="B3" s="124"/>
      <c r="C3" s="124"/>
      <c r="D3" s="124"/>
      <c r="E3" s="124"/>
      <c r="F3" s="175"/>
      <c r="G3" s="124"/>
      <c r="H3" s="124"/>
      <c r="I3" s="124"/>
      <c r="J3" s="124"/>
      <c r="K3" s="124"/>
      <c r="L3" s="124"/>
      <c r="M3" s="124"/>
      <c r="N3" s="124"/>
      <c r="O3" s="124"/>
      <c r="P3" s="124"/>
      <c r="Q3" s="356"/>
    </row>
    <row r="4" spans="1:19" x14ac:dyDescent="0.2">
      <c r="A4" s="80" t="s">
        <v>63</v>
      </c>
      <c r="B4" s="124"/>
      <c r="C4" s="124"/>
      <c r="D4" s="124"/>
      <c r="E4" s="124"/>
      <c r="F4" s="124"/>
      <c r="G4" s="124"/>
      <c r="H4" s="127"/>
      <c r="I4" s="124"/>
      <c r="J4" s="124"/>
      <c r="K4" s="124"/>
      <c r="L4" s="124"/>
      <c r="M4" s="124"/>
      <c r="N4" s="124"/>
      <c r="O4" s="124"/>
      <c r="P4" s="124"/>
      <c r="Q4" s="356"/>
    </row>
    <row r="5" spans="1:19" x14ac:dyDescent="0.2">
      <c r="A5" s="320"/>
      <c r="B5" s="320"/>
      <c r="C5" s="320"/>
      <c r="D5" s="124"/>
      <c r="E5" s="124"/>
      <c r="F5" s="124"/>
      <c r="G5" s="124"/>
      <c r="H5" s="124"/>
      <c r="I5" s="124"/>
      <c r="J5" s="124"/>
      <c r="K5" s="124"/>
      <c r="L5" s="124"/>
      <c r="M5" s="124"/>
      <c r="N5" s="124"/>
      <c r="O5" s="124"/>
      <c r="P5" s="124"/>
      <c r="Q5" s="356"/>
    </row>
    <row r="6" spans="1:19" s="128" customFormat="1" ht="25.5" customHeight="1" x14ac:dyDescent="0.2">
      <c r="A6" s="77"/>
      <c r="B6" s="77"/>
      <c r="C6" s="77"/>
      <c r="D6" s="216" t="s">
        <v>1316</v>
      </c>
      <c r="E6" s="394" t="s">
        <v>1317</v>
      </c>
      <c r="F6" s="394"/>
      <c r="G6" s="217"/>
      <c r="H6" s="394" t="s">
        <v>1318</v>
      </c>
      <c r="I6" s="394"/>
      <c r="J6" s="394" t="s">
        <v>1319</v>
      </c>
      <c r="K6" s="394"/>
      <c r="L6" s="394" t="s">
        <v>1320</v>
      </c>
      <c r="M6" s="394"/>
      <c r="N6" s="394" t="s">
        <v>1321</v>
      </c>
      <c r="O6" s="394"/>
      <c r="P6" s="218"/>
      <c r="Q6" s="357"/>
      <c r="R6" s="358"/>
      <c r="S6" s="358"/>
    </row>
    <row r="7" spans="1:19" s="128" customFormat="1" ht="38.25" x14ac:dyDescent="0.2">
      <c r="A7" s="106" t="s">
        <v>71</v>
      </c>
      <c r="B7" s="106" t="s">
        <v>72</v>
      </c>
      <c r="C7" s="361" t="s">
        <v>71</v>
      </c>
      <c r="D7" s="219" t="s">
        <v>33</v>
      </c>
      <c r="E7" s="220" t="s">
        <v>33</v>
      </c>
      <c r="F7" s="220" t="s">
        <v>36</v>
      </c>
      <c r="G7" s="221" t="s">
        <v>58</v>
      </c>
      <c r="H7" s="220" t="s">
        <v>33</v>
      </c>
      <c r="I7" s="220" t="s">
        <v>36</v>
      </c>
      <c r="J7" s="220" t="s">
        <v>33</v>
      </c>
      <c r="K7" s="220" t="s">
        <v>36</v>
      </c>
      <c r="L7" s="220" t="s">
        <v>33</v>
      </c>
      <c r="M7" s="220" t="s">
        <v>36</v>
      </c>
      <c r="N7" s="220" t="s">
        <v>33</v>
      </c>
      <c r="O7" s="220" t="s">
        <v>36</v>
      </c>
      <c r="P7" s="222" t="s">
        <v>457</v>
      </c>
      <c r="Q7" s="359" t="s">
        <v>1415</v>
      </c>
      <c r="R7" s="359" t="s">
        <v>1416</v>
      </c>
      <c r="S7" s="359" t="s">
        <v>1417</v>
      </c>
    </row>
    <row r="8" spans="1:19" x14ac:dyDescent="0.2">
      <c r="A8" s="77" t="s">
        <v>1388</v>
      </c>
      <c r="B8" s="77" t="s">
        <v>1389</v>
      </c>
      <c r="C8" s="77"/>
      <c r="D8" s="19">
        <v>155251</v>
      </c>
      <c r="E8" s="202">
        <f>H8+J8</f>
        <v>71652</v>
      </c>
      <c r="F8" s="130"/>
      <c r="G8" s="60" t="str">
        <f t="shared" ref="G8:G34" si="0">IF(ISNUMBER(F8),TEXT(((2*E8)+(1.96^2)-(1.96*((1.96^2)+(4*E8*(100%-F8)))^0.5))/(2*(D8+(1.96^2))),"0.0%")&amp;" - "&amp;TEXT(((2*E8)+(1.96^2)+(1.96*((1.96^2)+(4*E8*(100%-F8)))^0.5))/(2*(D8+(1.96^2))),"0.0%"),"")</f>
        <v/>
      </c>
      <c r="H8" s="201">
        <v>48451</v>
      </c>
      <c r="I8" s="131"/>
      <c r="J8" s="132">
        <v>23201</v>
      </c>
      <c r="K8" s="131"/>
      <c r="L8" s="201">
        <v>64959</v>
      </c>
      <c r="M8" s="131"/>
      <c r="N8" s="201">
        <v>18640</v>
      </c>
      <c r="O8" s="131">
        <f>N8/D8</f>
        <v>0.12006363888155309</v>
      </c>
      <c r="P8" s="231"/>
      <c r="Q8" s="359">
        <v>0</v>
      </c>
      <c r="R8" s="359">
        <v>1</v>
      </c>
      <c r="S8" s="359">
        <v>0</v>
      </c>
    </row>
    <row r="9" spans="1:19" x14ac:dyDescent="0.2">
      <c r="A9" s="77"/>
      <c r="B9" s="77"/>
      <c r="C9" s="77"/>
      <c r="D9" s="19"/>
      <c r="E9" s="202"/>
      <c r="F9" s="130"/>
      <c r="G9" s="60"/>
      <c r="H9" s="201"/>
      <c r="I9" s="131"/>
      <c r="J9" s="132"/>
      <c r="K9" s="131"/>
      <c r="L9" s="201"/>
      <c r="M9" s="131"/>
      <c r="N9" s="201"/>
      <c r="O9" s="131"/>
      <c r="P9" s="231"/>
      <c r="Q9" s="359"/>
    </row>
    <row r="10" spans="1:19" x14ac:dyDescent="0.2">
      <c r="A10" s="77" t="s">
        <v>461</v>
      </c>
      <c r="B10" s="77" t="s">
        <v>1131</v>
      </c>
      <c r="C10" s="77"/>
      <c r="D10" s="19">
        <v>3244</v>
      </c>
      <c r="E10" s="202">
        <f t="shared" ref="E10:E34" si="1">H10+J10</f>
        <v>1157</v>
      </c>
      <c r="F10" s="130">
        <f t="shared" ref="F10:F33" si="2">I10+K10</f>
        <v>0.35665844636251542</v>
      </c>
      <c r="G10" s="60" t="str">
        <f t="shared" si="0"/>
        <v>34.0% - 37.3%</v>
      </c>
      <c r="H10" s="201">
        <v>849</v>
      </c>
      <c r="I10" s="131">
        <f>H10/D10</f>
        <v>0.26171393341553639</v>
      </c>
      <c r="J10" s="132">
        <v>308</v>
      </c>
      <c r="K10" s="131">
        <f t="shared" ref="K10:K70" si="3">J10/D10</f>
        <v>9.4944512946979032E-2</v>
      </c>
      <c r="L10" s="201">
        <v>2007</v>
      </c>
      <c r="M10" s="131">
        <f t="shared" ref="M10:M70" si="4">L10/D10</f>
        <v>0.61868064118372379</v>
      </c>
      <c r="N10" s="201">
        <v>80</v>
      </c>
      <c r="O10" s="131">
        <f t="shared" ref="O10:O34" si="5">N10/D10</f>
        <v>2.4660912453760789E-2</v>
      </c>
      <c r="P10" s="231"/>
      <c r="Q10" s="359">
        <v>0</v>
      </c>
      <c r="R10" s="359">
        <v>0</v>
      </c>
      <c r="S10" s="359">
        <v>0</v>
      </c>
    </row>
    <row r="11" spans="1:19" x14ac:dyDescent="0.2">
      <c r="A11" s="77" t="s">
        <v>480</v>
      </c>
      <c r="B11" s="77" t="s">
        <v>1129</v>
      </c>
      <c r="C11" s="77"/>
      <c r="D11" s="19">
        <v>3280</v>
      </c>
      <c r="E11" s="202">
        <f t="shared" si="1"/>
        <v>883</v>
      </c>
      <c r="F11" s="130">
        <f t="shared" si="2"/>
        <v>0.26920731707317075</v>
      </c>
      <c r="G11" s="60" t="str">
        <f t="shared" si="0"/>
        <v>25.4% - 28.5%</v>
      </c>
      <c r="H11" s="201">
        <v>632</v>
      </c>
      <c r="I11" s="131">
        <f t="shared" ref="I11:I74" si="6">H11/D11</f>
        <v>0.1926829268292683</v>
      </c>
      <c r="J11" s="132">
        <v>251</v>
      </c>
      <c r="K11" s="131">
        <f t="shared" si="3"/>
        <v>7.6524390243902438E-2</v>
      </c>
      <c r="L11" s="201">
        <v>2379</v>
      </c>
      <c r="M11" s="131">
        <f t="shared" si="4"/>
        <v>0.72530487804878052</v>
      </c>
      <c r="N11" s="201">
        <v>18</v>
      </c>
      <c r="O11" s="131">
        <f t="shared" si="5"/>
        <v>5.4878048780487802E-3</v>
      </c>
      <c r="P11" s="231"/>
      <c r="Q11" s="359">
        <v>0</v>
      </c>
      <c r="R11" s="359">
        <v>0</v>
      </c>
      <c r="S11" s="359">
        <v>0</v>
      </c>
    </row>
    <row r="12" spans="1:19" x14ac:dyDescent="0.2">
      <c r="A12" s="77" t="s">
        <v>496</v>
      </c>
      <c r="B12" s="77" t="s">
        <v>497</v>
      </c>
      <c r="C12" s="77"/>
      <c r="D12" s="19">
        <v>7669</v>
      </c>
      <c r="E12" s="202">
        <f t="shared" si="1"/>
        <v>2608</v>
      </c>
      <c r="F12" s="130"/>
      <c r="G12" s="60" t="str">
        <f t="shared" si="0"/>
        <v/>
      </c>
      <c r="H12" s="201">
        <v>1839</v>
      </c>
      <c r="I12" s="131"/>
      <c r="J12" s="132">
        <v>769</v>
      </c>
      <c r="K12" s="131"/>
      <c r="L12" s="201">
        <v>3501</v>
      </c>
      <c r="M12" s="131"/>
      <c r="N12" s="201">
        <v>1560</v>
      </c>
      <c r="O12" s="131">
        <f t="shared" si="5"/>
        <v>0.20341635154518189</v>
      </c>
      <c r="P12" s="231"/>
      <c r="Q12" s="359">
        <v>1</v>
      </c>
      <c r="R12" s="359">
        <v>1</v>
      </c>
      <c r="S12" s="359">
        <v>0</v>
      </c>
    </row>
    <row r="13" spans="1:19" x14ac:dyDescent="0.2">
      <c r="A13" s="77" t="s">
        <v>534</v>
      </c>
      <c r="B13" s="77" t="s">
        <v>535</v>
      </c>
      <c r="C13" s="77"/>
      <c r="D13" s="19">
        <v>4064</v>
      </c>
      <c r="E13" s="202">
        <f t="shared" si="1"/>
        <v>1271</v>
      </c>
      <c r="F13" s="130"/>
      <c r="G13" s="60" t="str">
        <f t="shared" si="0"/>
        <v/>
      </c>
      <c r="H13" s="201">
        <v>915</v>
      </c>
      <c r="I13" s="131"/>
      <c r="J13" s="132">
        <v>356</v>
      </c>
      <c r="K13" s="131"/>
      <c r="L13" s="201">
        <v>2070</v>
      </c>
      <c r="M13" s="131"/>
      <c r="N13" s="201">
        <v>723</v>
      </c>
      <c r="O13" s="131">
        <f t="shared" si="5"/>
        <v>0.1779035433070866</v>
      </c>
      <c r="P13" s="231"/>
      <c r="Q13" s="359">
        <v>0</v>
      </c>
      <c r="R13" s="359">
        <v>1</v>
      </c>
      <c r="S13" s="359">
        <v>0</v>
      </c>
    </row>
    <row r="14" spans="1:19" x14ac:dyDescent="0.2">
      <c r="A14" s="77" t="s">
        <v>560</v>
      </c>
      <c r="B14" s="77" t="s">
        <v>561</v>
      </c>
      <c r="C14" s="77"/>
      <c r="D14" s="19">
        <v>3196</v>
      </c>
      <c r="E14" s="202">
        <f t="shared" si="1"/>
        <v>884</v>
      </c>
      <c r="F14" s="130">
        <f t="shared" si="2"/>
        <v>0.27659574468085107</v>
      </c>
      <c r="G14" s="60" t="str">
        <f t="shared" si="0"/>
        <v>26.1% - 29.2%</v>
      </c>
      <c r="H14" s="201">
        <v>613</v>
      </c>
      <c r="I14" s="131">
        <f t="shared" si="6"/>
        <v>0.19180225281602004</v>
      </c>
      <c r="J14" s="132">
        <v>271</v>
      </c>
      <c r="K14" s="131">
        <f t="shared" si="3"/>
        <v>8.4793491864831039E-2</v>
      </c>
      <c r="L14" s="201">
        <v>2194</v>
      </c>
      <c r="M14" s="131">
        <f t="shared" si="4"/>
        <v>0.68648310387984979</v>
      </c>
      <c r="N14" s="201">
        <v>118</v>
      </c>
      <c r="O14" s="131">
        <f t="shared" si="5"/>
        <v>3.6921151439299124E-2</v>
      </c>
      <c r="P14" s="231"/>
      <c r="Q14" s="359">
        <v>0</v>
      </c>
      <c r="R14" s="359">
        <v>0</v>
      </c>
      <c r="S14" s="359">
        <v>0</v>
      </c>
    </row>
    <row r="15" spans="1:19" x14ac:dyDescent="0.2">
      <c r="A15" s="77" t="s">
        <v>580</v>
      </c>
      <c r="B15" s="77" t="s">
        <v>1163</v>
      </c>
      <c r="C15" s="77"/>
      <c r="D15" s="19">
        <v>4912</v>
      </c>
      <c r="E15" s="202">
        <f t="shared" si="1"/>
        <v>1655</v>
      </c>
      <c r="F15" s="130"/>
      <c r="G15" s="60" t="str">
        <f t="shared" si="0"/>
        <v/>
      </c>
      <c r="H15" s="201">
        <v>1209</v>
      </c>
      <c r="I15" s="131"/>
      <c r="J15" s="132">
        <v>446</v>
      </c>
      <c r="K15" s="131"/>
      <c r="L15" s="201">
        <v>2725</v>
      </c>
      <c r="M15" s="131"/>
      <c r="N15" s="201">
        <v>532</v>
      </c>
      <c r="O15" s="131">
        <f t="shared" si="5"/>
        <v>0.10830618892508144</v>
      </c>
      <c r="P15" s="231"/>
      <c r="Q15" s="359">
        <v>0</v>
      </c>
      <c r="R15" s="359">
        <v>1</v>
      </c>
      <c r="S15" s="359">
        <v>0</v>
      </c>
    </row>
    <row r="16" spans="1:19" x14ac:dyDescent="0.2">
      <c r="A16" s="77" t="s">
        <v>605</v>
      </c>
      <c r="B16" s="77" t="s">
        <v>1158</v>
      </c>
      <c r="C16" s="77"/>
      <c r="D16" s="19">
        <v>3660</v>
      </c>
      <c r="E16" s="202">
        <f t="shared" si="1"/>
        <v>1236</v>
      </c>
      <c r="F16" s="130"/>
      <c r="G16" s="60" t="str">
        <f t="shared" si="0"/>
        <v/>
      </c>
      <c r="H16" s="201">
        <v>953</v>
      </c>
      <c r="I16" s="131"/>
      <c r="J16" s="132">
        <v>283</v>
      </c>
      <c r="K16" s="131"/>
      <c r="L16" s="201">
        <v>2144</v>
      </c>
      <c r="M16" s="131"/>
      <c r="N16" s="201">
        <v>280</v>
      </c>
      <c r="O16" s="131">
        <f t="shared" si="5"/>
        <v>7.650273224043716E-2</v>
      </c>
      <c r="P16" s="231"/>
      <c r="Q16" s="359">
        <v>1</v>
      </c>
      <c r="R16" s="359">
        <v>1</v>
      </c>
      <c r="S16" s="359">
        <v>0</v>
      </c>
    </row>
    <row r="17" spans="1:19" x14ac:dyDescent="0.2">
      <c r="A17" s="77" t="s">
        <v>630</v>
      </c>
      <c r="B17" s="77" t="s">
        <v>1136</v>
      </c>
      <c r="C17" s="77"/>
      <c r="D17" s="19">
        <v>3993</v>
      </c>
      <c r="E17" s="202">
        <f t="shared" si="1"/>
        <v>1393</v>
      </c>
      <c r="F17" s="130"/>
      <c r="G17" s="60" t="str">
        <f t="shared" si="0"/>
        <v/>
      </c>
      <c r="H17" s="201">
        <v>1020</v>
      </c>
      <c r="I17" s="131"/>
      <c r="J17" s="132">
        <v>373</v>
      </c>
      <c r="K17" s="131"/>
      <c r="L17" s="201">
        <v>1756</v>
      </c>
      <c r="M17" s="131"/>
      <c r="N17" s="201">
        <v>844</v>
      </c>
      <c r="O17" s="131">
        <f t="shared" si="5"/>
        <v>0.21136989732031056</v>
      </c>
      <c r="P17" s="231"/>
      <c r="Q17" s="359">
        <v>1</v>
      </c>
      <c r="R17" s="359">
        <v>1</v>
      </c>
      <c r="S17" s="359">
        <v>0</v>
      </c>
    </row>
    <row r="18" spans="1:19" x14ac:dyDescent="0.2">
      <c r="A18" s="77" t="s">
        <v>646</v>
      </c>
      <c r="B18" s="77" t="s">
        <v>647</v>
      </c>
      <c r="C18" s="77"/>
      <c r="D18" s="19">
        <v>7473</v>
      </c>
      <c r="E18" s="202">
        <f t="shared" si="1"/>
        <v>3228</v>
      </c>
      <c r="F18" s="130">
        <f t="shared" si="2"/>
        <v>0.43195503813729424</v>
      </c>
      <c r="G18" s="60" t="str">
        <f t="shared" si="0"/>
        <v>42.1% - 44.3%</v>
      </c>
      <c r="H18" s="201">
        <v>2236</v>
      </c>
      <c r="I18" s="131">
        <f t="shared" si="6"/>
        <v>0.29921049110129799</v>
      </c>
      <c r="J18" s="132">
        <v>992</v>
      </c>
      <c r="K18" s="131">
        <f t="shared" si="3"/>
        <v>0.13274454703599625</v>
      </c>
      <c r="L18" s="201">
        <v>4036</v>
      </c>
      <c r="M18" s="131">
        <f t="shared" si="4"/>
        <v>0.54007761273919441</v>
      </c>
      <c r="N18" s="201">
        <v>209</v>
      </c>
      <c r="O18" s="131">
        <f t="shared" si="5"/>
        <v>2.7967349123511308E-2</v>
      </c>
      <c r="P18" s="231"/>
      <c r="Q18" s="359">
        <v>0</v>
      </c>
      <c r="R18" s="359">
        <v>0</v>
      </c>
      <c r="S18" s="359">
        <v>0</v>
      </c>
    </row>
    <row r="19" spans="1:19" s="133" customFormat="1" x14ac:dyDescent="0.2">
      <c r="A19" s="77" t="s">
        <v>678</v>
      </c>
      <c r="B19" s="77" t="s">
        <v>1133</v>
      </c>
      <c r="C19" s="77"/>
      <c r="D19" s="19">
        <v>3869</v>
      </c>
      <c r="E19" s="202">
        <f t="shared" si="1"/>
        <v>1658</v>
      </c>
      <c r="F19" s="130"/>
      <c r="G19" s="60" t="str">
        <f t="shared" si="0"/>
        <v/>
      </c>
      <c r="H19" s="201">
        <v>1123</v>
      </c>
      <c r="I19" s="131"/>
      <c r="J19" s="132">
        <v>535</v>
      </c>
      <c r="K19" s="131"/>
      <c r="L19" s="201">
        <v>2104</v>
      </c>
      <c r="M19" s="131"/>
      <c r="N19" s="201">
        <v>107</v>
      </c>
      <c r="O19" s="131">
        <f t="shared" si="5"/>
        <v>2.7655724993538383E-2</v>
      </c>
      <c r="P19" s="231"/>
      <c r="Q19" s="359">
        <v>1</v>
      </c>
      <c r="R19" s="359">
        <v>0</v>
      </c>
      <c r="S19" s="359">
        <v>0</v>
      </c>
    </row>
    <row r="20" spans="1:19" s="133" customFormat="1" x14ac:dyDescent="0.2">
      <c r="A20" s="77" t="s">
        <v>700</v>
      </c>
      <c r="B20" s="77" t="s">
        <v>1139</v>
      </c>
      <c r="C20" s="77"/>
      <c r="D20" s="19">
        <v>7788</v>
      </c>
      <c r="E20" s="202">
        <f t="shared" si="1"/>
        <v>3199</v>
      </c>
      <c r="F20" s="130"/>
      <c r="G20" s="60" t="str">
        <f t="shared" si="0"/>
        <v/>
      </c>
      <c r="H20" s="201">
        <v>1926</v>
      </c>
      <c r="I20" s="131"/>
      <c r="J20" s="132">
        <v>1273</v>
      </c>
      <c r="K20" s="131"/>
      <c r="L20" s="201">
        <v>3697</v>
      </c>
      <c r="M20" s="131"/>
      <c r="N20" s="201">
        <v>892</v>
      </c>
      <c r="O20" s="131">
        <f t="shared" si="5"/>
        <v>0.1145351823317925</v>
      </c>
      <c r="P20" s="231"/>
      <c r="Q20" s="359">
        <v>1</v>
      </c>
      <c r="R20" s="359">
        <v>1</v>
      </c>
      <c r="S20" s="359">
        <v>0</v>
      </c>
    </row>
    <row r="21" spans="1:19" s="133" customFormat="1" x14ac:dyDescent="0.2">
      <c r="A21" s="77" t="s">
        <v>722</v>
      </c>
      <c r="B21" s="77" t="s">
        <v>1148</v>
      </c>
      <c r="C21" s="77"/>
      <c r="D21" s="19">
        <v>4720</v>
      </c>
      <c r="E21" s="202">
        <f t="shared" si="1"/>
        <v>2844</v>
      </c>
      <c r="F21" s="130"/>
      <c r="G21" s="60" t="str">
        <f t="shared" si="0"/>
        <v/>
      </c>
      <c r="H21" s="201">
        <v>1997</v>
      </c>
      <c r="I21" s="131"/>
      <c r="J21" s="132">
        <v>847</v>
      </c>
      <c r="K21" s="131"/>
      <c r="L21" s="201">
        <v>1812</v>
      </c>
      <c r="M21" s="131"/>
      <c r="N21" s="201">
        <v>64</v>
      </c>
      <c r="O21" s="131">
        <f t="shared" si="5"/>
        <v>1.3559322033898305E-2</v>
      </c>
      <c r="P21" s="231"/>
      <c r="Q21" s="359">
        <v>1</v>
      </c>
      <c r="R21" s="359">
        <v>0</v>
      </c>
      <c r="S21" s="359">
        <v>0</v>
      </c>
    </row>
    <row r="22" spans="1:19" s="133" customFormat="1" x14ac:dyDescent="0.2">
      <c r="A22" s="77" t="s">
        <v>753</v>
      </c>
      <c r="B22" s="77" t="s">
        <v>754</v>
      </c>
      <c r="C22" s="77"/>
      <c r="D22" s="19">
        <v>4290</v>
      </c>
      <c r="E22" s="202">
        <f t="shared" si="1"/>
        <v>2093</v>
      </c>
      <c r="F22" s="130"/>
      <c r="G22" s="60" t="str">
        <f t="shared" si="0"/>
        <v/>
      </c>
      <c r="H22" s="201">
        <v>1536</v>
      </c>
      <c r="I22" s="131"/>
      <c r="J22" s="132">
        <v>557</v>
      </c>
      <c r="K22" s="131"/>
      <c r="L22" s="201">
        <v>1976</v>
      </c>
      <c r="M22" s="131"/>
      <c r="N22" s="201">
        <v>221</v>
      </c>
      <c r="O22" s="131">
        <f t="shared" si="5"/>
        <v>5.1515151515151514E-2</v>
      </c>
      <c r="P22" s="231"/>
      <c r="Q22" s="359">
        <v>1</v>
      </c>
      <c r="R22" s="359">
        <v>1</v>
      </c>
      <c r="S22" s="359">
        <v>0</v>
      </c>
    </row>
    <row r="23" spans="1:19" s="133" customFormat="1" x14ac:dyDescent="0.2">
      <c r="A23" s="77" t="s">
        <v>779</v>
      </c>
      <c r="B23" s="77" t="s">
        <v>780</v>
      </c>
      <c r="C23" s="77"/>
      <c r="D23" s="19">
        <v>8534</v>
      </c>
      <c r="E23" s="202">
        <f t="shared" si="1"/>
        <v>5220</v>
      </c>
      <c r="F23" s="130"/>
      <c r="G23" s="60" t="str">
        <f t="shared" si="0"/>
        <v/>
      </c>
      <c r="H23" s="201">
        <v>3281</v>
      </c>
      <c r="I23" s="131"/>
      <c r="J23" s="132">
        <v>1939</v>
      </c>
      <c r="K23" s="131"/>
      <c r="L23" s="201">
        <v>2748</v>
      </c>
      <c r="M23" s="131"/>
      <c r="N23" s="201">
        <v>566</v>
      </c>
      <c r="O23" s="131">
        <f t="shared" si="5"/>
        <v>6.6322943520037494E-2</v>
      </c>
      <c r="P23" s="231"/>
      <c r="Q23" s="359">
        <v>1</v>
      </c>
      <c r="R23" s="359">
        <v>1</v>
      </c>
      <c r="S23" s="359">
        <v>0</v>
      </c>
    </row>
    <row r="24" spans="1:19" s="133" customFormat="1" x14ac:dyDescent="0.2">
      <c r="A24" s="77" t="s">
        <v>802</v>
      </c>
      <c r="B24" s="77" t="s">
        <v>1146</v>
      </c>
      <c r="C24" s="77"/>
      <c r="D24" s="19">
        <v>8780</v>
      </c>
      <c r="E24" s="202">
        <f t="shared" si="1"/>
        <v>3318</v>
      </c>
      <c r="F24" s="130"/>
      <c r="G24" s="60" t="str">
        <f t="shared" si="0"/>
        <v/>
      </c>
      <c r="H24" s="201">
        <v>2162</v>
      </c>
      <c r="I24" s="131"/>
      <c r="J24" s="132">
        <v>1156</v>
      </c>
      <c r="K24" s="131"/>
      <c r="L24" s="201">
        <v>2967</v>
      </c>
      <c r="M24" s="131"/>
      <c r="N24" s="201">
        <v>2495</v>
      </c>
      <c r="O24" s="131">
        <f t="shared" si="5"/>
        <v>0.28416856492027337</v>
      </c>
      <c r="P24" s="231"/>
      <c r="Q24" s="359">
        <v>0</v>
      </c>
      <c r="R24" s="359">
        <v>1</v>
      </c>
      <c r="S24" s="359">
        <v>0</v>
      </c>
    </row>
    <row r="25" spans="1:19" s="133" customFormat="1" x14ac:dyDescent="0.2">
      <c r="A25" s="77" t="s">
        <v>824</v>
      </c>
      <c r="B25" s="77" t="s">
        <v>1187</v>
      </c>
      <c r="C25" s="77"/>
      <c r="D25" s="19">
        <v>4896</v>
      </c>
      <c r="E25" s="202">
        <f t="shared" si="1"/>
        <v>2266</v>
      </c>
      <c r="F25" s="130">
        <f t="shared" si="2"/>
        <v>0.46282679738562094</v>
      </c>
      <c r="G25" s="60" t="str">
        <f t="shared" si="0"/>
        <v>44.9% - 47.7%</v>
      </c>
      <c r="H25" s="201">
        <v>1651</v>
      </c>
      <c r="I25" s="131">
        <f t="shared" si="6"/>
        <v>0.33721405228758172</v>
      </c>
      <c r="J25" s="132">
        <v>615</v>
      </c>
      <c r="K25" s="131">
        <f t="shared" si="3"/>
        <v>0.12561274509803921</v>
      </c>
      <c r="L25" s="201">
        <v>2520</v>
      </c>
      <c r="M25" s="131">
        <f t="shared" si="4"/>
        <v>0.51470588235294112</v>
      </c>
      <c r="N25" s="201">
        <v>110</v>
      </c>
      <c r="O25" s="131">
        <f t="shared" si="5"/>
        <v>2.2467320261437908E-2</v>
      </c>
      <c r="P25" s="231"/>
      <c r="Q25" s="359">
        <v>0</v>
      </c>
      <c r="R25" s="359">
        <v>0</v>
      </c>
      <c r="S25" s="359">
        <v>0</v>
      </c>
    </row>
    <row r="26" spans="1:19" s="133" customFormat="1" x14ac:dyDescent="0.2">
      <c r="A26" s="77" t="s">
        <v>846</v>
      </c>
      <c r="B26" s="77" t="s">
        <v>1151</v>
      </c>
      <c r="C26" s="77"/>
      <c r="D26" s="19">
        <v>4079</v>
      </c>
      <c r="E26" s="202">
        <f t="shared" si="1"/>
        <v>1368</v>
      </c>
      <c r="F26" s="130"/>
      <c r="G26" s="60" t="str">
        <f t="shared" si="0"/>
        <v/>
      </c>
      <c r="H26" s="201">
        <v>1004</v>
      </c>
      <c r="I26" s="131"/>
      <c r="J26" s="132">
        <v>364</v>
      </c>
      <c r="K26" s="131"/>
      <c r="L26" s="201">
        <v>2352</v>
      </c>
      <c r="M26" s="131"/>
      <c r="N26" s="201">
        <v>359</v>
      </c>
      <c r="O26" s="131">
        <f t="shared" si="5"/>
        <v>8.8011767590095616E-2</v>
      </c>
      <c r="P26" s="231"/>
      <c r="Q26" s="359">
        <v>0</v>
      </c>
      <c r="R26" s="359">
        <v>1</v>
      </c>
      <c r="S26" s="359">
        <v>0</v>
      </c>
    </row>
    <row r="27" spans="1:19" s="133" customFormat="1" x14ac:dyDescent="0.2">
      <c r="A27" s="77" t="s">
        <v>871</v>
      </c>
      <c r="B27" s="77" t="s">
        <v>1165</v>
      </c>
      <c r="C27" s="77"/>
      <c r="D27" s="19">
        <v>3827</v>
      </c>
      <c r="E27" s="202">
        <f t="shared" si="1"/>
        <v>1820</v>
      </c>
      <c r="F27" s="130"/>
      <c r="G27" s="60" t="str">
        <f t="shared" si="0"/>
        <v/>
      </c>
      <c r="H27" s="201">
        <v>1383</v>
      </c>
      <c r="I27" s="131"/>
      <c r="J27" s="132">
        <v>437</v>
      </c>
      <c r="K27" s="131"/>
      <c r="L27" s="201">
        <v>1784</v>
      </c>
      <c r="M27" s="131"/>
      <c r="N27" s="201">
        <v>223</v>
      </c>
      <c r="O27" s="131">
        <f t="shared" si="5"/>
        <v>5.8270185523909064E-2</v>
      </c>
      <c r="P27" s="231"/>
      <c r="Q27" s="359">
        <v>1</v>
      </c>
      <c r="R27" s="359">
        <v>1</v>
      </c>
      <c r="S27" s="359">
        <v>0</v>
      </c>
    </row>
    <row r="28" spans="1:19" s="133" customFormat="1" x14ac:dyDescent="0.2">
      <c r="A28" s="77" t="s">
        <v>884</v>
      </c>
      <c r="B28" s="77" t="s">
        <v>1200</v>
      </c>
      <c r="C28" s="77"/>
      <c r="D28" s="19">
        <v>4207</v>
      </c>
      <c r="E28" s="202">
        <f t="shared" si="1"/>
        <v>2150</v>
      </c>
      <c r="F28" s="130">
        <f t="shared" si="2"/>
        <v>0.51105300689327315</v>
      </c>
      <c r="G28" s="60" t="str">
        <f t="shared" si="0"/>
        <v>49.6% - 52.6%</v>
      </c>
      <c r="H28" s="201">
        <v>1574</v>
      </c>
      <c r="I28" s="131">
        <f t="shared" si="6"/>
        <v>0.37413834086047065</v>
      </c>
      <c r="J28" s="132">
        <v>576</v>
      </c>
      <c r="K28" s="131">
        <f t="shared" si="3"/>
        <v>0.13691466603280247</v>
      </c>
      <c r="L28" s="201">
        <v>1967</v>
      </c>
      <c r="M28" s="131">
        <f t="shared" si="4"/>
        <v>0.46755407653910147</v>
      </c>
      <c r="N28" s="201">
        <v>90</v>
      </c>
      <c r="O28" s="131">
        <f t="shared" si="5"/>
        <v>2.1392916567625386E-2</v>
      </c>
      <c r="P28" s="231"/>
      <c r="Q28" s="359">
        <v>0</v>
      </c>
      <c r="R28" s="359">
        <v>0</v>
      </c>
      <c r="S28" s="359">
        <v>0</v>
      </c>
    </row>
    <row r="29" spans="1:19" s="133" customFormat="1" x14ac:dyDescent="0.2">
      <c r="A29" s="77" t="s">
        <v>897</v>
      </c>
      <c r="B29" s="77" t="s">
        <v>1210</v>
      </c>
      <c r="C29" s="77"/>
      <c r="D29" s="19">
        <v>3260</v>
      </c>
      <c r="E29" s="202">
        <f t="shared" si="1"/>
        <v>1354</v>
      </c>
      <c r="F29" s="130"/>
      <c r="G29" s="60" t="str">
        <f t="shared" si="0"/>
        <v/>
      </c>
      <c r="H29" s="201">
        <v>1054</v>
      </c>
      <c r="I29" s="131"/>
      <c r="J29" s="132">
        <v>300</v>
      </c>
      <c r="K29" s="131"/>
      <c r="L29" s="201">
        <v>1618</v>
      </c>
      <c r="M29" s="131"/>
      <c r="N29" s="201">
        <v>288</v>
      </c>
      <c r="O29" s="131">
        <f t="shared" si="5"/>
        <v>8.8343558282208592E-2</v>
      </c>
      <c r="P29" s="231"/>
      <c r="Q29" s="359">
        <v>1</v>
      </c>
      <c r="R29" s="359">
        <v>1</v>
      </c>
      <c r="S29" s="359">
        <v>0</v>
      </c>
    </row>
    <row r="30" spans="1:19" s="133" customFormat="1" x14ac:dyDescent="0.2">
      <c r="A30" s="77" t="s">
        <v>907</v>
      </c>
      <c r="B30" s="77" t="s">
        <v>1208</v>
      </c>
      <c r="C30" s="77"/>
      <c r="D30" s="19">
        <v>4923</v>
      </c>
      <c r="E30" s="202">
        <f t="shared" si="1"/>
        <v>1538</v>
      </c>
      <c r="F30" s="130"/>
      <c r="G30" s="60" t="str">
        <f t="shared" si="0"/>
        <v/>
      </c>
      <c r="H30" s="201">
        <v>1098</v>
      </c>
      <c r="I30" s="131"/>
      <c r="J30" s="132">
        <v>440</v>
      </c>
      <c r="K30" s="131"/>
      <c r="L30" s="201">
        <v>1855</v>
      </c>
      <c r="M30" s="131"/>
      <c r="N30" s="201">
        <v>1530</v>
      </c>
      <c r="O30" s="131">
        <f t="shared" si="5"/>
        <v>0.31078610603290674</v>
      </c>
      <c r="P30" s="231"/>
      <c r="Q30" s="359">
        <v>0</v>
      </c>
      <c r="R30" s="359">
        <v>1</v>
      </c>
      <c r="S30" s="359">
        <v>0</v>
      </c>
    </row>
    <row r="31" spans="1:19" s="133" customFormat="1" x14ac:dyDescent="0.2">
      <c r="A31" s="77" t="s">
        <v>932</v>
      </c>
      <c r="B31" s="77" t="s">
        <v>1170</v>
      </c>
      <c r="C31" s="77"/>
      <c r="D31" s="19">
        <v>8677</v>
      </c>
      <c r="E31" s="202">
        <f t="shared" si="1"/>
        <v>4962</v>
      </c>
      <c r="F31" s="130"/>
      <c r="G31" s="60" t="str">
        <f t="shared" si="0"/>
        <v/>
      </c>
      <c r="H31" s="201">
        <v>3793</v>
      </c>
      <c r="I31" s="131"/>
      <c r="J31" s="132">
        <v>1169</v>
      </c>
      <c r="K31" s="131"/>
      <c r="L31" s="201">
        <v>2879</v>
      </c>
      <c r="M31" s="131"/>
      <c r="N31" s="201">
        <v>836</v>
      </c>
      <c r="O31" s="131">
        <f t="shared" si="5"/>
        <v>9.6346663593407864E-2</v>
      </c>
      <c r="P31" s="231"/>
      <c r="Q31" s="359">
        <v>0</v>
      </c>
      <c r="R31" s="359">
        <v>1</v>
      </c>
      <c r="S31" s="359">
        <v>0</v>
      </c>
    </row>
    <row r="32" spans="1:19" s="133" customFormat="1" x14ac:dyDescent="0.2">
      <c r="A32" s="77" t="s">
        <v>969</v>
      </c>
      <c r="B32" s="77" t="s">
        <v>970</v>
      </c>
      <c r="C32" s="77"/>
      <c r="D32" s="19">
        <v>6108</v>
      </c>
      <c r="E32" s="202">
        <f t="shared" si="1"/>
        <v>3228</v>
      </c>
      <c r="F32" s="130"/>
      <c r="G32" s="60" t="str">
        <f t="shared" si="0"/>
        <v/>
      </c>
      <c r="H32" s="201">
        <v>2166</v>
      </c>
      <c r="I32" s="131"/>
      <c r="J32" s="132">
        <v>1062</v>
      </c>
      <c r="K32" s="131"/>
      <c r="L32" s="201">
        <v>2161</v>
      </c>
      <c r="M32" s="131"/>
      <c r="N32" s="201">
        <v>719</v>
      </c>
      <c r="O32" s="131">
        <f t="shared" si="5"/>
        <v>0.11771447282252784</v>
      </c>
      <c r="P32" s="231"/>
      <c r="Q32" s="359">
        <v>0</v>
      </c>
      <c r="R32" s="359">
        <v>1</v>
      </c>
      <c r="S32" s="359">
        <v>0</v>
      </c>
    </row>
    <row r="33" spans="1:19" s="133" customFormat="1" x14ac:dyDescent="0.2">
      <c r="A33" s="77" t="s">
        <v>1001</v>
      </c>
      <c r="B33" s="77" t="s">
        <v>1002</v>
      </c>
      <c r="C33" s="77"/>
      <c r="D33" s="19">
        <v>7464</v>
      </c>
      <c r="E33" s="202">
        <f t="shared" si="1"/>
        <v>3596</v>
      </c>
      <c r="F33" s="130">
        <f t="shared" si="2"/>
        <v>0.48177920685959275</v>
      </c>
      <c r="G33" s="60" t="str">
        <f t="shared" si="0"/>
        <v>47.0% - 49.3%</v>
      </c>
      <c r="H33" s="201">
        <v>2598</v>
      </c>
      <c r="I33" s="131">
        <f t="shared" si="6"/>
        <v>0.34807073954983925</v>
      </c>
      <c r="J33" s="132">
        <v>998</v>
      </c>
      <c r="K33" s="131">
        <f t="shared" si="3"/>
        <v>0.13370846730975347</v>
      </c>
      <c r="L33" s="201">
        <v>3511</v>
      </c>
      <c r="M33" s="131">
        <f t="shared" si="4"/>
        <v>0.47039121114683818</v>
      </c>
      <c r="N33" s="201">
        <v>357</v>
      </c>
      <c r="O33" s="131">
        <f t="shared" si="5"/>
        <v>4.7829581993569133E-2</v>
      </c>
      <c r="P33" s="231"/>
      <c r="Q33" s="359">
        <v>0</v>
      </c>
      <c r="R33" s="359">
        <v>0</v>
      </c>
      <c r="S33" s="359">
        <v>0</v>
      </c>
    </row>
    <row r="34" spans="1:19" s="133" customFormat="1" x14ac:dyDescent="0.2">
      <c r="A34" s="77" t="s">
        <v>1030</v>
      </c>
      <c r="B34" s="77" t="s">
        <v>1031</v>
      </c>
      <c r="C34" s="77"/>
      <c r="D34" s="19">
        <v>28213</v>
      </c>
      <c r="E34" s="202">
        <f t="shared" si="1"/>
        <v>16676</v>
      </c>
      <c r="F34" s="130"/>
      <c r="G34" s="60" t="str">
        <f t="shared" si="0"/>
        <v/>
      </c>
      <c r="H34" s="201">
        <v>9803</v>
      </c>
      <c r="I34" s="131"/>
      <c r="J34" s="132">
        <v>6873</v>
      </c>
      <c r="K34" s="131"/>
      <c r="L34" s="201">
        <v>6132</v>
      </c>
      <c r="M34" s="131"/>
      <c r="N34" s="201">
        <v>5405</v>
      </c>
      <c r="O34" s="131">
        <f t="shared" si="5"/>
        <v>0.19157835040584129</v>
      </c>
      <c r="P34" s="231"/>
      <c r="Q34" s="359">
        <v>1</v>
      </c>
      <c r="R34" s="359">
        <v>1</v>
      </c>
      <c r="S34" s="359">
        <v>0</v>
      </c>
    </row>
    <row r="35" spans="1:19" s="133" customFormat="1" x14ac:dyDescent="0.2">
      <c r="A35" s="77"/>
      <c r="B35" s="77"/>
      <c r="C35" s="77"/>
      <c r="D35" s="184"/>
      <c r="E35" s="202"/>
      <c r="F35" s="130"/>
      <c r="G35" s="60"/>
      <c r="H35" s="201"/>
      <c r="I35" s="131"/>
      <c r="J35" s="132"/>
      <c r="K35" s="131"/>
      <c r="L35" s="201"/>
      <c r="M35" s="131"/>
      <c r="N35" s="201"/>
      <c r="O35" s="131"/>
      <c r="P35" s="231"/>
      <c r="Q35" s="359"/>
      <c r="R35" s="327"/>
      <c r="S35" s="327"/>
    </row>
    <row r="36" spans="1:19" s="133" customFormat="1" x14ac:dyDescent="0.2">
      <c r="A36" s="58" t="s">
        <v>459</v>
      </c>
      <c r="B36" s="58" t="s">
        <v>460</v>
      </c>
      <c r="C36" s="58" t="s">
        <v>461</v>
      </c>
      <c r="D36" s="19">
        <v>496</v>
      </c>
      <c r="E36" s="202">
        <f t="shared" ref="E36:F99" si="7">H36+J36</f>
        <v>266</v>
      </c>
      <c r="F36" s="130">
        <f>I36+K36</f>
        <v>0.53629032258064513</v>
      </c>
      <c r="G36" s="60" t="str">
        <f t="shared" ref="G36:G103" si="8">IF(ISNUMBER(F36),TEXT(((2*E36)+(1.96^2)-(1.96*((1.96^2)+(4*E36*(100%-F36)))^0.5))/(2*(D36+(1.96^2))),"0.0%")&amp;" - "&amp;TEXT(((2*E36)+(1.96^2)+(1.96*((1.96^2)+(4*E36*(100%-F36)))^0.5))/(2*(D36+(1.96^2))),"0.0%"),"")</f>
        <v>49.2% - 58.0%</v>
      </c>
      <c r="H36" s="201">
        <v>191</v>
      </c>
      <c r="I36" s="131">
        <f t="shared" si="6"/>
        <v>0.38508064516129031</v>
      </c>
      <c r="J36" s="132">
        <v>75</v>
      </c>
      <c r="K36" s="131">
        <f t="shared" si="3"/>
        <v>0.15120967741935484</v>
      </c>
      <c r="L36" s="201">
        <v>219</v>
      </c>
      <c r="M36" s="131">
        <f t="shared" si="4"/>
        <v>0.44153225806451613</v>
      </c>
      <c r="N36" s="201">
        <v>11</v>
      </c>
      <c r="O36" s="131">
        <f t="shared" ref="O36:O99" si="9">N36/D36</f>
        <v>2.2177419354838711E-2</v>
      </c>
      <c r="P36" s="232" t="s">
        <v>462</v>
      </c>
      <c r="Q36" s="177">
        <v>0</v>
      </c>
      <c r="R36" s="177">
        <v>0</v>
      </c>
      <c r="S36" s="177">
        <v>0</v>
      </c>
    </row>
    <row r="37" spans="1:19" s="133" customFormat="1" x14ac:dyDescent="0.2">
      <c r="A37" s="58" t="s">
        <v>463</v>
      </c>
      <c r="B37" s="58" t="s">
        <v>464</v>
      </c>
      <c r="C37" s="58" t="s">
        <v>461</v>
      </c>
      <c r="D37" s="19">
        <v>463</v>
      </c>
      <c r="E37" s="202">
        <f t="shared" si="7"/>
        <v>170</v>
      </c>
      <c r="F37" s="130">
        <f t="shared" si="7"/>
        <v>0.367170626349892</v>
      </c>
      <c r="G37" s="60" t="str">
        <f t="shared" si="8"/>
        <v>32.5% - 41.2%</v>
      </c>
      <c r="H37" s="201">
        <v>121</v>
      </c>
      <c r="I37" s="131">
        <f t="shared" si="6"/>
        <v>0.26133909287257018</v>
      </c>
      <c r="J37" s="132">
        <v>49</v>
      </c>
      <c r="K37" s="131">
        <f t="shared" si="3"/>
        <v>0.10583153347732181</v>
      </c>
      <c r="L37" s="201">
        <v>274</v>
      </c>
      <c r="M37" s="131">
        <f t="shared" si="4"/>
        <v>0.59179265658747304</v>
      </c>
      <c r="N37" s="201">
        <v>19</v>
      </c>
      <c r="O37" s="131">
        <f t="shared" si="9"/>
        <v>4.1036717062634988E-2</v>
      </c>
      <c r="P37" s="232" t="s">
        <v>465</v>
      </c>
      <c r="Q37" s="177">
        <v>0</v>
      </c>
      <c r="R37" s="177">
        <v>0</v>
      </c>
      <c r="S37" s="177">
        <v>0</v>
      </c>
    </row>
    <row r="38" spans="1:19" s="133" customFormat="1" x14ac:dyDescent="0.2">
      <c r="A38" s="58" t="s">
        <v>466</v>
      </c>
      <c r="B38" s="58" t="s">
        <v>467</v>
      </c>
      <c r="C38" s="58" t="s">
        <v>461</v>
      </c>
      <c r="D38" s="19">
        <v>265</v>
      </c>
      <c r="E38" s="202">
        <f t="shared" si="7"/>
        <v>82</v>
      </c>
      <c r="F38" s="130"/>
      <c r="G38" s="60" t="str">
        <f t="shared" si="8"/>
        <v/>
      </c>
      <c r="H38" s="201">
        <v>58</v>
      </c>
      <c r="I38" s="131"/>
      <c r="J38" s="132">
        <v>24</v>
      </c>
      <c r="K38" s="131"/>
      <c r="L38" s="201">
        <v>166</v>
      </c>
      <c r="M38" s="131"/>
      <c r="N38" s="201">
        <v>17</v>
      </c>
      <c r="O38" s="131">
        <f t="shared" si="9"/>
        <v>6.4150943396226415E-2</v>
      </c>
      <c r="P38" s="232" t="s">
        <v>468</v>
      </c>
      <c r="Q38" s="177">
        <v>0</v>
      </c>
      <c r="R38" s="177">
        <v>1</v>
      </c>
      <c r="S38" s="177">
        <v>0</v>
      </c>
    </row>
    <row r="39" spans="1:19" s="133" customFormat="1" x14ac:dyDescent="0.2">
      <c r="A39" s="58" t="s">
        <v>469</v>
      </c>
      <c r="B39" s="58" t="s">
        <v>470</v>
      </c>
      <c r="C39" s="58" t="s">
        <v>461</v>
      </c>
      <c r="D39" s="19">
        <v>568</v>
      </c>
      <c r="E39" s="202">
        <f t="shared" si="7"/>
        <v>185</v>
      </c>
      <c r="F39" s="130">
        <f t="shared" si="7"/>
        <v>0.32570422535211269</v>
      </c>
      <c r="G39" s="60" t="str">
        <f t="shared" si="8"/>
        <v>28.8% - 36.5%</v>
      </c>
      <c r="H39" s="201">
        <v>131</v>
      </c>
      <c r="I39" s="131">
        <f t="shared" si="6"/>
        <v>0.23063380281690141</v>
      </c>
      <c r="J39" s="132">
        <v>54</v>
      </c>
      <c r="K39" s="131">
        <f t="shared" si="3"/>
        <v>9.5070422535211266E-2</v>
      </c>
      <c r="L39" s="201">
        <v>383</v>
      </c>
      <c r="M39" s="131">
        <f t="shared" si="4"/>
        <v>0.67429577464788737</v>
      </c>
      <c r="N39" s="201">
        <v>0</v>
      </c>
      <c r="O39" s="131">
        <f t="shared" si="9"/>
        <v>0</v>
      </c>
      <c r="P39" s="232" t="s">
        <v>471</v>
      </c>
      <c r="Q39" s="177">
        <v>0</v>
      </c>
      <c r="R39" s="177">
        <v>0</v>
      </c>
      <c r="S39" s="177">
        <v>0</v>
      </c>
    </row>
    <row r="40" spans="1:19" s="133" customFormat="1" x14ac:dyDescent="0.2">
      <c r="A40" s="58" t="s">
        <v>472</v>
      </c>
      <c r="B40" s="58" t="s">
        <v>473</v>
      </c>
      <c r="C40" s="58" t="s">
        <v>461</v>
      </c>
      <c r="D40" s="19">
        <v>591</v>
      </c>
      <c r="E40" s="202">
        <f t="shared" si="7"/>
        <v>200</v>
      </c>
      <c r="F40" s="130"/>
      <c r="G40" s="60" t="str">
        <f t="shared" si="8"/>
        <v/>
      </c>
      <c r="H40" s="201">
        <v>148</v>
      </c>
      <c r="I40" s="131"/>
      <c r="J40" s="132">
        <v>52</v>
      </c>
      <c r="K40" s="131"/>
      <c r="L40" s="201">
        <v>358</v>
      </c>
      <c r="M40" s="131"/>
      <c r="N40" s="201">
        <v>33</v>
      </c>
      <c r="O40" s="131">
        <f t="shared" si="9"/>
        <v>5.5837563451776651E-2</v>
      </c>
      <c r="P40" s="232" t="s">
        <v>474</v>
      </c>
      <c r="Q40" s="177">
        <v>0</v>
      </c>
      <c r="R40" s="177">
        <v>1</v>
      </c>
      <c r="S40" s="177">
        <v>0</v>
      </c>
    </row>
    <row r="41" spans="1:19" s="133" customFormat="1" x14ac:dyDescent="0.2">
      <c r="A41" s="58" t="s">
        <v>475</v>
      </c>
      <c r="B41" s="58" t="s">
        <v>476</v>
      </c>
      <c r="C41" s="58" t="s">
        <v>461</v>
      </c>
      <c r="D41" s="19">
        <v>861</v>
      </c>
      <c r="E41" s="202">
        <f t="shared" si="7"/>
        <v>254</v>
      </c>
      <c r="F41" s="130">
        <f t="shared" si="7"/>
        <v>0.29500580720092917</v>
      </c>
      <c r="G41" s="60" t="str">
        <f t="shared" si="8"/>
        <v>26.6% - 32.6%</v>
      </c>
      <c r="H41" s="201">
        <v>200</v>
      </c>
      <c r="I41" s="131">
        <f t="shared" si="6"/>
        <v>0.23228803716608595</v>
      </c>
      <c r="J41" s="132">
        <v>54</v>
      </c>
      <c r="K41" s="131">
        <f t="shared" si="3"/>
        <v>6.2717770034843204E-2</v>
      </c>
      <c r="L41" s="201">
        <v>607</v>
      </c>
      <c r="M41" s="131">
        <f t="shared" si="4"/>
        <v>0.70499419279907083</v>
      </c>
      <c r="N41" s="201">
        <v>0</v>
      </c>
      <c r="O41" s="131">
        <f t="shared" si="9"/>
        <v>0</v>
      </c>
      <c r="P41" s="232" t="s">
        <v>477</v>
      </c>
      <c r="Q41" s="177">
        <v>0</v>
      </c>
      <c r="R41" s="177">
        <v>0</v>
      </c>
      <c r="S41" s="177">
        <v>0</v>
      </c>
    </row>
    <row r="42" spans="1:19" s="133" customFormat="1" x14ac:dyDescent="0.2">
      <c r="A42" s="58" t="s">
        <v>478</v>
      </c>
      <c r="B42" s="58" t="s">
        <v>479</v>
      </c>
      <c r="C42" s="58" t="s">
        <v>480</v>
      </c>
      <c r="D42" s="19">
        <v>295</v>
      </c>
      <c r="E42" s="202">
        <f t="shared" si="7"/>
        <v>107</v>
      </c>
      <c r="F42" s="130">
        <f t="shared" si="7"/>
        <v>0.36271186440677966</v>
      </c>
      <c r="G42" s="60" t="str">
        <f t="shared" si="8"/>
        <v>31.0% - 41.9%</v>
      </c>
      <c r="H42" s="201">
        <v>73</v>
      </c>
      <c r="I42" s="131">
        <f t="shared" si="6"/>
        <v>0.24745762711864408</v>
      </c>
      <c r="J42" s="132">
        <v>34</v>
      </c>
      <c r="K42" s="131">
        <f t="shared" si="3"/>
        <v>0.11525423728813559</v>
      </c>
      <c r="L42" s="201">
        <v>187</v>
      </c>
      <c r="M42" s="131">
        <f t="shared" si="4"/>
        <v>0.63389830508474576</v>
      </c>
      <c r="N42" s="201">
        <v>1</v>
      </c>
      <c r="O42" s="131">
        <f t="shared" si="9"/>
        <v>3.3898305084745762E-3</v>
      </c>
      <c r="P42" s="232" t="s">
        <v>481</v>
      </c>
      <c r="Q42" s="177">
        <v>0</v>
      </c>
      <c r="R42" s="177">
        <v>0</v>
      </c>
      <c r="S42" s="177">
        <v>0</v>
      </c>
    </row>
    <row r="43" spans="1:19" s="133" customFormat="1" x14ac:dyDescent="0.2">
      <c r="A43" s="58" t="s">
        <v>482</v>
      </c>
      <c r="B43" s="58" t="s">
        <v>483</v>
      </c>
      <c r="C43" s="58" t="s">
        <v>480</v>
      </c>
      <c r="D43" s="19">
        <v>689</v>
      </c>
      <c r="E43" s="202">
        <f t="shared" si="7"/>
        <v>164</v>
      </c>
      <c r="F43" s="130">
        <f t="shared" si="7"/>
        <v>0.23802612481857766</v>
      </c>
      <c r="G43" s="60" t="str">
        <f t="shared" si="8"/>
        <v>20.8% - 27.1%</v>
      </c>
      <c r="H43" s="201">
        <v>118</v>
      </c>
      <c r="I43" s="131">
        <f t="shared" si="6"/>
        <v>0.17126269956458637</v>
      </c>
      <c r="J43" s="132">
        <v>46</v>
      </c>
      <c r="K43" s="131">
        <f t="shared" si="3"/>
        <v>6.6763425253991288E-2</v>
      </c>
      <c r="L43" s="201">
        <v>525</v>
      </c>
      <c r="M43" s="131">
        <f t="shared" si="4"/>
        <v>0.76197387518142234</v>
      </c>
      <c r="N43" s="201">
        <v>0</v>
      </c>
      <c r="O43" s="131">
        <f t="shared" si="9"/>
        <v>0</v>
      </c>
      <c r="P43" s="232" t="s">
        <v>484</v>
      </c>
      <c r="Q43" s="177">
        <v>0</v>
      </c>
      <c r="R43" s="177">
        <v>0</v>
      </c>
      <c r="S43" s="177">
        <v>0</v>
      </c>
    </row>
    <row r="44" spans="1:19" s="133" customFormat="1" x14ac:dyDescent="0.2">
      <c r="A44" s="58" t="s">
        <v>485</v>
      </c>
      <c r="B44" s="58" t="s">
        <v>486</v>
      </c>
      <c r="C44" s="58" t="s">
        <v>480</v>
      </c>
      <c r="D44" s="19">
        <v>813</v>
      </c>
      <c r="E44" s="202">
        <f t="shared" si="7"/>
        <v>228</v>
      </c>
      <c r="F44" s="130">
        <f t="shared" si="7"/>
        <v>0.28044280442804426</v>
      </c>
      <c r="G44" s="60" t="str">
        <f t="shared" si="8"/>
        <v>25.1% - 31.2%</v>
      </c>
      <c r="H44" s="201">
        <v>163</v>
      </c>
      <c r="I44" s="131">
        <f t="shared" si="6"/>
        <v>0.2004920049200492</v>
      </c>
      <c r="J44" s="132">
        <v>65</v>
      </c>
      <c r="K44" s="131">
        <f t="shared" si="3"/>
        <v>7.995079950799508E-2</v>
      </c>
      <c r="L44" s="201">
        <v>583</v>
      </c>
      <c r="M44" s="131">
        <f t="shared" si="4"/>
        <v>0.71709717097170966</v>
      </c>
      <c r="N44" s="201">
        <v>2</v>
      </c>
      <c r="O44" s="131">
        <f t="shared" si="9"/>
        <v>2.4600246002460025E-3</v>
      </c>
      <c r="P44" s="232" t="s">
        <v>487</v>
      </c>
      <c r="Q44" s="177">
        <v>0</v>
      </c>
      <c r="R44" s="177">
        <v>0</v>
      </c>
      <c r="S44" s="177">
        <v>0</v>
      </c>
    </row>
    <row r="45" spans="1:19" s="133" customFormat="1" x14ac:dyDescent="0.2">
      <c r="A45" s="58" t="s">
        <v>488</v>
      </c>
      <c r="B45" s="58" t="s">
        <v>489</v>
      </c>
      <c r="C45" s="58" t="s">
        <v>480</v>
      </c>
      <c r="D45" s="19">
        <v>591</v>
      </c>
      <c r="E45" s="202">
        <f t="shared" si="7"/>
        <v>187</v>
      </c>
      <c r="F45" s="130">
        <f t="shared" si="7"/>
        <v>0.31641285956006771</v>
      </c>
      <c r="G45" s="60" t="str">
        <f t="shared" si="8"/>
        <v>28.0% - 35.5%</v>
      </c>
      <c r="H45" s="201">
        <v>141</v>
      </c>
      <c r="I45" s="131">
        <f t="shared" si="6"/>
        <v>0.23857868020304568</v>
      </c>
      <c r="J45" s="132">
        <v>46</v>
      </c>
      <c r="K45" s="131">
        <f t="shared" si="3"/>
        <v>7.7834179357021999E-2</v>
      </c>
      <c r="L45" s="201">
        <v>404</v>
      </c>
      <c r="M45" s="131">
        <f t="shared" si="4"/>
        <v>0.68358714043993229</v>
      </c>
      <c r="N45" s="201">
        <v>0</v>
      </c>
      <c r="O45" s="131">
        <f t="shared" si="9"/>
        <v>0</v>
      </c>
      <c r="P45" s="232" t="s">
        <v>490</v>
      </c>
      <c r="Q45" s="177">
        <v>0</v>
      </c>
      <c r="R45" s="177">
        <v>0</v>
      </c>
      <c r="S45" s="177">
        <v>0</v>
      </c>
    </row>
    <row r="46" spans="1:19" s="133" customFormat="1" x14ac:dyDescent="0.2">
      <c r="A46" s="58" t="s">
        <v>491</v>
      </c>
      <c r="B46" s="58" t="s">
        <v>492</v>
      </c>
      <c r="C46" s="58" t="s">
        <v>480</v>
      </c>
      <c r="D46" s="19">
        <v>892</v>
      </c>
      <c r="E46" s="202">
        <f t="shared" si="7"/>
        <v>197</v>
      </c>
      <c r="F46" s="130">
        <f t="shared" si="7"/>
        <v>0.22085201793721973</v>
      </c>
      <c r="G46" s="60" t="str">
        <f t="shared" si="8"/>
        <v>19.5% - 24.9%</v>
      </c>
      <c r="H46" s="201">
        <v>137</v>
      </c>
      <c r="I46" s="131">
        <f t="shared" si="6"/>
        <v>0.15358744394618834</v>
      </c>
      <c r="J46" s="132">
        <v>60</v>
      </c>
      <c r="K46" s="131">
        <f t="shared" si="3"/>
        <v>6.726457399103139E-2</v>
      </c>
      <c r="L46" s="201">
        <v>680</v>
      </c>
      <c r="M46" s="131">
        <f t="shared" si="4"/>
        <v>0.7623318385650224</v>
      </c>
      <c r="N46" s="201">
        <v>15</v>
      </c>
      <c r="O46" s="131">
        <f t="shared" si="9"/>
        <v>1.6816143497757848E-2</v>
      </c>
      <c r="P46" s="232" t="s">
        <v>493</v>
      </c>
      <c r="Q46" s="177">
        <v>0</v>
      </c>
      <c r="R46" s="177">
        <v>0</v>
      </c>
      <c r="S46" s="177">
        <v>0</v>
      </c>
    </row>
    <row r="47" spans="1:19" s="133" customFormat="1" x14ac:dyDescent="0.2">
      <c r="A47" s="58" t="s">
        <v>494</v>
      </c>
      <c r="B47" s="58" t="s">
        <v>495</v>
      </c>
      <c r="C47" s="58" t="s">
        <v>496</v>
      </c>
      <c r="D47" s="19">
        <v>932</v>
      </c>
      <c r="E47" s="202">
        <f t="shared" si="7"/>
        <v>378</v>
      </c>
      <c r="F47" s="130">
        <f t="shared" si="7"/>
        <v>0.40557939914163094</v>
      </c>
      <c r="G47" s="60" t="str">
        <f t="shared" si="8"/>
        <v>37.5% - 43.7%</v>
      </c>
      <c r="H47" s="201">
        <v>280</v>
      </c>
      <c r="I47" s="131">
        <f t="shared" si="6"/>
        <v>0.30042918454935624</v>
      </c>
      <c r="J47" s="132">
        <v>98</v>
      </c>
      <c r="K47" s="131">
        <f t="shared" si="3"/>
        <v>0.10515021459227468</v>
      </c>
      <c r="L47" s="201">
        <v>552</v>
      </c>
      <c r="M47" s="131">
        <f t="shared" si="4"/>
        <v>0.59227467811158796</v>
      </c>
      <c r="N47" s="201">
        <v>2</v>
      </c>
      <c r="O47" s="131">
        <f t="shared" si="9"/>
        <v>2.1459227467811159E-3</v>
      </c>
      <c r="P47" s="232" t="s">
        <v>498</v>
      </c>
      <c r="Q47" s="177">
        <v>0</v>
      </c>
      <c r="R47" s="177">
        <v>0</v>
      </c>
      <c r="S47" s="177">
        <v>0</v>
      </c>
    </row>
    <row r="48" spans="1:19" s="133" customFormat="1" x14ac:dyDescent="0.2">
      <c r="A48" s="58" t="s">
        <v>499</v>
      </c>
      <c r="B48" s="58" t="s">
        <v>500</v>
      </c>
      <c r="C48" s="58" t="s">
        <v>496</v>
      </c>
      <c r="D48" s="19">
        <v>515</v>
      </c>
      <c r="E48" s="202">
        <f t="shared" si="7"/>
        <v>174</v>
      </c>
      <c r="F48" s="130"/>
      <c r="G48" s="60" t="str">
        <f t="shared" si="8"/>
        <v/>
      </c>
      <c r="H48" s="201">
        <v>129</v>
      </c>
      <c r="I48" s="131"/>
      <c r="J48" s="132">
        <v>45</v>
      </c>
      <c r="K48" s="131"/>
      <c r="L48" s="201">
        <v>332</v>
      </c>
      <c r="M48" s="131"/>
      <c r="N48" s="201">
        <v>9</v>
      </c>
      <c r="O48" s="131">
        <f t="shared" si="9"/>
        <v>1.7475728155339806E-2</v>
      </c>
      <c r="P48" s="232" t="s">
        <v>501</v>
      </c>
      <c r="Q48" s="177">
        <v>1</v>
      </c>
      <c r="R48" s="177">
        <v>0</v>
      </c>
      <c r="S48" s="177">
        <v>0</v>
      </c>
    </row>
    <row r="49" spans="1:19" s="133" customFormat="1" x14ac:dyDescent="0.2">
      <c r="A49" s="58" t="s">
        <v>502</v>
      </c>
      <c r="B49" s="58" t="s">
        <v>503</v>
      </c>
      <c r="C49" s="58" t="s">
        <v>496</v>
      </c>
      <c r="D49" s="19">
        <v>706</v>
      </c>
      <c r="E49" s="202">
        <f t="shared" si="7"/>
        <v>187</v>
      </c>
      <c r="F49" s="130"/>
      <c r="G49" s="60" t="str">
        <f t="shared" si="8"/>
        <v/>
      </c>
      <c r="H49" s="201">
        <v>96</v>
      </c>
      <c r="I49" s="131"/>
      <c r="J49" s="132">
        <v>91</v>
      </c>
      <c r="K49" s="131"/>
      <c r="L49" s="201">
        <v>109</v>
      </c>
      <c r="M49" s="131"/>
      <c r="N49" s="201">
        <v>410</v>
      </c>
      <c r="O49" s="131">
        <f t="shared" si="9"/>
        <v>0.58073654390934848</v>
      </c>
      <c r="P49" s="232" t="s">
        <v>504</v>
      </c>
      <c r="Q49" s="177">
        <v>0</v>
      </c>
      <c r="R49" s="177">
        <v>1</v>
      </c>
      <c r="S49" s="177">
        <v>0</v>
      </c>
    </row>
    <row r="50" spans="1:19" s="133" customFormat="1" x14ac:dyDescent="0.2">
      <c r="A50" s="58" t="s">
        <v>505</v>
      </c>
      <c r="B50" s="58" t="s">
        <v>506</v>
      </c>
      <c r="C50" s="58" t="s">
        <v>496</v>
      </c>
      <c r="D50" s="19">
        <v>452</v>
      </c>
      <c r="E50" s="202">
        <f t="shared" si="7"/>
        <v>253</v>
      </c>
      <c r="F50" s="130"/>
      <c r="G50" s="60" t="str">
        <f t="shared" si="8"/>
        <v/>
      </c>
      <c r="H50" s="201">
        <v>194</v>
      </c>
      <c r="I50" s="131"/>
      <c r="J50" s="132">
        <v>59</v>
      </c>
      <c r="K50" s="131"/>
      <c r="L50" s="201">
        <v>195</v>
      </c>
      <c r="M50" s="131"/>
      <c r="N50" s="201">
        <v>4</v>
      </c>
      <c r="O50" s="131">
        <f t="shared" si="9"/>
        <v>8.8495575221238937E-3</v>
      </c>
      <c r="P50" s="232" t="s">
        <v>507</v>
      </c>
      <c r="Q50" s="177">
        <v>1</v>
      </c>
      <c r="R50" s="177">
        <v>0</v>
      </c>
      <c r="S50" s="177">
        <v>0</v>
      </c>
    </row>
    <row r="51" spans="1:19" s="133" customFormat="1" x14ac:dyDescent="0.2">
      <c r="A51" s="58" t="s">
        <v>508</v>
      </c>
      <c r="B51" s="58" t="s">
        <v>509</v>
      </c>
      <c r="C51" s="58" t="s">
        <v>496</v>
      </c>
      <c r="D51" s="19">
        <v>675</v>
      </c>
      <c r="E51" s="202">
        <f t="shared" si="7"/>
        <v>202</v>
      </c>
      <c r="F51" s="130"/>
      <c r="G51" s="60" t="str">
        <f t="shared" si="8"/>
        <v/>
      </c>
      <c r="H51" s="201">
        <v>125</v>
      </c>
      <c r="I51" s="131"/>
      <c r="J51" s="132">
        <v>77</v>
      </c>
      <c r="K51" s="131"/>
      <c r="L51" s="201">
        <v>194</v>
      </c>
      <c r="M51" s="131"/>
      <c r="N51" s="201">
        <v>279</v>
      </c>
      <c r="O51" s="131">
        <f t="shared" si="9"/>
        <v>0.41333333333333333</v>
      </c>
      <c r="P51" s="232" t="s">
        <v>510</v>
      </c>
      <c r="Q51" s="177">
        <v>0</v>
      </c>
      <c r="R51" s="177">
        <v>1</v>
      </c>
      <c r="S51" s="177">
        <v>0</v>
      </c>
    </row>
    <row r="52" spans="1:19" s="133" customFormat="1" x14ac:dyDescent="0.2">
      <c r="A52" s="58" t="s">
        <v>511</v>
      </c>
      <c r="B52" s="58" t="s">
        <v>512</v>
      </c>
      <c r="C52" s="58" t="s">
        <v>496</v>
      </c>
      <c r="D52" s="19">
        <v>685</v>
      </c>
      <c r="E52" s="202">
        <f t="shared" si="7"/>
        <v>258</v>
      </c>
      <c r="F52" s="130"/>
      <c r="G52" s="60" t="str">
        <f t="shared" si="8"/>
        <v/>
      </c>
      <c r="H52" s="201">
        <v>150</v>
      </c>
      <c r="I52" s="131"/>
      <c r="J52" s="132">
        <v>108</v>
      </c>
      <c r="K52" s="131"/>
      <c r="L52" s="201">
        <v>427</v>
      </c>
      <c r="M52" s="131"/>
      <c r="N52" s="201">
        <v>0</v>
      </c>
      <c r="O52" s="131">
        <f t="shared" si="9"/>
        <v>0</v>
      </c>
      <c r="P52" s="232" t="s">
        <v>513</v>
      </c>
      <c r="Q52" s="177">
        <v>1</v>
      </c>
      <c r="R52" s="177">
        <v>0</v>
      </c>
      <c r="S52" s="177">
        <v>0</v>
      </c>
    </row>
    <row r="53" spans="1:19" s="133" customFormat="1" x14ac:dyDescent="0.2">
      <c r="A53" s="58" t="s">
        <v>514</v>
      </c>
      <c r="B53" s="58" t="s">
        <v>515</v>
      </c>
      <c r="C53" s="58" t="s">
        <v>496</v>
      </c>
      <c r="D53" s="19">
        <v>787</v>
      </c>
      <c r="E53" s="202">
        <f t="shared" si="7"/>
        <v>291</v>
      </c>
      <c r="F53" s="130"/>
      <c r="G53" s="60" t="str">
        <f t="shared" si="8"/>
        <v/>
      </c>
      <c r="H53" s="201">
        <v>233</v>
      </c>
      <c r="I53" s="131"/>
      <c r="J53" s="132">
        <v>58</v>
      </c>
      <c r="K53" s="131"/>
      <c r="L53" s="201">
        <v>485</v>
      </c>
      <c r="M53" s="131"/>
      <c r="N53" s="201">
        <v>11</v>
      </c>
      <c r="O53" s="131">
        <f t="shared" si="9"/>
        <v>1.397712833545108E-2</v>
      </c>
      <c r="P53" s="232" t="s">
        <v>516</v>
      </c>
      <c r="Q53" s="177">
        <v>1</v>
      </c>
      <c r="R53" s="177">
        <v>0</v>
      </c>
      <c r="S53" s="177">
        <v>0</v>
      </c>
    </row>
    <row r="54" spans="1:19" s="133" customFormat="1" x14ac:dyDescent="0.2">
      <c r="A54" s="58" t="s">
        <v>517</v>
      </c>
      <c r="B54" s="58" t="s">
        <v>518</v>
      </c>
      <c r="C54" s="58" t="s">
        <v>496</v>
      </c>
      <c r="D54" s="19">
        <v>457</v>
      </c>
      <c r="E54" s="202">
        <f t="shared" si="7"/>
        <v>115</v>
      </c>
      <c r="F54" s="130"/>
      <c r="G54" s="60" t="str">
        <f t="shared" si="8"/>
        <v/>
      </c>
      <c r="H54" s="201">
        <v>65</v>
      </c>
      <c r="I54" s="131"/>
      <c r="J54" s="132">
        <v>50</v>
      </c>
      <c r="K54" s="131"/>
      <c r="L54" s="201">
        <v>98</v>
      </c>
      <c r="M54" s="131"/>
      <c r="N54" s="201">
        <v>244</v>
      </c>
      <c r="O54" s="131">
        <f t="shared" si="9"/>
        <v>0.53391684901531733</v>
      </c>
      <c r="P54" s="232" t="s">
        <v>519</v>
      </c>
      <c r="Q54" s="177">
        <v>1</v>
      </c>
      <c r="R54" s="177">
        <v>1</v>
      </c>
      <c r="S54" s="177">
        <v>0</v>
      </c>
    </row>
    <row r="55" spans="1:19" s="133" customFormat="1" x14ac:dyDescent="0.2">
      <c r="A55" s="58" t="s">
        <v>520</v>
      </c>
      <c r="B55" s="58" t="s">
        <v>521</v>
      </c>
      <c r="C55" s="58" t="s">
        <v>496</v>
      </c>
      <c r="D55" s="19">
        <v>833</v>
      </c>
      <c r="E55" s="202">
        <f t="shared" si="7"/>
        <v>399</v>
      </c>
      <c r="F55" s="130">
        <f t="shared" si="7"/>
        <v>0.47899159663865543</v>
      </c>
      <c r="G55" s="60" t="str">
        <f t="shared" si="8"/>
        <v>44.5% - 51.3%</v>
      </c>
      <c r="H55" s="201">
        <v>335</v>
      </c>
      <c r="I55" s="131">
        <f t="shared" si="6"/>
        <v>0.40216086434573828</v>
      </c>
      <c r="J55" s="132">
        <v>64</v>
      </c>
      <c r="K55" s="131">
        <f t="shared" si="3"/>
        <v>7.6830732292917162E-2</v>
      </c>
      <c r="L55" s="201">
        <v>428</v>
      </c>
      <c r="M55" s="131">
        <f t="shared" si="4"/>
        <v>0.51380552220888354</v>
      </c>
      <c r="N55" s="201">
        <v>6</v>
      </c>
      <c r="O55" s="131">
        <f t="shared" si="9"/>
        <v>7.2028811524609843E-3</v>
      </c>
      <c r="P55" s="232" t="s">
        <v>522</v>
      </c>
      <c r="Q55" s="177">
        <v>0</v>
      </c>
      <c r="R55" s="177">
        <v>0</v>
      </c>
      <c r="S55" s="177">
        <v>0</v>
      </c>
    </row>
    <row r="56" spans="1:19" s="133" customFormat="1" x14ac:dyDescent="0.2">
      <c r="A56" s="58" t="s">
        <v>523</v>
      </c>
      <c r="B56" s="58" t="s">
        <v>524</v>
      </c>
      <c r="C56" s="58" t="s">
        <v>496</v>
      </c>
      <c r="D56" s="19">
        <v>714</v>
      </c>
      <c r="E56" s="202">
        <f t="shared" si="7"/>
        <v>49</v>
      </c>
      <c r="F56" s="130"/>
      <c r="G56" s="60" t="str">
        <f t="shared" si="8"/>
        <v/>
      </c>
      <c r="H56" s="201">
        <v>40</v>
      </c>
      <c r="I56" s="131"/>
      <c r="J56" s="132">
        <v>9</v>
      </c>
      <c r="K56" s="131"/>
      <c r="L56" s="201">
        <v>73</v>
      </c>
      <c r="M56" s="131"/>
      <c r="N56" s="201">
        <v>592</v>
      </c>
      <c r="O56" s="131">
        <f t="shared" si="9"/>
        <v>0.82913165266106448</v>
      </c>
      <c r="P56" s="232" t="s">
        <v>525</v>
      </c>
      <c r="Q56" s="177">
        <v>1</v>
      </c>
      <c r="R56" s="177">
        <v>1</v>
      </c>
      <c r="S56" s="177">
        <v>0</v>
      </c>
    </row>
    <row r="57" spans="1:19" s="133" customFormat="1" x14ac:dyDescent="0.2">
      <c r="A57" s="58" t="s">
        <v>526</v>
      </c>
      <c r="B57" s="58" t="s">
        <v>527</v>
      </c>
      <c r="C57" s="58" t="s">
        <v>496</v>
      </c>
      <c r="D57" s="19">
        <v>2</v>
      </c>
      <c r="E57" s="202">
        <f t="shared" si="7"/>
        <v>1</v>
      </c>
      <c r="F57" s="130"/>
      <c r="G57" s="60" t="str">
        <f t="shared" si="8"/>
        <v/>
      </c>
      <c r="H57" s="201">
        <v>0</v>
      </c>
      <c r="I57" s="131"/>
      <c r="J57" s="132">
        <v>1</v>
      </c>
      <c r="K57" s="131"/>
      <c r="L57" s="201">
        <v>1</v>
      </c>
      <c r="M57" s="131"/>
      <c r="N57" s="201">
        <v>0</v>
      </c>
      <c r="O57" s="131">
        <f t="shared" si="9"/>
        <v>0</v>
      </c>
      <c r="P57" s="232" t="s">
        <v>528</v>
      </c>
      <c r="Q57" s="177">
        <v>1</v>
      </c>
      <c r="R57" s="177">
        <v>0</v>
      </c>
      <c r="S57" s="177">
        <v>0</v>
      </c>
    </row>
    <row r="58" spans="1:19" s="133" customFormat="1" x14ac:dyDescent="0.2">
      <c r="A58" s="58" t="s">
        <v>529</v>
      </c>
      <c r="B58" s="58" t="s">
        <v>530</v>
      </c>
      <c r="C58" s="58" t="s">
        <v>496</v>
      </c>
      <c r="D58" s="19">
        <v>911</v>
      </c>
      <c r="E58" s="202">
        <f t="shared" si="7"/>
        <v>301</v>
      </c>
      <c r="F58" s="130">
        <f t="shared" si="7"/>
        <v>0.33040614709110866</v>
      </c>
      <c r="G58" s="60" t="str">
        <f t="shared" si="8"/>
        <v>30.1% - 36.2%</v>
      </c>
      <c r="H58" s="201">
        <v>192</v>
      </c>
      <c r="I58" s="131">
        <f t="shared" si="6"/>
        <v>0.21075740944017562</v>
      </c>
      <c r="J58" s="132">
        <v>109</v>
      </c>
      <c r="K58" s="131">
        <f t="shared" si="3"/>
        <v>0.11964873765093303</v>
      </c>
      <c r="L58" s="201">
        <v>607</v>
      </c>
      <c r="M58" s="131">
        <f t="shared" si="4"/>
        <v>0.66630076838638863</v>
      </c>
      <c r="N58" s="201">
        <v>3</v>
      </c>
      <c r="O58" s="131">
        <f t="shared" si="9"/>
        <v>3.2930845225027441E-3</v>
      </c>
      <c r="P58" s="232" t="s">
        <v>531</v>
      </c>
      <c r="Q58" s="177">
        <v>0</v>
      </c>
      <c r="R58" s="177">
        <v>0</v>
      </c>
      <c r="S58" s="177">
        <v>0</v>
      </c>
    </row>
    <row r="59" spans="1:19" s="133" customFormat="1" x14ac:dyDescent="0.2">
      <c r="A59" s="58" t="s">
        <v>532</v>
      </c>
      <c r="B59" s="58" t="s">
        <v>533</v>
      </c>
      <c r="C59" s="58" t="s">
        <v>534</v>
      </c>
      <c r="D59" s="19">
        <v>549</v>
      </c>
      <c r="E59" s="202">
        <f t="shared" si="7"/>
        <v>212</v>
      </c>
      <c r="F59" s="130"/>
      <c r="G59" s="60" t="str">
        <f t="shared" si="8"/>
        <v/>
      </c>
      <c r="H59" s="201">
        <v>149</v>
      </c>
      <c r="I59" s="131"/>
      <c r="J59" s="132">
        <v>63</v>
      </c>
      <c r="K59" s="131"/>
      <c r="L59" s="201">
        <v>240</v>
      </c>
      <c r="M59" s="131"/>
      <c r="N59" s="201">
        <v>97</v>
      </c>
      <c r="O59" s="131">
        <f t="shared" si="9"/>
        <v>0.1766848816029144</v>
      </c>
      <c r="P59" s="232" t="s">
        <v>536</v>
      </c>
      <c r="Q59" s="177">
        <v>0</v>
      </c>
      <c r="R59" s="177">
        <v>1</v>
      </c>
      <c r="S59" s="177">
        <v>0</v>
      </c>
    </row>
    <row r="60" spans="1:19" s="133" customFormat="1" x14ac:dyDescent="0.2">
      <c r="A60" s="58" t="s">
        <v>537</v>
      </c>
      <c r="B60" s="58" t="s">
        <v>538</v>
      </c>
      <c r="C60" s="58" t="s">
        <v>534</v>
      </c>
      <c r="D60" s="19">
        <v>451</v>
      </c>
      <c r="E60" s="202">
        <f t="shared" si="7"/>
        <v>126</v>
      </c>
      <c r="F60" s="130"/>
      <c r="G60" s="60" t="str">
        <f t="shared" si="8"/>
        <v/>
      </c>
      <c r="H60" s="201">
        <v>84</v>
      </c>
      <c r="I60" s="131"/>
      <c r="J60" s="132">
        <v>42</v>
      </c>
      <c r="K60" s="131"/>
      <c r="L60" s="201">
        <v>248</v>
      </c>
      <c r="M60" s="131"/>
      <c r="N60" s="201">
        <v>77</v>
      </c>
      <c r="O60" s="131">
        <f t="shared" si="9"/>
        <v>0.17073170731707318</v>
      </c>
      <c r="P60" s="232" t="s">
        <v>539</v>
      </c>
      <c r="Q60" s="177">
        <v>0</v>
      </c>
      <c r="R60" s="177">
        <v>1</v>
      </c>
      <c r="S60" s="177">
        <v>0</v>
      </c>
    </row>
    <row r="61" spans="1:19" s="133" customFormat="1" x14ac:dyDescent="0.2">
      <c r="A61" s="58" t="s">
        <v>540</v>
      </c>
      <c r="B61" s="58" t="s">
        <v>541</v>
      </c>
      <c r="C61" s="58" t="s">
        <v>534</v>
      </c>
      <c r="D61" s="19">
        <v>453</v>
      </c>
      <c r="E61" s="202">
        <f t="shared" si="7"/>
        <v>139</v>
      </c>
      <c r="F61" s="130">
        <f t="shared" si="7"/>
        <v>0.30684326710816778</v>
      </c>
      <c r="G61" s="60" t="str">
        <f t="shared" si="8"/>
        <v>26.6% - 35.1%</v>
      </c>
      <c r="H61" s="201">
        <v>110</v>
      </c>
      <c r="I61" s="131">
        <f t="shared" si="6"/>
        <v>0.24282560706401765</v>
      </c>
      <c r="J61" s="132">
        <v>29</v>
      </c>
      <c r="K61" s="131">
        <f t="shared" si="3"/>
        <v>6.4017660044150104E-2</v>
      </c>
      <c r="L61" s="201">
        <v>293</v>
      </c>
      <c r="M61" s="131">
        <f t="shared" si="4"/>
        <v>0.64679911699779247</v>
      </c>
      <c r="N61" s="201">
        <v>21</v>
      </c>
      <c r="O61" s="131">
        <f t="shared" si="9"/>
        <v>4.6357615894039736E-2</v>
      </c>
      <c r="P61" s="232" t="s">
        <v>542</v>
      </c>
      <c r="Q61" s="177">
        <v>0</v>
      </c>
      <c r="R61" s="177">
        <v>0</v>
      </c>
      <c r="S61" s="177">
        <v>0</v>
      </c>
    </row>
    <row r="62" spans="1:19" s="133" customFormat="1" x14ac:dyDescent="0.2">
      <c r="A62" s="58" t="s">
        <v>543</v>
      </c>
      <c r="B62" s="58" t="s">
        <v>544</v>
      </c>
      <c r="C62" s="58" t="s">
        <v>534</v>
      </c>
      <c r="D62" s="19">
        <v>1066</v>
      </c>
      <c r="E62" s="202">
        <f t="shared" si="7"/>
        <v>310</v>
      </c>
      <c r="F62" s="130"/>
      <c r="G62" s="60" t="str">
        <f t="shared" si="8"/>
        <v/>
      </c>
      <c r="H62" s="201">
        <v>245</v>
      </c>
      <c r="I62" s="131"/>
      <c r="J62" s="132">
        <v>65</v>
      </c>
      <c r="K62" s="131"/>
      <c r="L62" s="201">
        <v>450</v>
      </c>
      <c r="M62" s="131"/>
      <c r="N62" s="201">
        <v>306</v>
      </c>
      <c r="O62" s="131">
        <f t="shared" si="9"/>
        <v>0.28705440900562851</v>
      </c>
      <c r="P62" s="232" t="s">
        <v>545</v>
      </c>
      <c r="Q62" s="177">
        <v>0</v>
      </c>
      <c r="R62" s="177">
        <v>1</v>
      </c>
      <c r="S62" s="177">
        <v>0</v>
      </c>
    </row>
    <row r="63" spans="1:19" s="133" customFormat="1" x14ac:dyDescent="0.2">
      <c r="A63" s="58" t="s">
        <v>546</v>
      </c>
      <c r="B63" s="58" t="s">
        <v>547</v>
      </c>
      <c r="C63" s="58" t="s">
        <v>534</v>
      </c>
      <c r="D63" s="19">
        <v>309</v>
      </c>
      <c r="E63" s="202">
        <f t="shared" si="7"/>
        <v>71</v>
      </c>
      <c r="F63" s="130"/>
      <c r="G63" s="60" t="str">
        <f t="shared" si="8"/>
        <v/>
      </c>
      <c r="H63" s="201">
        <v>48</v>
      </c>
      <c r="I63" s="131"/>
      <c r="J63" s="132">
        <v>23</v>
      </c>
      <c r="K63" s="131"/>
      <c r="L63" s="201">
        <v>160</v>
      </c>
      <c r="M63" s="131"/>
      <c r="N63" s="201">
        <v>78</v>
      </c>
      <c r="O63" s="131">
        <f t="shared" si="9"/>
        <v>0.25242718446601942</v>
      </c>
      <c r="P63" s="232" t="s">
        <v>548</v>
      </c>
      <c r="Q63" s="177">
        <v>1</v>
      </c>
      <c r="R63" s="177">
        <v>1</v>
      </c>
      <c r="S63" s="177">
        <v>0</v>
      </c>
    </row>
    <row r="64" spans="1:19" s="133" customFormat="1" x14ac:dyDescent="0.2">
      <c r="A64" s="58" t="s">
        <v>549</v>
      </c>
      <c r="B64" s="58" t="s">
        <v>550</v>
      </c>
      <c r="C64" s="58" t="s">
        <v>534</v>
      </c>
      <c r="D64" s="19">
        <v>602</v>
      </c>
      <c r="E64" s="202">
        <f t="shared" si="7"/>
        <v>234</v>
      </c>
      <c r="F64" s="130"/>
      <c r="G64" s="60" t="str">
        <f t="shared" si="8"/>
        <v/>
      </c>
      <c r="H64" s="201">
        <v>148</v>
      </c>
      <c r="I64" s="131"/>
      <c r="J64" s="132">
        <v>86</v>
      </c>
      <c r="K64" s="131"/>
      <c r="L64" s="201">
        <v>306</v>
      </c>
      <c r="M64" s="131"/>
      <c r="N64" s="201">
        <v>62</v>
      </c>
      <c r="O64" s="131">
        <f t="shared" si="9"/>
        <v>0.10299003322259136</v>
      </c>
      <c r="P64" s="232" t="s">
        <v>551</v>
      </c>
      <c r="Q64" s="177">
        <v>0</v>
      </c>
      <c r="R64" s="177">
        <v>1</v>
      </c>
      <c r="S64" s="177">
        <v>0</v>
      </c>
    </row>
    <row r="65" spans="1:19" s="133" customFormat="1" x14ac:dyDescent="0.2">
      <c r="A65" s="58" t="s">
        <v>552</v>
      </c>
      <c r="B65" s="58" t="s">
        <v>553</v>
      </c>
      <c r="C65" s="58" t="s">
        <v>534</v>
      </c>
      <c r="D65" s="19">
        <v>373</v>
      </c>
      <c r="E65" s="202">
        <f t="shared" si="7"/>
        <v>108</v>
      </c>
      <c r="F65" s="130"/>
      <c r="G65" s="60" t="str">
        <f t="shared" si="8"/>
        <v/>
      </c>
      <c r="H65" s="201">
        <v>82</v>
      </c>
      <c r="I65" s="131"/>
      <c r="J65" s="132">
        <v>26</v>
      </c>
      <c r="K65" s="131"/>
      <c r="L65" s="201">
        <v>203</v>
      </c>
      <c r="M65" s="131"/>
      <c r="N65" s="201">
        <v>62</v>
      </c>
      <c r="O65" s="131">
        <f t="shared" si="9"/>
        <v>0.16621983914209115</v>
      </c>
      <c r="P65" s="232" t="s">
        <v>554</v>
      </c>
      <c r="Q65" s="177">
        <v>1</v>
      </c>
      <c r="R65" s="177">
        <v>1</v>
      </c>
      <c r="S65" s="177">
        <v>0</v>
      </c>
    </row>
    <row r="66" spans="1:19" s="133" customFormat="1" x14ac:dyDescent="0.2">
      <c r="A66" s="58" t="s">
        <v>555</v>
      </c>
      <c r="B66" s="58" t="s">
        <v>556</v>
      </c>
      <c r="C66" s="58" t="s">
        <v>534</v>
      </c>
      <c r="D66" s="19">
        <v>261</v>
      </c>
      <c r="E66" s="202">
        <f t="shared" si="7"/>
        <v>71</v>
      </c>
      <c r="F66" s="130"/>
      <c r="G66" s="60" t="str">
        <f t="shared" si="8"/>
        <v/>
      </c>
      <c r="H66" s="201">
        <v>49</v>
      </c>
      <c r="I66" s="131"/>
      <c r="J66" s="132">
        <v>22</v>
      </c>
      <c r="K66" s="131"/>
      <c r="L66" s="201">
        <v>170</v>
      </c>
      <c r="M66" s="131"/>
      <c r="N66" s="201">
        <v>20</v>
      </c>
      <c r="O66" s="131">
        <f t="shared" si="9"/>
        <v>7.662835249042145E-2</v>
      </c>
      <c r="P66" s="232" t="s">
        <v>557</v>
      </c>
      <c r="Q66" s="177">
        <v>0</v>
      </c>
      <c r="R66" s="177">
        <v>1</v>
      </c>
      <c r="S66" s="177">
        <v>0</v>
      </c>
    </row>
    <row r="67" spans="1:19" s="133" customFormat="1" x14ac:dyDescent="0.2">
      <c r="A67" s="58" t="s">
        <v>558</v>
      </c>
      <c r="B67" s="58" t="s">
        <v>559</v>
      </c>
      <c r="C67" s="58" t="s">
        <v>560</v>
      </c>
      <c r="D67" s="19">
        <v>357</v>
      </c>
      <c r="E67" s="202">
        <f t="shared" si="7"/>
        <v>66</v>
      </c>
      <c r="F67" s="130">
        <f t="shared" si="7"/>
        <v>0.18487394957983191</v>
      </c>
      <c r="G67" s="60" t="str">
        <f t="shared" si="8"/>
        <v>14.8% - 22.8%</v>
      </c>
      <c r="H67" s="201">
        <v>46</v>
      </c>
      <c r="I67" s="131">
        <f t="shared" si="6"/>
        <v>0.12885154061624648</v>
      </c>
      <c r="J67" s="132">
        <v>20</v>
      </c>
      <c r="K67" s="131">
        <f t="shared" si="3"/>
        <v>5.6022408963585436E-2</v>
      </c>
      <c r="L67" s="201">
        <v>291</v>
      </c>
      <c r="M67" s="131">
        <f t="shared" si="4"/>
        <v>0.81512605042016806</v>
      </c>
      <c r="N67" s="201">
        <v>0</v>
      </c>
      <c r="O67" s="131">
        <f t="shared" si="9"/>
        <v>0</v>
      </c>
      <c r="P67" s="232" t="s">
        <v>562</v>
      </c>
      <c r="Q67" s="177">
        <v>0</v>
      </c>
      <c r="R67" s="177">
        <v>0</v>
      </c>
      <c r="S67" s="177">
        <v>0</v>
      </c>
    </row>
    <row r="68" spans="1:19" s="133" customFormat="1" x14ac:dyDescent="0.2">
      <c r="A68" s="58" t="s">
        <v>563</v>
      </c>
      <c r="B68" s="58" t="s">
        <v>564</v>
      </c>
      <c r="C68" s="58" t="s">
        <v>560</v>
      </c>
      <c r="D68" s="19">
        <v>417</v>
      </c>
      <c r="E68" s="202">
        <f t="shared" si="7"/>
        <v>88</v>
      </c>
      <c r="F68" s="130">
        <f t="shared" si="7"/>
        <v>0.21103117505995203</v>
      </c>
      <c r="G68" s="60" t="str">
        <f t="shared" si="8"/>
        <v>17.5% - 25.3%</v>
      </c>
      <c r="H68" s="201">
        <v>64</v>
      </c>
      <c r="I68" s="131">
        <f t="shared" si="6"/>
        <v>0.15347721822541965</v>
      </c>
      <c r="J68" s="132">
        <v>24</v>
      </c>
      <c r="K68" s="131">
        <f t="shared" si="3"/>
        <v>5.7553956834532377E-2</v>
      </c>
      <c r="L68" s="201">
        <v>320</v>
      </c>
      <c r="M68" s="131">
        <f t="shared" si="4"/>
        <v>0.76738609112709832</v>
      </c>
      <c r="N68" s="201">
        <v>9</v>
      </c>
      <c r="O68" s="131">
        <f t="shared" si="9"/>
        <v>2.1582733812949641E-2</v>
      </c>
      <c r="P68" s="232" t="s">
        <v>565</v>
      </c>
      <c r="Q68" s="177">
        <v>0</v>
      </c>
      <c r="R68" s="177">
        <v>0</v>
      </c>
      <c r="S68" s="177">
        <v>0</v>
      </c>
    </row>
    <row r="69" spans="1:19" s="133" customFormat="1" x14ac:dyDescent="0.2">
      <c r="A69" s="58" t="s">
        <v>566</v>
      </c>
      <c r="B69" s="58" t="s">
        <v>567</v>
      </c>
      <c r="C69" s="58" t="s">
        <v>560</v>
      </c>
      <c r="D69" s="19">
        <v>1348</v>
      </c>
      <c r="E69" s="202">
        <f t="shared" si="7"/>
        <v>434</v>
      </c>
      <c r="F69" s="130">
        <f t="shared" si="7"/>
        <v>0.32195845697329378</v>
      </c>
      <c r="G69" s="60" t="str">
        <f t="shared" si="8"/>
        <v>29.8% - 34.7%</v>
      </c>
      <c r="H69" s="201">
        <v>288</v>
      </c>
      <c r="I69" s="131">
        <f t="shared" si="6"/>
        <v>0.21364985163204747</v>
      </c>
      <c r="J69" s="132">
        <v>146</v>
      </c>
      <c r="K69" s="131">
        <f t="shared" si="3"/>
        <v>0.1083086053412463</v>
      </c>
      <c r="L69" s="201">
        <v>850</v>
      </c>
      <c r="M69" s="131">
        <f t="shared" si="4"/>
        <v>0.63056379821958453</v>
      </c>
      <c r="N69" s="201">
        <v>64</v>
      </c>
      <c r="O69" s="131">
        <f t="shared" si="9"/>
        <v>4.7477744807121663E-2</v>
      </c>
      <c r="P69" s="232" t="s">
        <v>568</v>
      </c>
      <c r="Q69" s="177">
        <v>0</v>
      </c>
      <c r="R69" s="177">
        <v>0</v>
      </c>
      <c r="S69" s="177">
        <v>0</v>
      </c>
    </row>
    <row r="70" spans="1:19" s="133" customFormat="1" x14ac:dyDescent="0.2">
      <c r="A70" s="58" t="s">
        <v>569</v>
      </c>
      <c r="B70" s="58" t="s">
        <v>570</v>
      </c>
      <c r="C70" s="58" t="s">
        <v>560</v>
      </c>
      <c r="D70" s="19">
        <v>422</v>
      </c>
      <c r="E70" s="202">
        <f t="shared" si="7"/>
        <v>108</v>
      </c>
      <c r="F70" s="130">
        <f t="shared" si="7"/>
        <v>0.25592417061611372</v>
      </c>
      <c r="G70" s="60" t="str">
        <f t="shared" si="8"/>
        <v>21.7% - 30.0%</v>
      </c>
      <c r="H70" s="201">
        <v>83</v>
      </c>
      <c r="I70" s="131">
        <f t="shared" si="6"/>
        <v>0.19668246445497631</v>
      </c>
      <c r="J70" s="132">
        <v>25</v>
      </c>
      <c r="K70" s="131">
        <f t="shared" si="3"/>
        <v>5.9241706161137442E-2</v>
      </c>
      <c r="L70" s="201">
        <v>296</v>
      </c>
      <c r="M70" s="131">
        <f t="shared" si="4"/>
        <v>0.70142180094786732</v>
      </c>
      <c r="N70" s="201">
        <v>18</v>
      </c>
      <c r="O70" s="131">
        <f t="shared" si="9"/>
        <v>4.2654028436018961E-2</v>
      </c>
      <c r="P70" s="232" t="s">
        <v>571</v>
      </c>
      <c r="Q70" s="177">
        <v>0</v>
      </c>
      <c r="R70" s="177">
        <v>0</v>
      </c>
      <c r="S70" s="177">
        <v>0</v>
      </c>
    </row>
    <row r="71" spans="1:19" s="133" customFormat="1" x14ac:dyDescent="0.2">
      <c r="A71" s="58" t="s">
        <v>572</v>
      </c>
      <c r="B71" s="58" t="s">
        <v>573</v>
      </c>
      <c r="C71" s="58" t="s">
        <v>560</v>
      </c>
      <c r="D71" s="19">
        <v>217</v>
      </c>
      <c r="E71" s="202">
        <f t="shared" si="7"/>
        <v>91</v>
      </c>
      <c r="F71" s="130"/>
      <c r="G71" s="60" t="str">
        <f t="shared" si="8"/>
        <v/>
      </c>
      <c r="H71" s="201">
        <v>67</v>
      </c>
      <c r="I71" s="131"/>
      <c r="J71" s="132">
        <v>24</v>
      </c>
      <c r="K71" s="131"/>
      <c r="L71" s="201">
        <v>113</v>
      </c>
      <c r="M71" s="131"/>
      <c r="N71" s="201">
        <v>13</v>
      </c>
      <c r="O71" s="131">
        <f t="shared" si="9"/>
        <v>5.9907834101382486E-2</v>
      </c>
      <c r="P71" s="232" t="s">
        <v>574</v>
      </c>
      <c r="Q71" s="177">
        <v>0</v>
      </c>
      <c r="R71" s="177">
        <v>1</v>
      </c>
      <c r="S71" s="177">
        <v>0</v>
      </c>
    </row>
    <row r="72" spans="1:19" s="133" customFormat="1" x14ac:dyDescent="0.2">
      <c r="A72" s="58" t="s">
        <v>575</v>
      </c>
      <c r="B72" s="58" t="s">
        <v>576</v>
      </c>
      <c r="C72" s="58" t="s">
        <v>560</v>
      </c>
      <c r="D72" s="19">
        <v>435</v>
      </c>
      <c r="E72" s="202">
        <f t="shared" si="7"/>
        <v>97</v>
      </c>
      <c r="F72" s="130"/>
      <c r="G72" s="60" t="str">
        <f t="shared" si="8"/>
        <v/>
      </c>
      <c r="H72" s="201">
        <v>65</v>
      </c>
      <c r="I72" s="131"/>
      <c r="J72" s="132">
        <v>32</v>
      </c>
      <c r="K72" s="131"/>
      <c r="L72" s="201">
        <v>324</v>
      </c>
      <c r="M72" s="131"/>
      <c r="N72" s="201">
        <v>14</v>
      </c>
      <c r="O72" s="131">
        <f t="shared" si="9"/>
        <v>3.2183908045977011E-2</v>
      </c>
      <c r="P72" s="232" t="s">
        <v>577</v>
      </c>
      <c r="Q72" s="177">
        <v>1</v>
      </c>
      <c r="R72" s="177">
        <v>0</v>
      </c>
      <c r="S72" s="177">
        <v>0</v>
      </c>
    </row>
    <row r="73" spans="1:19" s="133" customFormat="1" x14ac:dyDescent="0.2">
      <c r="A73" s="58" t="s">
        <v>578</v>
      </c>
      <c r="B73" s="58" t="s">
        <v>579</v>
      </c>
      <c r="C73" s="58" t="s">
        <v>580</v>
      </c>
      <c r="D73" s="19">
        <v>1165</v>
      </c>
      <c r="E73" s="202">
        <f t="shared" si="7"/>
        <v>271</v>
      </c>
      <c r="F73" s="130"/>
      <c r="G73" s="60" t="str">
        <f t="shared" si="8"/>
        <v/>
      </c>
      <c r="H73" s="201">
        <v>201</v>
      </c>
      <c r="I73" s="131"/>
      <c r="J73" s="132">
        <v>70</v>
      </c>
      <c r="K73" s="131"/>
      <c r="L73" s="201">
        <v>441</v>
      </c>
      <c r="M73" s="131"/>
      <c r="N73" s="201">
        <v>453</v>
      </c>
      <c r="O73" s="131">
        <f t="shared" si="9"/>
        <v>0.38884120171673819</v>
      </c>
      <c r="P73" s="232" t="s">
        <v>581</v>
      </c>
      <c r="Q73" s="177">
        <v>0</v>
      </c>
      <c r="R73" s="177">
        <v>1</v>
      </c>
      <c r="S73" s="177">
        <v>0</v>
      </c>
    </row>
    <row r="74" spans="1:19" s="133" customFormat="1" x14ac:dyDescent="0.2">
      <c r="A74" s="58" t="s">
        <v>582</v>
      </c>
      <c r="B74" s="58" t="s">
        <v>583</v>
      </c>
      <c r="C74" s="58" t="s">
        <v>580</v>
      </c>
      <c r="D74" s="19">
        <v>539</v>
      </c>
      <c r="E74" s="202">
        <f t="shared" si="7"/>
        <v>194</v>
      </c>
      <c r="F74" s="130">
        <f t="shared" si="7"/>
        <v>0.35992578849721707</v>
      </c>
      <c r="G74" s="60" t="str">
        <f t="shared" si="8"/>
        <v>32.1% - 40.1%</v>
      </c>
      <c r="H74" s="201">
        <v>148</v>
      </c>
      <c r="I74" s="131">
        <f t="shared" si="6"/>
        <v>0.27458256029684602</v>
      </c>
      <c r="J74" s="132">
        <v>46</v>
      </c>
      <c r="K74" s="131">
        <f t="shared" ref="K74:K126" si="10">J74/D74</f>
        <v>8.534322820037106E-2</v>
      </c>
      <c r="L74" s="201">
        <v>321</v>
      </c>
      <c r="M74" s="131">
        <f t="shared" ref="M74:M126" si="11">L74/D74</f>
        <v>0.59554730983302406</v>
      </c>
      <c r="N74" s="201">
        <v>24</v>
      </c>
      <c r="O74" s="131">
        <f t="shared" si="9"/>
        <v>4.4526901669758812E-2</v>
      </c>
      <c r="P74" s="232" t="s">
        <v>584</v>
      </c>
      <c r="Q74" s="177">
        <v>0</v>
      </c>
      <c r="R74" s="177">
        <v>0</v>
      </c>
      <c r="S74" s="177">
        <v>0</v>
      </c>
    </row>
    <row r="75" spans="1:19" s="133" customFormat="1" x14ac:dyDescent="0.2">
      <c r="A75" s="58" t="s">
        <v>585</v>
      </c>
      <c r="B75" s="58" t="s">
        <v>586</v>
      </c>
      <c r="C75" s="58" t="s">
        <v>580</v>
      </c>
      <c r="D75" s="19">
        <v>381</v>
      </c>
      <c r="E75" s="202">
        <f t="shared" si="7"/>
        <v>183</v>
      </c>
      <c r="F75" s="130">
        <f t="shared" si="7"/>
        <v>0.48031496062992124</v>
      </c>
      <c r="G75" s="60" t="str">
        <f t="shared" si="8"/>
        <v>43.1% - 53.0%</v>
      </c>
      <c r="H75" s="201">
        <v>140</v>
      </c>
      <c r="I75" s="131">
        <f t="shared" ref="I75:I126" si="12">H75/D75</f>
        <v>0.36745406824146981</v>
      </c>
      <c r="J75" s="132">
        <v>43</v>
      </c>
      <c r="K75" s="131">
        <f t="shared" si="10"/>
        <v>0.11286089238845144</v>
      </c>
      <c r="L75" s="201">
        <v>198</v>
      </c>
      <c r="M75" s="131">
        <f t="shared" si="11"/>
        <v>0.51968503937007871</v>
      </c>
      <c r="N75" s="201">
        <v>0</v>
      </c>
      <c r="O75" s="131">
        <f t="shared" si="9"/>
        <v>0</v>
      </c>
      <c r="P75" s="232" t="s">
        <v>587</v>
      </c>
      <c r="Q75" s="177">
        <v>0</v>
      </c>
      <c r="R75" s="177">
        <v>0</v>
      </c>
      <c r="S75" s="177">
        <v>0</v>
      </c>
    </row>
    <row r="76" spans="1:19" s="133" customFormat="1" x14ac:dyDescent="0.2">
      <c r="A76" s="58" t="s">
        <v>588</v>
      </c>
      <c r="B76" s="58" t="s">
        <v>589</v>
      </c>
      <c r="C76" s="58" t="s">
        <v>580</v>
      </c>
      <c r="D76" s="19">
        <v>453</v>
      </c>
      <c r="E76" s="202">
        <f t="shared" si="7"/>
        <v>199</v>
      </c>
      <c r="F76" s="130">
        <f t="shared" si="7"/>
        <v>0.43929359823399561</v>
      </c>
      <c r="G76" s="60" t="str">
        <f t="shared" si="8"/>
        <v>39.4% - 48.5%</v>
      </c>
      <c r="H76" s="201">
        <v>135</v>
      </c>
      <c r="I76" s="131">
        <f t="shared" si="12"/>
        <v>0.29801324503311261</v>
      </c>
      <c r="J76" s="132">
        <v>64</v>
      </c>
      <c r="K76" s="131">
        <f t="shared" si="10"/>
        <v>0.141280353200883</v>
      </c>
      <c r="L76" s="201">
        <v>254</v>
      </c>
      <c r="M76" s="131">
        <f t="shared" si="11"/>
        <v>0.56070640176600439</v>
      </c>
      <c r="N76" s="201">
        <v>0</v>
      </c>
      <c r="O76" s="131">
        <f t="shared" si="9"/>
        <v>0</v>
      </c>
      <c r="P76" s="232" t="s">
        <v>590</v>
      </c>
      <c r="Q76" s="177">
        <v>0</v>
      </c>
      <c r="R76" s="177">
        <v>0</v>
      </c>
      <c r="S76" s="177">
        <v>0</v>
      </c>
    </row>
    <row r="77" spans="1:19" s="133" customFormat="1" x14ac:dyDescent="0.2">
      <c r="A77" s="58" t="s">
        <v>591</v>
      </c>
      <c r="B77" s="58" t="s">
        <v>592</v>
      </c>
      <c r="C77" s="58" t="s">
        <v>580</v>
      </c>
      <c r="D77" s="19">
        <v>577</v>
      </c>
      <c r="E77" s="202">
        <f t="shared" si="7"/>
        <v>235</v>
      </c>
      <c r="F77" s="130">
        <f t="shared" si="7"/>
        <v>0.40727902946273831</v>
      </c>
      <c r="G77" s="60" t="str">
        <f t="shared" si="8"/>
        <v>36.8% - 44.8%</v>
      </c>
      <c r="H77" s="201">
        <v>176</v>
      </c>
      <c r="I77" s="131">
        <f t="shared" si="12"/>
        <v>0.30502599653379547</v>
      </c>
      <c r="J77" s="132">
        <v>59</v>
      </c>
      <c r="K77" s="131">
        <f t="shared" si="10"/>
        <v>0.10225303292894281</v>
      </c>
      <c r="L77" s="201">
        <v>340</v>
      </c>
      <c r="M77" s="131">
        <f t="shared" si="11"/>
        <v>0.58925476603119586</v>
      </c>
      <c r="N77" s="201">
        <v>2</v>
      </c>
      <c r="O77" s="131">
        <f t="shared" si="9"/>
        <v>3.4662045060658577E-3</v>
      </c>
      <c r="P77" s="232" t="s">
        <v>593</v>
      </c>
      <c r="Q77" s="177">
        <v>0</v>
      </c>
      <c r="R77" s="177">
        <v>0</v>
      </c>
      <c r="S77" s="177">
        <v>0</v>
      </c>
    </row>
    <row r="78" spans="1:19" s="133" customFormat="1" x14ac:dyDescent="0.2">
      <c r="A78" s="58" t="s">
        <v>594</v>
      </c>
      <c r="B78" s="58" t="s">
        <v>595</v>
      </c>
      <c r="C78" s="58" t="s">
        <v>580</v>
      </c>
      <c r="D78" s="19">
        <v>677</v>
      </c>
      <c r="E78" s="202">
        <f t="shared" si="7"/>
        <v>260</v>
      </c>
      <c r="F78" s="130">
        <f t="shared" si="7"/>
        <v>0.38404726735598227</v>
      </c>
      <c r="G78" s="60" t="str">
        <f t="shared" si="8"/>
        <v>34.8% - 42.1%</v>
      </c>
      <c r="H78" s="201">
        <v>185</v>
      </c>
      <c r="I78" s="131">
        <f t="shared" si="12"/>
        <v>0.27326440177252587</v>
      </c>
      <c r="J78" s="132">
        <v>75</v>
      </c>
      <c r="K78" s="131">
        <f t="shared" si="10"/>
        <v>0.11078286558345643</v>
      </c>
      <c r="L78" s="201">
        <v>408</v>
      </c>
      <c r="M78" s="131">
        <f t="shared" si="11"/>
        <v>0.60265878877400292</v>
      </c>
      <c r="N78" s="201">
        <v>9</v>
      </c>
      <c r="O78" s="131">
        <f t="shared" si="9"/>
        <v>1.3293943870014771E-2</v>
      </c>
      <c r="P78" s="232" t="s">
        <v>596</v>
      </c>
      <c r="Q78" s="177">
        <v>0</v>
      </c>
      <c r="R78" s="177">
        <v>0</v>
      </c>
      <c r="S78" s="177">
        <v>0</v>
      </c>
    </row>
    <row r="79" spans="1:19" s="133" customFormat="1" x14ac:dyDescent="0.2">
      <c r="A79" s="58" t="s">
        <v>597</v>
      </c>
      <c r="B79" s="58" t="s">
        <v>598</v>
      </c>
      <c r="C79" s="58" t="s">
        <v>580</v>
      </c>
      <c r="D79" s="19">
        <v>397</v>
      </c>
      <c r="E79" s="202">
        <f t="shared" si="7"/>
        <v>101</v>
      </c>
      <c r="F79" s="130">
        <f t="shared" si="7"/>
        <v>0.25440806045340048</v>
      </c>
      <c r="G79" s="60" t="str">
        <f t="shared" si="8"/>
        <v>21.4% - 29.9%</v>
      </c>
      <c r="H79" s="201">
        <v>70</v>
      </c>
      <c r="I79" s="131">
        <f t="shared" si="12"/>
        <v>0.17632241813602015</v>
      </c>
      <c r="J79" s="132">
        <v>31</v>
      </c>
      <c r="K79" s="131">
        <f t="shared" si="10"/>
        <v>7.8085642317380355E-2</v>
      </c>
      <c r="L79" s="201">
        <v>283</v>
      </c>
      <c r="M79" s="131">
        <f t="shared" si="11"/>
        <v>0.7128463476070529</v>
      </c>
      <c r="N79" s="201">
        <v>13</v>
      </c>
      <c r="O79" s="131">
        <f t="shared" si="9"/>
        <v>3.2745591939546598E-2</v>
      </c>
      <c r="P79" s="232" t="s">
        <v>599</v>
      </c>
      <c r="Q79" s="177">
        <v>0</v>
      </c>
      <c r="R79" s="177">
        <v>0</v>
      </c>
      <c r="S79" s="177">
        <v>0</v>
      </c>
    </row>
    <row r="80" spans="1:19" s="133" customFormat="1" x14ac:dyDescent="0.2">
      <c r="A80" s="58" t="s">
        <v>600</v>
      </c>
      <c r="B80" s="58" t="s">
        <v>601</v>
      </c>
      <c r="C80" s="58" t="s">
        <v>580</v>
      </c>
      <c r="D80" s="19">
        <v>723</v>
      </c>
      <c r="E80" s="202">
        <f t="shared" si="7"/>
        <v>212</v>
      </c>
      <c r="F80" s="130">
        <f t="shared" si="7"/>
        <v>0.29322268326417705</v>
      </c>
      <c r="G80" s="60" t="str">
        <f t="shared" si="8"/>
        <v>26.1% - 32.7%</v>
      </c>
      <c r="H80" s="201">
        <v>154</v>
      </c>
      <c r="I80" s="131">
        <f t="shared" si="12"/>
        <v>0.21300138312586445</v>
      </c>
      <c r="J80" s="132">
        <v>58</v>
      </c>
      <c r="K80" s="131">
        <f t="shared" si="10"/>
        <v>8.0221300138312593E-2</v>
      </c>
      <c r="L80" s="201">
        <v>480</v>
      </c>
      <c r="M80" s="131">
        <f t="shared" si="11"/>
        <v>0.66390041493775931</v>
      </c>
      <c r="N80" s="201">
        <v>31</v>
      </c>
      <c r="O80" s="131">
        <f t="shared" si="9"/>
        <v>4.2876901798063624E-2</v>
      </c>
      <c r="P80" s="232" t="s">
        <v>602</v>
      </c>
      <c r="Q80" s="177">
        <v>0</v>
      </c>
      <c r="R80" s="177">
        <v>0</v>
      </c>
      <c r="S80" s="177">
        <v>0</v>
      </c>
    </row>
    <row r="81" spans="1:19" s="133" customFormat="1" x14ac:dyDescent="0.2">
      <c r="A81" s="58" t="s">
        <v>603</v>
      </c>
      <c r="B81" s="58" t="s">
        <v>604</v>
      </c>
      <c r="C81" s="58" t="s">
        <v>605</v>
      </c>
      <c r="D81" s="19">
        <v>618</v>
      </c>
      <c r="E81" s="202">
        <f t="shared" si="7"/>
        <v>278</v>
      </c>
      <c r="F81" s="130"/>
      <c r="G81" s="60" t="str">
        <f t="shared" si="8"/>
        <v/>
      </c>
      <c r="H81" s="201">
        <v>224</v>
      </c>
      <c r="I81" s="131"/>
      <c r="J81" s="132">
        <v>54</v>
      </c>
      <c r="K81" s="131"/>
      <c r="L81" s="201">
        <v>338</v>
      </c>
      <c r="M81" s="131"/>
      <c r="N81" s="201">
        <v>2</v>
      </c>
      <c r="O81" s="131">
        <f t="shared" si="9"/>
        <v>3.2362459546925568E-3</v>
      </c>
      <c r="P81" s="232" t="s">
        <v>606</v>
      </c>
      <c r="Q81" s="177">
        <v>1</v>
      </c>
      <c r="R81" s="177">
        <v>0</v>
      </c>
      <c r="S81" s="177">
        <v>0</v>
      </c>
    </row>
    <row r="82" spans="1:19" s="133" customFormat="1" x14ac:dyDescent="0.2">
      <c r="A82" s="58" t="s">
        <v>607</v>
      </c>
      <c r="B82" s="58" t="s">
        <v>608</v>
      </c>
      <c r="C82" s="58" t="s">
        <v>605</v>
      </c>
      <c r="D82" s="19">
        <v>323</v>
      </c>
      <c r="E82" s="202">
        <f t="shared" si="7"/>
        <v>114</v>
      </c>
      <c r="F82" s="130"/>
      <c r="G82" s="60" t="str">
        <f t="shared" si="8"/>
        <v/>
      </c>
      <c r="H82" s="201">
        <v>85</v>
      </c>
      <c r="I82" s="131"/>
      <c r="J82" s="132">
        <v>29</v>
      </c>
      <c r="K82" s="131"/>
      <c r="L82" s="201">
        <v>141</v>
      </c>
      <c r="M82" s="131"/>
      <c r="N82" s="201">
        <v>68</v>
      </c>
      <c r="O82" s="131">
        <f t="shared" si="9"/>
        <v>0.21052631578947367</v>
      </c>
      <c r="P82" s="232" t="s">
        <v>609</v>
      </c>
      <c r="Q82" s="177">
        <v>1</v>
      </c>
      <c r="R82" s="177">
        <v>1</v>
      </c>
      <c r="S82" s="177">
        <v>0</v>
      </c>
    </row>
    <row r="83" spans="1:19" s="133" customFormat="1" x14ac:dyDescent="0.2">
      <c r="A83" s="58" t="s">
        <v>610</v>
      </c>
      <c r="B83" s="58" t="s">
        <v>611</v>
      </c>
      <c r="C83" s="58" t="s">
        <v>605</v>
      </c>
      <c r="D83" s="19">
        <v>372</v>
      </c>
      <c r="E83" s="202">
        <f t="shared" si="7"/>
        <v>153</v>
      </c>
      <c r="F83" s="130"/>
      <c r="G83" s="60" t="str">
        <f t="shared" si="8"/>
        <v/>
      </c>
      <c r="H83" s="201">
        <v>116</v>
      </c>
      <c r="I83" s="131"/>
      <c r="J83" s="132">
        <v>37</v>
      </c>
      <c r="K83" s="131"/>
      <c r="L83" s="201">
        <v>155</v>
      </c>
      <c r="M83" s="131"/>
      <c r="N83" s="201">
        <v>64</v>
      </c>
      <c r="O83" s="131">
        <f t="shared" si="9"/>
        <v>0.17204301075268819</v>
      </c>
      <c r="P83" s="232" t="s">
        <v>612</v>
      </c>
      <c r="Q83" s="177">
        <v>0</v>
      </c>
      <c r="R83" s="177">
        <v>1</v>
      </c>
      <c r="S83" s="177">
        <v>0</v>
      </c>
    </row>
    <row r="84" spans="1:19" s="133" customFormat="1" x14ac:dyDescent="0.2">
      <c r="A84" s="58" t="s">
        <v>613</v>
      </c>
      <c r="B84" s="58" t="s">
        <v>614</v>
      </c>
      <c r="C84" s="58" t="s">
        <v>605</v>
      </c>
      <c r="D84" s="19">
        <v>908</v>
      </c>
      <c r="E84" s="202">
        <f t="shared" si="7"/>
        <v>279</v>
      </c>
      <c r="F84" s="130">
        <f t="shared" si="7"/>
        <v>0.30726872246696035</v>
      </c>
      <c r="G84" s="60" t="str">
        <f t="shared" si="8"/>
        <v>27.8% - 33.8%</v>
      </c>
      <c r="H84" s="201">
        <v>205</v>
      </c>
      <c r="I84" s="131">
        <f t="shared" si="12"/>
        <v>0.22577092511013216</v>
      </c>
      <c r="J84" s="132">
        <v>74</v>
      </c>
      <c r="K84" s="131">
        <f t="shared" si="10"/>
        <v>8.1497797356828189E-2</v>
      </c>
      <c r="L84" s="201">
        <v>629</v>
      </c>
      <c r="M84" s="131">
        <f t="shared" si="11"/>
        <v>0.69273127753303965</v>
      </c>
      <c r="N84" s="201">
        <v>0</v>
      </c>
      <c r="O84" s="131">
        <f t="shared" si="9"/>
        <v>0</v>
      </c>
      <c r="P84" s="232" t="s">
        <v>615</v>
      </c>
      <c r="Q84" s="177">
        <v>0</v>
      </c>
      <c r="R84" s="177">
        <v>0</v>
      </c>
      <c r="S84" s="177">
        <v>0</v>
      </c>
    </row>
    <row r="85" spans="1:19" s="133" customFormat="1" x14ac:dyDescent="0.2">
      <c r="A85" s="58" t="s">
        <v>616</v>
      </c>
      <c r="B85" s="58" t="s">
        <v>617</v>
      </c>
      <c r="C85" s="58" t="s">
        <v>605</v>
      </c>
      <c r="D85" s="19">
        <v>467</v>
      </c>
      <c r="E85" s="202">
        <f t="shared" si="7"/>
        <v>105</v>
      </c>
      <c r="F85" s="130">
        <f t="shared" si="7"/>
        <v>0.2248394004282655</v>
      </c>
      <c r="G85" s="60" t="str">
        <f t="shared" si="8"/>
        <v>18.9% - 26.5%</v>
      </c>
      <c r="H85" s="201">
        <v>82</v>
      </c>
      <c r="I85" s="131">
        <f t="shared" si="12"/>
        <v>0.17558886509635974</v>
      </c>
      <c r="J85" s="132">
        <v>23</v>
      </c>
      <c r="K85" s="131">
        <f t="shared" si="10"/>
        <v>4.9250535331905779E-2</v>
      </c>
      <c r="L85" s="201">
        <v>345</v>
      </c>
      <c r="M85" s="131">
        <f t="shared" si="11"/>
        <v>0.73875802997858675</v>
      </c>
      <c r="N85" s="201">
        <v>17</v>
      </c>
      <c r="O85" s="131">
        <f t="shared" si="9"/>
        <v>3.6402569593147749E-2</v>
      </c>
      <c r="P85" s="232" t="s">
        <v>618</v>
      </c>
      <c r="Q85" s="177">
        <v>0</v>
      </c>
      <c r="R85" s="177">
        <v>0</v>
      </c>
      <c r="S85" s="177">
        <v>0</v>
      </c>
    </row>
    <row r="86" spans="1:19" s="133" customFormat="1" x14ac:dyDescent="0.2">
      <c r="A86" s="58" t="s">
        <v>619</v>
      </c>
      <c r="B86" s="58" t="s">
        <v>620</v>
      </c>
      <c r="C86" s="58" t="s">
        <v>605</v>
      </c>
      <c r="D86" s="19">
        <v>373</v>
      </c>
      <c r="E86" s="202">
        <f t="shared" si="7"/>
        <v>109</v>
      </c>
      <c r="F86" s="130"/>
      <c r="G86" s="60" t="str">
        <f t="shared" si="8"/>
        <v/>
      </c>
      <c r="H86" s="201">
        <v>84</v>
      </c>
      <c r="I86" s="131"/>
      <c r="J86" s="132">
        <v>25</v>
      </c>
      <c r="K86" s="131"/>
      <c r="L86" s="201">
        <v>262</v>
      </c>
      <c r="M86" s="131"/>
      <c r="N86" s="201">
        <v>2</v>
      </c>
      <c r="O86" s="131">
        <f t="shared" si="9"/>
        <v>5.3619302949061663E-3</v>
      </c>
      <c r="P86" s="232" t="s">
        <v>621</v>
      </c>
      <c r="Q86" s="177">
        <v>1</v>
      </c>
      <c r="R86" s="177">
        <v>0</v>
      </c>
      <c r="S86" s="177">
        <v>0</v>
      </c>
    </row>
    <row r="87" spans="1:19" s="133" customFormat="1" x14ac:dyDescent="0.2">
      <c r="A87" s="58" t="s">
        <v>622</v>
      </c>
      <c r="B87" s="58" t="s">
        <v>623</v>
      </c>
      <c r="C87" s="58" t="s">
        <v>605</v>
      </c>
      <c r="D87" s="19">
        <v>281</v>
      </c>
      <c r="E87" s="202">
        <f t="shared" si="7"/>
        <v>84</v>
      </c>
      <c r="F87" s="130"/>
      <c r="G87" s="60" t="str">
        <f t="shared" si="8"/>
        <v/>
      </c>
      <c r="H87" s="201">
        <v>67</v>
      </c>
      <c r="I87" s="131"/>
      <c r="J87" s="132">
        <v>17</v>
      </c>
      <c r="K87" s="131"/>
      <c r="L87" s="201">
        <v>124</v>
      </c>
      <c r="M87" s="131"/>
      <c r="N87" s="201">
        <v>73</v>
      </c>
      <c r="O87" s="131">
        <f t="shared" si="9"/>
        <v>0.2597864768683274</v>
      </c>
      <c r="P87" s="232" t="s">
        <v>624</v>
      </c>
      <c r="Q87" s="177">
        <v>0</v>
      </c>
      <c r="R87" s="177">
        <v>1</v>
      </c>
      <c r="S87" s="177">
        <v>0</v>
      </c>
    </row>
    <row r="88" spans="1:19" s="133" customFormat="1" x14ac:dyDescent="0.2">
      <c r="A88" s="58" t="s">
        <v>625</v>
      </c>
      <c r="B88" s="58" t="s">
        <v>626</v>
      </c>
      <c r="C88" s="58" t="s">
        <v>605</v>
      </c>
      <c r="D88" s="19">
        <v>318</v>
      </c>
      <c r="E88" s="202">
        <f t="shared" si="7"/>
        <v>114</v>
      </c>
      <c r="F88" s="130"/>
      <c r="G88" s="60" t="str">
        <f t="shared" si="8"/>
        <v/>
      </c>
      <c r="H88" s="201">
        <v>90</v>
      </c>
      <c r="I88" s="131"/>
      <c r="J88" s="132">
        <v>24</v>
      </c>
      <c r="K88" s="131"/>
      <c r="L88" s="201">
        <v>150</v>
      </c>
      <c r="M88" s="131"/>
      <c r="N88" s="201">
        <v>54</v>
      </c>
      <c r="O88" s="131">
        <f t="shared" si="9"/>
        <v>0.16981132075471697</v>
      </c>
      <c r="P88" s="232" t="s">
        <v>627</v>
      </c>
      <c r="Q88" s="177">
        <v>1</v>
      </c>
      <c r="R88" s="177">
        <v>1</v>
      </c>
      <c r="S88" s="177">
        <v>0</v>
      </c>
    </row>
    <row r="89" spans="1:19" s="133" customFormat="1" x14ac:dyDescent="0.2">
      <c r="A89" s="58" t="s">
        <v>628</v>
      </c>
      <c r="B89" s="58" t="s">
        <v>629</v>
      </c>
      <c r="C89" s="58" t="s">
        <v>630</v>
      </c>
      <c r="D89" s="19">
        <v>743</v>
      </c>
      <c r="E89" s="202">
        <f t="shared" si="7"/>
        <v>201</v>
      </c>
      <c r="F89" s="130"/>
      <c r="G89" s="60" t="str">
        <f t="shared" si="8"/>
        <v/>
      </c>
      <c r="H89" s="201">
        <v>154</v>
      </c>
      <c r="I89" s="131"/>
      <c r="J89" s="132">
        <v>47</v>
      </c>
      <c r="K89" s="131"/>
      <c r="L89" s="201">
        <v>493</v>
      </c>
      <c r="M89" s="131"/>
      <c r="N89" s="201">
        <v>49</v>
      </c>
      <c r="O89" s="131">
        <f t="shared" si="9"/>
        <v>6.5948855989232835E-2</v>
      </c>
      <c r="P89" s="232" t="s">
        <v>631</v>
      </c>
      <c r="Q89" s="177">
        <v>0</v>
      </c>
      <c r="R89" s="177">
        <v>1</v>
      </c>
      <c r="S89" s="177">
        <v>0</v>
      </c>
    </row>
    <row r="90" spans="1:19" s="133" customFormat="1" x14ac:dyDescent="0.2">
      <c r="A90" s="58" t="s">
        <v>632</v>
      </c>
      <c r="B90" s="58" t="s">
        <v>633</v>
      </c>
      <c r="C90" s="58" t="s">
        <v>630</v>
      </c>
      <c r="D90" s="19">
        <v>268</v>
      </c>
      <c r="E90" s="202">
        <f t="shared" si="7"/>
        <v>93</v>
      </c>
      <c r="F90" s="130"/>
      <c r="G90" s="60" t="str">
        <f t="shared" si="8"/>
        <v/>
      </c>
      <c r="H90" s="201">
        <v>69</v>
      </c>
      <c r="I90" s="131"/>
      <c r="J90" s="132">
        <v>24</v>
      </c>
      <c r="K90" s="131"/>
      <c r="L90" s="201">
        <v>172</v>
      </c>
      <c r="M90" s="131"/>
      <c r="N90" s="201">
        <v>3</v>
      </c>
      <c r="O90" s="131">
        <f t="shared" si="9"/>
        <v>1.1194029850746268E-2</v>
      </c>
      <c r="P90" s="232" t="s">
        <v>634</v>
      </c>
      <c r="Q90" s="177">
        <v>1</v>
      </c>
      <c r="R90" s="177">
        <v>0</v>
      </c>
      <c r="S90" s="177">
        <v>0</v>
      </c>
    </row>
    <row r="91" spans="1:19" s="133" customFormat="1" x14ac:dyDescent="0.2">
      <c r="A91" s="58" t="s">
        <v>635</v>
      </c>
      <c r="B91" s="58" t="s">
        <v>636</v>
      </c>
      <c r="C91" s="58" t="s">
        <v>630</v>
      </c>
      <c r="D91" s="19">
        <v>869</v>
      </c>
      <c r="E91" s="202">
        <f t="shared" si="7"/>
        <v>238</v>
      </c>
      <c r="F91" s="130"/>
      <c r="G91" s="60" t="str">
        <f t="shared" si="8"/>
        <v/>
      </c>
      <c r="H91" s="201">
        <v>161</v>
      </c>
      <c r="I91" s="131"/>
      <c r="J91" s="132">
        <v>77</v>
      </c>
      <c r="K91" s="131"/>
      <c r="L91" s="201">
        <v>454</v>
      </c>
      <c r="M91" s="131"/>
      <c r="N91" s="201">
        <v>177</v>
      </c>
      <c r="O91" s="131">
        <f t="shared" si="9"/>
        <v>0.20368239355581128</v>
      </c>
      <c r="P91" s="232" t="s">
        <v>637</v>
      </c>
      <c r="Q91" s="177">
        <v>0</v>
      </c>
      <c r="R91" s="177">
        <v>1</v>
      </c>
      <c r="S91" s="177">
        <v>0</v>
      </c>
    </row>
    <row r="92" spans="1:19" s="133" customFormat="1" x14ac:dyDescent="0.2">
      <c r="A92" s="58" t="s">
        <v>638</v>
      </c>
      <c r="B92" s="58" t="s">
        <v>639</v>
      </c>
      <c r="C92" s="58" t="s">
        <v>630</v>
      </c>
      <c r="D92" s="19">
        <v>744</v>
      </c>
      <c r="E92" s="202">
        <f t="shared" si="7"/>
        <v>151</v>
      </c>
      <c r="F92" s="130"/>
      <c r="G92" s="60" t="str">
        <f t="shared" si="8"/>
        <v/>
      </c>
      <c r="H92" s="201">
        <v>149</v>
      </c>
      <c r="I92" s="131"/>
      <c r="J92" s="132">
        <v>2</v>
      </c>
      <c r="K92" s="131"/>
      <c r="L92" s="201">
        <v>4</v>
      </c>
      <c r="M92" s="131"/>
      <c r="N92" s="201">
        <v>589</v>
      </c>
      <c r="O92" s="131">
        <f t="shared" si="9"/>
        <v>0.79166666666666663</v>
      </c>
      <c r="P92" s="232" t="s">
        <v>640</v>
      </c>
      <c r="Q92" s="177">
        <v>0</v>
      </c>
      <c r="R92" s="177">
        <v>1</v>
      </c>
      <c r="S92" s="177">
        <v>0</v>
      </c>
    </row>
    <row r="93" spans="1:19" s="133" customFormat="1" x14ac:dyDescent="0.2">
      <c r="A93" s="58" t="s">
        <v>641</v>
      </c>
      <c r="B93" s="58" t="s">
        <v>642</v>
      </c>
      <c r="C93" s="58" t="s">
        <v>630</v>
      </c>
      <c r="D93" s="19">
        <v>1369</v>
      </c>
      <c r="E93" s="202">
        <f t="shared" si="7"/>
        <v>710</v>
      </c>
      <c r="F93" s="130"/>
      <c r="G93" s="60" t="str">
        <f t="shared" si="8"/>
        <v/>
      </c>
      <c r="H93" s="201">
        <v>487</v>
      </c>
      <c r="I93" s="131"/>
      <c r="J93" s="132">
        <v>223</v>
      </c>
      <c r="K93" s="131"/>
      <c r="L93" s="201">
        <v>633</v>
      </c>
      <c r="M93" s="131"/>
      <c r="N93" s="201">
        <v>26</v>
      </c>
      <c r="O93" s="131">
        <f t="shared" si="9"/>
        <v>1.8991964937910884E-2</v>
      </c>
      <c r="P93" s="232" t="s">
        <v>643</v>
      </c>
      <c r="Q93" s="177">
        <v>1</v>
      </c>
      <c r="R93" s="177">
        <v>0</v>
      </c>
      <c r="S93" s="177">
        <v>0</v>
      </c>
    </row>
    <row r="94" spans="1:19" s="133" customFormat="1" x14ac:dyDescent="0.2">
      <c r="A94" s="58" t="s">
        <v>644</v>
      </c>
      <c r="B94" s="58" t="s">
        <v>645</v>
      </c>
      <c r="C94" s="58" t="s">
        <v>646</v>
      </c>
      <c r="D94" s="19">
        <v>360</v>
      </c>
      <c r="E94" s="202">
        <f t="shared" si="7"/>
        <v>123</v>
      </c>
      <c r="F94" s="130"/>
      <c r="G94" s="60" t="str">
        <f t="shared" si="8"/>
        <v/>
      </c>
      <c r="H94" s="201">
        <v>76</v>
      </c>
      <c r="I94" s="131"/>
      <c r="J94" s="132">
        <v>47</v>
      </c>
      <c r="K94" s="131"/>
      <c r="L94" s="201">
        <v>201</v>
      </c>
      <c r="M94" s="131"/>
      <c r="N94" s="201">
        <v>36</v>
      </c>
      <c r="O94" s="131">
        <f t="shared" si="9"/>
        <v>0.1</v>
      </c>
      <c r="P94" s="232" t="s">
        <v>648</v>
      </c>
      <c r="Q94" s="177">
        <v>1</v>
      </c>
      <c r="R94" s="177">
        <v>1</v>
      </c>
      <c r="S94" s="177">
        <v>0</v>
      </c>
    </row>
    <row r="95" spans="1:19" s="133" customFormat="1" x14ac:dyDescent="0.2">
      <c r="A95" s="58" t="s">
        <v>649</v>
      </c>
      <c r="B95" s="58" t="s">
        <v>650</v>
      </c>
      <c r="C95" s="58" t="s">
        <v>646</v>
      </c>
      <c r="D95" s="19">
        <v>521</v>
      </c>
      <c r="E95" s="202">
        <f t="shared" si="7"/>
        <v>243</v>
      </c>
      <c r="F95" s="130">
        <f t="shared" si="7"/>
        <v>0.46641074856046066</v>
      </c>
      <c r="G95" s="60" t="str">
        <f t="shared" si="8"/>
        <v>42.4% - 50.9%</v>
      </c>
      <c r="H95" s="201">
        <v>125</v>
      </c>
      <c r="I95" s="131">
        <f t="shared" si="12"/>
        <v>0.23992322456813819</v>
      </c>
      <c r="J95" s="132">
        <v>118</v>
      </c>
      <c r="K95" s="131">
        <f t="shared" si="10"/>
        <v>0.22648752399232247</v>
      </c>
      <c r="L95" s="201">
        <v>260</v>
      </c>
      <c r="M95" s="131">
        <f t="shared" si="11"/>
        <v>0.49904030710172742</v>
      </c>
      <c r="N95" s="201">
        <v>18</v>
      </c>
      <c r="O95" s="131">
        <f t="shared" si="9"/>
        <v>3.4548944337811902E-2</v>
      </c>
      <c r="P95" s="232" t="s">
        <v>651</v>
      </c>
      <c r="Q95" s="177">
        <v>0</v>
      </c>
      <c r="R95" s="177">
        <v>0</v>
      </c>
      <c r="S95" s="177">
        <v>0</v>
      </c>
    </row>
    <row r="96" spans="1:19" s="133" customFormat="1" x14ac:dyDescent="0.2">
      <c r="A96" s="58" t="s">
        <v>652</v>
      </c>
      <c r="B96" s="58" t="s">
        <v>653</v>
      </c>
      <c r="C96" s="58" t="s">
        <v>646</v>
      </c>
      <c r="D96" s="19">
        <v>1063</v>
      </c>
      <c r="E96" s="202">
        <f t="shared" si="7"/>
        <v>400</v>
      </c>
      <c r="F96" s="130"/>
      <c r="G96" s="60" t="str">
        <f t="shared" si="8"/>
        <v/>
      </c>
      <c r="H96" s="201">
        <v>272</v>
      </c>
      <c r="I96" s="131"/>
      <c r="J96" s="132">
        <v>128</v>
      </c>
      <c r="K96" s="131"/>
      <c r="L96" s="201">
        <v>633</v>
      </c>
      <c r="M96" s="131"/>
      <c r="N96" s="201">
        <v>30</v>
      </c>
      <c r="O96" s="131">
        <f t="shared" si="9"/>
        <v>2.8222013170272814E-2</v>
      </c>
      <c r="P96" s="232" t="s">
        <v>654</v>
      </c>
      <c r="Q96" s="177">
        <v>1</v>
      </c>
      <c r="R96" s="177">
        <v>0</v>
      </c>
      <c r="S96" s="177">
        <v>0</v>
      </c>
    </row>
    <row r="97" spans="1:19" s="133" customFormat="1" x14ac:dyDescent="0.2">
      <c r="A97" s="58" t="s">
        <v>655</v>
      </c>
      <c r="B97" s="58" t="s">
        <v>656</v>
      </c>
      <c r="C97" s="58" t="s">
        <v>646</v>
      </c>
      <c r="D97" s="19">
        <v>682</v>
      </c>
      <c r="E97" s="202">
        <f t="shared" si="7"/>
        <v>269</v>
      </c>
      <c r="F97" s="130">
        <f t="shared" si="7"/>
        <v>0.3944281524926686</v>
      </c>
      <c r="G97" s="60" t="str">
        <f t="shared" si="8"/>
        <v>35.8% - 43.2%</v>
      </c>
      <c r="H97" s="201">
        <v>208</v>
      </c>
      <c r="I97" s="131">
        <f t="shared" si="12"/>
        <v>0.30498533724340177</v>
      </c>
      <c r="J97" s="132">
        <v>61</v>
      </c>
      <c r="K97" s="131">
        <f t="shared" si="10"/>
        <v>8.9442815249266866E-2</v>
      </c>
      <c r="L97" s="201">
        <v>393</v>
      </c>
      <c r="M97" s="131">
        <f t="shared" si="11"/>
        <v>0.57624633431085048</v>
      </c>
      <c r="N97" s="201">
        <v>20</v>
      </c>
      <c r="O97" s="131">
        <f t="shared" si="9"/>
        <v>2.932551319648094E-2</v>
      </c>
      <c r="P97" s="232" t="s">
        <v>657</v>
      </c>
      <c r="Q97" s="177">
        <v>0</v>
      </c>
      <c r="R97" s="177">
        <v>0</v>
      </c>
      <c r="S97" s="177">
        <v>0</v>
      </c>
    </row>
    <row r="98" spans="1:19" s="133" customFormat="1" x14ac:dyDescent="0.2">
      <c r="A98" s="58" t="s">
        <v>658</v>
      </c>
      <c r="B98" s="58" t="s">
        <v>659</v>
      </c>
      <c r="C98" s="58" t="s">
        <v>646</v>
      </c>
      <c r="D98" s="19">
        <v>768</v>
      </c>
      <c r="E98" s="202">
        <f t="shared" si="7"/>
        <v>360</v>
      </c>
      <c r="F98" s="130">
        <f t="shared" si="7"/>
        <v>0.46875</v>
      </c>
      <c r="G98" s="60" t="str">
        <f t="shared" si="8"/>
        <v>43.4% - 50.4%</v>
      </c>
      <c r="H98" s="201">
        <v>262</v>
      </c>
      <c r="I98" s="131">
        <f t="shared" si="12"/>
        <v>0.34114583333333331</v>
      </c>
      <c r="J98" s="132">
        <v>98</v>
      </c>
      <c r="K98" s="131">
        <f t="shared" si="10"/>
        <v>0.12760416666666666</v>
      </c>
      <c r="L98" s="201">
        <v>384</v>
      </c>
      <c r="M98" s="131">
        <f t="shared" si="11"/>
        <v>0.5</v>
      </c>
      <c r="N98" s="201">
        <v>24</v>
      </c>
      <c r="O98" s="131">
        <f t="shared" si="9"/>
        <v>3.125E-2</v>
      </c>
      <c r="P98" s="232" t="s">
        <v>660</v>
      </c>
      <c r="Q98" s="177">
        <v>0</v>
      </c>
      <c r="R98" s="177">
        <v>0</v>
      </c>
      <c r="S98" s="177">
        <v>0</v>
      </c>
    </row>
    <row r="99" spans="1:19" x14ac:dyDescent="0.2">
      <c r="A99" s="58" t="s">
        <v>661</v>
      </c>
      <c r="B99" s="58" t="s">
        <v>662</v>
      </c>
      <c r="C99" s="58" t="s">
        <v>646</v>
      </c>
      <c r="D99" s="19">
        <v>603</v>
      </c>
      <c r="E99" s="202">
        <f t="shared" si="7"/>
        <v>395</v>
      </c>
      <c r="F99" s="130">
        <f t="shared" si="7"/>
        <v>0.65505804311774463</v>
      </c>
      <c r="G99" s="60" t="str">
        <f t="shared" si="8"/>
        <v>61.6% - 69.2%</v>
      </c>
      <c r="H99" s="201">
        <v>278</v>
      </c>
      <c r="I99" s="131">
        <f t="shared" si="12"/>
        <v>0.46102819237147596</v>
      </c>
      <c r="J99" s="132">
        <v>117</v>
      </c>
      <c r="K99" s="131">
        <f t="shared" si="10"/>
        <v>0.19402985074626866</v>
      </c>
      <c r="L99" s="201">
        <v>197</v>
      </c>
      <c r="M99" s="131">
        <f t="shared" si="11"/>
        <v>0.32669983416252074</v>
      </c>
      <c r="N99" s="201">
        <v>11</v>
      </c>
      <c r="O99" s="131">
        <f t="shared" si="9"/>
        <v>1.824212271973466E-2</v>
      </c>
      <c r="P99" s="232" t="s">
        <v>663</v>
      </c>
      <c r="Q99" s="177">
        <v>0</v>
      </c>
      <c r="R99" s="177">
        <v>0</v>
      </c>
      <c r="S99" s="177">
        <v>0</v>
      </c>
    </row>
    <row r="100" spans="1:19" x14ac:dyDescent="0.2">
      <c r="A100" s="58" t="s">
        <v>664</v>
      </c>
      <c r="B100" s="58" t="s">
        <v>665</v>
      </c>
      <c r="C100" s="58" t="s">
        <v>646</v>
      </c>
      <c r="D100" s="19">
        <v>869</v>
      </c>
      <c r="E100" s="202">
        <f t="shared" ref="E100:F163" si="13">H100+J100</f>
        <v>413</v>
      </c>
      <c r="F100" s="130">
        <f t="shared" si="13"/>
        <v>0.47525891829689298</v>
      </c>
      <c r="G100" s="60" t="str">
        <f t="shared" si="8"/>
        <v>44.2% - 50.8%</v>
      </c>
      <c r="H100" s="201">
        <v>272</v>
      </c>
      <c r="I100" s="131">
        <f t="shared" si="12"/>
        <v>0.31300345224395859</v>
      </c>
      <c r="J100" s="132">
        <v>141</v>
      </c>
      <c r="K100" s="131">
        <f t="shared" si="10"/>
        <v>0.16225546605293439</v>
      </c>
      <c r="L100" s="201">
        <v>440</v>
      </c>
      <c r="M100" s="131">
        <f t="shared" si="11"/>
        <v>0.50632911392405067</v>
      </c>
      <c r="N100" s="201">
        <v>16</v>
      </c>
      <c r="O100" s="131">
        <f t="shared" ref="O100:O163" si="14">N100/D100</f>
        <v>1.8411967779056387E-2</v>
      </c>
      <c r="P100" s="232" t="s">
        <v>666</v>
      </c>
      <c r="Q100" s="177">
        <v>0</v>
      </c>
      <c r="R100" s="177">
        <v>0</v>
      </c>
      <c r="S100" s="177">
        <v>0</v>
      </c>
    </row>
    <row r="101" spans="1:19" x14ac:dyDescent="0.2">
      <c r="A101" s="58" t="s">
        <v>667</v>
      </c>
      <c r="B101" s="58" t="s">
        <v>668</v>
      </c>
      <c r="C101" s="58" t="s">
        <v>646</v>
      </c>
      <c r="D101" s="19">
        <v>964</v>
      </c>
      <c r="E101" s="202">
        <f t="shared" si="13"/>
        <v>492</v>
      </c>
      <c r="F101" s="130">
        <f t="shared" si="13"/>
        <v>0.51037344398340245</v>
      </c>
      <c r="G101" s="60" t="str">
        <f t="shared" si="8"/>
        <v>47.9% - 54.2%</v>
      </c>
      <c r="H101" s="201">
        <v>350</v>
      </c>
      <c r="I101" s="131">
        <f t="shared" si="12"/>
        <v>0.36307053941908712</v>
      </c>
      <c r="J101" s="132">
        <v>142</v>
      </c>
      <c r="K101" s="131">
        <f t="shared" si="10"/>
        <v>0.14730290456431536</v>
      </c>
      <c r="L101" s="201">
        <v>467</v>
      </c>
      <c r="M101" s="131">
        <f t="shared" si="11"/>
        <v>0.48443983402489627</v>
      </c>
      <c r="N101" s="201">
        <v>5</v>
      </c>
      <c r="O101" s="131">
        <f t="shared" si="14"/>
        <v>5.1867219917012446E-3</v>
      </c>
      <c r="P101" s="232" t="s">
        <v>669</v>
      </c>
      <c r="Q101" s="177">
        <v>0</v>
      </c>
      <c r="R101" s="177">
        <v>0</v>
      </c>
      <c r="S101" s="177">
        <v>0</v>
      </c>
    </row>
    <row r="102" spans="1:19" x14ac:dyDescent="0.2">
      <c r="A102" s="58" t="s">
        <v>670</v>
      </c>
      <c r="B102" s="58" t="s">
        <v>671</v>
      </c>
      <c r="C102" s="58" t="s">
        <v>646</v>
      </c>
      <c r="D102" s="19">
        <v>617</v>
      </c>
      <c r="E102" s="202">
        <f t="shared" si="13"/>
        <v>210</v>
      </c>
      <c r="F102" s="130"/>
      <c r="G102" s="60" t="str">
        <f t="shared" si="8"/>
        <v/>
      </c>
      <c r="H102" s="201">
        <v>155</v>
      </c>
      <c r="I102" s="131"/>
      <c r="J102" s="132">
        <v>55</v>
      </c>
      <c r="K102" s="131"/>
      <c r="L102" s="201">
        <v>371</v>
      </c>
      <c r="M102" s="131"/>
      <c r="N102" s="201">
        <v>36</v>
      </c>
      <c r="O102" s="131">
        <f t="shared" si="14"/>
        <v>5.834683954619125E-2</v>
      </c>
      <c r="P102" s="232" t="s">
        <v>672</v>
      </c>
      <c r="Q102" s="177">
        <v>0</v>
      </c>
      <c r="R102" s="177">
        <v>1</v>
      </c>
      <c r="S102" s="177">
        <v>0</v>
      </c>
    </row>
    <row r="103" spans="1:19" x14ac:dyDescent="0.2">
      <c r="A103" s="58" t="s">
        <v>673</v>
      </c>
      <c r="B103" s="58" t="s">
        <v>674</v>
      </c>
      <c r="C103" s="58" t="s">
        <v>646</v>
      </c>
      <c r="D103" s="19">
        <v>1026</v>
      </c>
      <c r="E103" s="202">
        <f t="shared" si="13"/>
        <v>323</v>
      </c>
      <c r="F103" s="130">
        <f t="shared" si="13"/>
        <v>0.31481481481481477</v>
      </c>
      <c r="G103" s="60" t="str">
        <f t="shared" si="8"/>
        <v>28.7% - 34.4%</v>
      </c>
      <c r="H103" s="201">
        <v>238</v>
      </c>
      <c r="I103" s="131">
        <f t="shared" si="12"/>
        <v>0.23196881091617932</v>
      </c>
      <c r="J103" s="132">
        <v>85</v>
      </c>
      <c r="K103" s="131">
        <f t="shared" si="10"/>
        <v>8.2846003898635473E-2</v>
      </c>
      <c r="L103" s="201">
        <v>690</v>
      </c>
      <c r="M103" s="131">
        <f t="shared" si="11"/>
        <v>0.67251461988304095</v>
      </c>
      <c r="N103" s="201">
        <v>13</v>
      </c>
      <c r="O103" s="131">
        <f t="shared" si="14"/>
        <v>1.2670565302144249E-2</v>
      </c>
      <c r="P103" s="232" t="s">
        <v>675</v>
      </c>
      <c r="Q103" s="177">
        <v>0</v>
      </c>
      <c r="R103" s="177">
        <v>0</v>
      </c>
      <c r="S103" s="177">
        <v>0</v>
      </c>
    </row>
    <row r="104" spans="1:19" x14ac:dyDescent="0.2">
      <c r="A104" s="58" t="s">
        <v>676</v>
      </c>
      <c r="B104" s="58" t="s">
        <v>677</v>
      </c>
      <c r="C104" s="58" t="s">
        <v>678</v>
      </c>
      <c r="D104" s="19">
        <v>1449</v>
      </c>
      <c r="E104" s="202">
        <f t="shared" si="13"/>
        <v>630</v>
      </c>
      <c r="F104" s="130">
        <f t="shared" si="13"/>
        <v>0.43478260869565222</v>
      </c>
      <c r="G104" s="60" t="str">
        <f t="shared" ref="G104:G167" si="15">IF(ISNUMBER(F104),TEXT(((2*E104)+(1.96^2)-(1.96*((1.96^2)+(4*E104*(100%-F104)))^0.5))/(2*(D104+(1.96^2))),"0.0%")&amp;" - "&amp;TEXT(((2*E104)+(1.96^2)+(1.96*((1.96^2)+(4*E104*(100%-F104)))^0.5))/(2*(D104+(1.96^2))),"0.0%"),"")</f>
        <v>40.9% - 46.0%</v>
      </c>
      <c r="H104" s="201">
        <v>376</v>
      </c>
      <c r="I104" s="131">
        <f t="shared" si="12"/>
        <v>0.25948930296756384</v>
      </c>
      <c r="J104" s="132">
        <v>254</v>
      </c>
      <c r="K104" s="131">
        <f t="shared" si="10"/>
        <v>0.17529330572808835</v>
      </c>
      <c r="L104" s="201">
        <v>764</v>
      </c>
      <c r="M104" s="131">
        <f t="shared" si="11"/>
        <v>0.52726017943409242</v>
      </c>
      <c r="N104" s="201">
        <v>55</v>
      </c>
      <c r="O104" s="131">
        <f t="shared" si="14"/>
        <v>3.7957211870255352E-2</v>
      </c>
      <c r="P104" s="232" t="s">
        <v>679</v>
      </c>
      <c r="Q104" s="177">
        <v>0</v>
      </c>
      <c r="R104" s="177">
        <v>0</v>
      </c>
      <c r="S104" s="177">
        <v>0</v>
      </c>
    </row>
    <row r="105" spans="1:19" x14ac:dyDescent="0.2">
      <c r="A105" s="58" t="s">
        <v>680</v>
      </c>
      <c r="B105" s="58" t="s">
        <v>681</v>
      </c>
      <c r="C105" s="58" t="s">
        <v>678</v>
      </c>
      <c r="D105" s="19">
        <v>405</v>
      </c>
      <c r="E105" s="202">
        <f t="shared" si="13"/>
        <v>185</v>
      </c>
      <c r="F105" s="130"/>
      <c r="G105" s="60" t="str">
        <f t="shared" si="15"/>
        <v/>
      </c>
      <c r="H105" s="201">
        <v>139</v>
      </c>
      <c r="I105" s="131"/>
      <c r="J105" s="132">
        <v>46</v>
      </c>
      <c r="K105" s="131"/>
      <c r="L105" s="201">
        <v>219</v>
      </c>
      <c r="M105" s="131"/>
      <c r="N105" s="201">
        <v>1</v>
      </c>
      <c r="O105" s="131">
        <f t="shared" si="14"/>
        <v>2.4691358024691358E-3</v>
      </c>
      <c r="P105" s="232" t="s">
        <v>682</v>
      </c>
      <c r="Q105" s="177">
        <v>1</v>
      </c>
      <c r="R105" s="177">
        <v>0</v>
      </c>
      <c r="S105" s="177">
        <v>0</v>
      </c>
    </row>
    <row r="106" spans="1:19" x14ac:dyDescent="0.2">
      <c r="A106" s="58" t="s">
        <v>683</v>
      </c>
      <c r="B106" s="58" t="s">
        <v>684</v>
      </c>
      <c r="C106" s="58" t="s">
        <v>678</v>
      </c>
      <c r="D106" s="19">
        <v>319</v>
      </c>
      <c r="E106" s="202">
        <f t="shared" si="13"/>
        <v>125</v>
      </c>
      <c r="F106" s="130"/>
      <c r="G106" s="60" t="str">
        <f t="shared" si="15"/>
        <v/>
      </c>
      <c r="H106" s="201">
        <v>91</v>
      </c>
      <c r="I106" s="131"/>
      <c r="J106" s="132">
        <v>34</v>
      </c>
      <c r="K106" s="131"/>
      <c r="L106" s="201">
        <v>181</v>
      </c>
      <c r="M106" s="131"/>
      <c r="N106" s="201">
        <v>13</v>
      </c>
      <c r="O106" s="131">
        <f t="shared" si="14"/>
        <v>4.0752351097178681E-2</v>
      </c>
      <c r="P106" s="232" t="s">
        <v>685</v>
      </c>
      <c r="Q106" s="177">
        <v>1</v>
      </c>
      <c r="R106" s="177">
        <v>0</v>
      </c>
      <c r="S106" s="177">
        <v>0</v>
      </c>
    </row>
    <row r="107" spans="1:19" x14ac:dyDescent="0.2">
      <c r="A107" s="58" t="s">
        <v>686</v>
      </c>
      <c r="B107" s="58" t="s">
        <v>687</v>
      </c>
      <c r="C107" s="58" t="s">
        <v>678</v>
      </c>
      <c r="D107" s="19">
        <v>582</v>
      </c>
      <c r="E107" s="202">
        <f t="shared" si="13"/>
        <v>310</v>
      </c>
      <c r="F107" s="130"/>
      <c r="G107" s="60" t="str">
        <f t="shared" si="15"/>
        <v/>
      </c>
      <c r="H107" s="201">
        <v>212</v>
      </c>
      <c r="I107" s="131"/>
      <c r="J107" s="132">
        <v>98</v>
      </c>
      <c r="K107" s="131"/>
      <c r="L107" s="201">
        <v>268</v>
      </c>
      <c r="M107" s="131"/>
      <c r="N107" s="201">
        <v>4</v>
      </c>
      <c r="O107" s="131">
        <f t="shared" si="14"/>
        <v>6.8728522336769758E-3</v>
      </c>
      <c r="P107" s="232" t="s">
        <v>688</v>
      </c>
      <c r="Q107" s="177">
        <v>1</v>
      </c>
      <c r="R107" s="177">
        <v>0</v>
      </c>
      <c r="S107" s="177">
        <v>0</v>
      </c>
    </row>
    <row r="108" spans="1:19" x14ac:dyDescent="0.2">
      <c r="A108" s="58" t="s">
        <v>689</v>
      </c>
      <c r="B108" s="58" t="s">
        <v>690</v>
      </c>
      <c r="C108" s="58" t="s">
        <v>678</v>
      </c>
      <c r="D108" s="19">
        <v>506</v>
      </c>
      <c r="E108" s="202">
        <f t="shared" si="13"/>
        <v>215</v>
      </c>
      <c r="F108" s="130"/>
      <c r="G108" s="60" t="str">
        <f t="shared" si="15"/>
        <v/>
      </c>
      <c r="H108" s="201">
        <v>165</v>
      </c>
      <c r="I108" s="131"/>
      <c r="J108" s="132">
        <v>50</v>
      </c>
      <c r="K108" s="131"/>
      <c r="L108" s="201">
        <v>262</v>
      </c>
      <c r="M108" s="131"/>
      <c r="N108" s="201">
        <v>29</v>
      </c>
      <c r="O108" s="131">
        <f t="shared" si="14"/>
        <v>5.731225296442688E-2</v>
      </c>
      <c r="P108" s="232" t="s">
        <v>691</v>
      </c>
      <c r="Q108" s="177">
        <v>1</v>
      </c>
      <c r="R108" s="177">
        <v>1</v>
      </c>
      <c r="S108" s="177">
        <v>0</v>
      </c>
    </row>
    <row r="109" spans="1:19" x14ac:dyDescent="0.2">
      <c r="A109" s="58" t="s">
        <v>692</v>
      </c>
      <c r="B109" s="58" t="s">
        <v>693</v>
      </c>
      <c r="C109" s="58" t="s">
        <v>678</v>
      </c>
      <c r="D109" s="19">
        <v>497</v>
      </c>
      <c r="E109" s="202">
        <f t="shared" si="13"/>
        <v>161</v>
      </c>
      <c r="F109" s="130">
        <f t="shared" si="13"/>
        <v>0.323943661971831</v>
      </c>
      <c r="G109" s="60" t="str">
        <f t="shared" si="15"/>
        <v>28.4% - 36.6%</v>
      </c>
      <c r="H109" s="201">
        <v>117</v>
      </c>
      <c r="I109" s="131">
        <f t="shared" si="12"/>
        <v>0.23541247484909456</v>
      </c>
      <c r="J109" s="132">
        <v>44</v>
      </c>
      <c r="K109" s="131">
        <f t="shared" si="10"/>
        <v>8.8531187122736416E-2</v>
      </c>
      <c r="L109" s="201">
        <v>335</v>
      </c>
      <c r="M109" s="131">
        <f t="shared" si="11"/>
        <v>0.67404426559356134</v>
      </c>
      <c r="N109" s="201">
        <v>1</v>
      </c>
      <c r="O109" s="131">
        <f t="shared" si="14"/>
        <v>2.012072434607646E-3</v>
      </c>
      <c r="P109" s="232" t="s">
        <v>694</v>
      </c>
      <c r="Q109" s="177">
        <v>0</v>
      </c>
      <c r="R109" s="177">
        <v>0</v>
      </c>
      <c r="S109" s="177">
        <v>0</v>
      </c>
    </row>
    <row r="110" spans="1:19" x14ac:dyDescent="0.2">
      <c r="A110" s="58" t="s">
        <v>695</v>
      </c>
      <c r="B110" s="58" t="s">
        <v>696</v>
      </c>
      <c r="C110" s="58" t="s">
        <v>678</v>
      </c>
      <c r="D110" s="19">
        <v>111</v>
      </c>
      <c r="E110" s="202">
        <f t="shared" si="13"/>
        <v>32</v>
      </c>
      <c r="F110" s="130"/>
      <c r="G110" s="60" t="str">
        <f t="shared" si="15"/>
        <v/>
      </c>
      <c r="H110" s="201">
        <v>23</v>
      </c>
      <c r="I110" s="131"/>
      <c r="J110" s="132">
        <v>9</v>
      </c>
      <c r="K110" s="131"/>
      <c r="L110" s="201">
        <v>75</v>
      </c>
      <c r="M110" s="131"/>
      <c r="N110" s="201">
        <v>4</v>
      </c>
      <c r="O110" s="131">
        <f t="shared" si="14"/>
        <v>3.6036036036036036E-2</v>
      </c>
      <c r="P110" s="232" t="s">
        <v>697</v>
      </c>
      <c r="Q110" s="177">
        <v>1</v>
      </c>
      <c r="R110" s="177">
        <v>0</v>
      </c>
      <c r="S110" s="177">
        <v>0</v>
      </c>
    </row>
    <row r="111" spans="1:19" x14ac:dyDescent="0.2">
      <c r="A111" s="58" t="s">
        <v>698</v>
      </c>
      <c r="B111" s="58" t="s">
        <v>699</v>
      </c>
      <c r="C111" s="58" t="s">
        <v>700</v>
      </c>
      <c r="D111" s="19">
        <v>2328</v>
      </c>
      <c r="E111" s="202">
        <f t="shared" si="13"/>
        <v>1123</v>
      </c>
      <c r="F111" s="130"/>
      <c r="G111" s="60" t="str">
        <f t="shared" si="15"/>
        <v/>
      </c>
      <c r="H111" s="201">
        <v>655</v>
      </c>
      <c r="I111" s="131"/>
      <c r="J111" s="132">
        <v>468</v>
      </c>
      <c r="K111" s="131"/>
      <c r="L111" s="201">
        <v>1177</v>
      </c>
      <c r="M111" s="131"/>
      <c r="N111" s="201">
        <v>28</v>
      </c>
      <c r="O111" s="131">
        <f t="shared" si="14"/>
        <v>1.2027491408934709E-2</v>
      </c>
      <c r="P111" s="232" t="s">
        <v>701</v>
      </c>
      <c r="Q111" s="177">
        <v>1</v>
      </c>
      <c r="R111" s="177">
        <v>0</v>
      </c>
      <c r="S111" s="177">
        <v>0</v>
      </c>
    </row>
    <row r="112" spans="1:19" x14ac:dyDescent="0.2">
      <c r="A112" s="58" t="s">
        <v>702</v>
      </c>
      <c r="B112" s="58" t="s">
        <v>703</v>
      </c>
      <c r="C112" s="58" t="s">
        <v>700</v>
      </c>
      <c r="D112" s="19">
        <v>882</v>
      </c>
      <c r="E112" s="202">
        <f t="shared" si="13"/>
        <v>523</v>
      </c>
      <c r="F112" s="130">
        <f t="shared" si="13"/>
        <v>0.59297052154195007</v>
      </c>
      <c r="G112" s="60" t="str">
        <f t="shared" si="15"/>
        <v>56.0% - 62.5%</v>
      </c>
      <c r="H112" s="201">
        <v>297</v>
      </c>
      <c r="I112" s="131">
        <f t="shared" si="12"/>
        <v>0.33673469387755101</v>
      </c>
      <c r="J112" s="132">
        <v>226</v>
      </c>
      <c r="K112" s="131">
        <f t="shared" si="10"/>
        <v>0.25623582766439912</v>
      </c>
      <c r="L112" s="201">
        <v>355</v>
      </c>
      <c r="M112" s="131">
        <f t="shared" si="11"/>
        <v>0.40249433106575966</v>
      </c>
      <c r="N112" s="201">
        <v>4</v>
      </c>
      <c r="O112" s="131">
        <f t="shared" si="14"/>
        <v>4.5351473922902496E-3</v>
      </c>
      <c r="P112" s="232" t="s">
        <v>704</v>
      </c>
      <c r="Q112" s="177">
        <v>0</v>
      </c>
      <c r="R112" s="177">
        <v>0</v>
      </c>
      <c r="S112" s="177">
        <v>0</v>
      </c>
    </row>
    <row r="113" spans="1:19" x14ac:dyDescent="0.2">
      <c r="A113" s="58" t="s">
        <v>705</v>
      </c>
      <c r="B113" s="58" t="s">
        <v>706</v>
      </c>
      <c r="C113" s="58" t="s">
        <v>700</v>
      </c>
      <c r="D113" s="19">
        <v>913</v>
      </c>
      <c r="E113" s="202">
        <f t="shared" si="13"/>
        <v>279</v>
      </c>
      <c r="F113" s="130">
        <f t="shared" si="13"/>
        <v>0.30558598028477546</v>
      </c>
      <c r="G113" s="60" t="str">
        <f t="shared" si="15"/>
        <v>27.7% - 33.6%</v>
      </c>
      <c r="H113" s="201">
        <v>188</v>
      </c>
      <c r="I113" s="131">
        <f t="shared" si="12"/>
        <v>0.20591456736035049</v>
      </c>
      <c r="J113" s="132">
        <v>91</v>
      </c>
      <c r="K113" s="131">
        <f t="shared" si="10"/>
        <v>9.9671412924424968E-2</v>
      </c>
      <c r="L113" s="201">
        <v>598</v>
      </c>
      <c r="M113" s="131">
        <f t="shared" si="11"/>
        <v>0.65498357064622126</v>
      </c>
      <c r="N113" s="201">
        <v>36</v>
      </c>
      <c r="O113" s="131">
        <f t="shared" si="14"/>
        <v>3.9430449069003289E-2</v>
      </c>
      <c r="P113" s="232" t="s">
        <v>707</v>
      </c>
      <c r="Q113" s="177">
        <v>0</v>
      </c>
      <c r="R113" s="177">
        <v>0</v>
      </c>
      <c r="S113" s="177">
        <v>0</v>
      </c>
    </row>
    <row r="114" spans="1:19" x14ac:dyDescent="0.2">
      <c r="A114" s="58" t="s">
        <v>708</v>
      </c>
      <c r="B114" s="58" t="s">
        <v>709</v>
      </c>
      <c r="C114" s="58" t="s">
        <v>700</v>
      </c>
      <c r="D114" s="19">
        <v>1823</v>
      </c>
      <c r="E114" s="202">
        <f t="shared" si="13"/>
        <v>573</v>
      </c>
      <c r="F114" s="130"/>
      <c r="G114" s="60" t="str">
        <f t="shared" si="15"/>
        <v/>
      </c>
      <c r="H114" s="201">
        <v>305</v>
      </c>
      <c r="I114" s="131"/>
      <c r="J114" s="132">
        <v>268</v>
      </c>
      <c r="K114" s="131"/>
      <c r="L114" s="201">
        <v>474</v>
      </c>
      <c r="M114" s="131"/>
      <c r="N114" s="201">
        <v>776</v>
      </c>
      <c r="O114" s="131">
        <f t="shared" si="14"/>
        <v>0.42567196928140427</v>
      </c>
      <c r="P114" s="232" t="s">
        <v>710</v>
      </c>
      <c r="Q114" s="177">
        <v>0</v>
      </c>
      <c r="R114" s="177">
        <v>1</v>
      </c>
      <c r="S114" s="177">
        <v>0</v>
      </c>
    </row>
    <row r="115" spans="1:19" x14ac:dyDescent="0.2">
      <c r="A115" s="58" t="s">
        <v>711</v>
      </c>
      <c r="B115" s="58" t="s">
        <v>712</v>
      </c>
      <c r="C115" s="58" t="s">
        <v>700</v>
      </c>
      <c r="D115" s="19">
        <v>650</v>
      </c>
      <c r="E115" s="202">
        <f t="shared" si="13"/>
        <v>267</v>
      </c>
      <c r="F115" s="130">
        <f t="shared" si="13"/>
        <v>0.41076923076923078</v>
      </c>
      <c r="G115" s="60" t="str">
        <f t="shared" si="15"/>
        <v>37.4% - 44.9%</v>
      </c>
      <c r="H115" s="201">
        <v>191</v>
      </c>
      <c r="I115" s="131">
        <f t="shared" si="12"/>
        <v>0.29384615384615387</v>
      </c>
      <c r="J115" s="132">
        <v>76</v>
      </c>
      <c r="K115" s="131">
        <f t="shared" si="10"/>
        <v>0.11692307692307692</v>
      </c>
      <c r="L115" s="201">
        <v>367</v>
      </c>
      <c r="M115" s="131">
        <f t="shared" si="11"/>
        <v>0.56461538461538463</v>
      </c>
      <c r="N115" s="201">
        <v>16</v>
      </c>
      <c r="O115" s="131">
        <f t="shared" si="14"/>
        <v>2.4615384615384615E-2</v>
      </c>
      <c r="P115" s="232" t="s">
        <v>713</v>
      </c>
      <c r="Q115" s="177">
        <v>0</v>
      </c>
      <c r="R115" s="177">
        <v>0</v>
      </c>
      <c r="S115" s="177">
        <v>0</v>
      </c>
    </row>
    <row r="116" spans="1:19" x14ac:dyDescent="0.2">
      <c r="A116" s="58" t="s">
        <v>714</v>
      </c>
      <c r="B116" s="58" t="s">
        <v>715</v>
      </c>
      <c r="C116" s="58" t="s">
        <v>700</v>
      </c>
      <c r="D116" s="19">
        <v>863</v>
      </c>
      <c r="E116" s="202">
        <f t="shared" si="13"/>
        <v>315</v>
      </c>
      <c r="F116" s="130">
        <f t="shared" si="13"/>
        <v>0.36500579374275782</v>
      </c>
      <c r="G116" s="60" t="str">
        <f t="shared" si="15"/>
        <v>33.4% - 39.8%</v>
      </c>
      <c r="H116" s="201">
        <v>211</v>
      </c>
      <c r="I116" s="131">
        <f t="shared" si="12"/>
        <v>0.24449594438006952</v>
      </c>
      <c r="J116" s="132">
        <v>104</v>
      </c>
      <c r="K116" s="131">
        <f t="shared" si="10"/>
        <v>0.1205098493626883</v>
      </c>
      <c r="L116" s="201">
        <v>539</v>
      </c>
      <c r="M116" s="131">
        <f t="shared" si="11"/>
        <v>0.62456546929316337</v>
      </c>
      <c r="N116" s="201">
        <v>9</v>
      </c>
      <c r="O116" s="131">
        <f t="shared" si="14"/>
        <v>1.0428736964078795E-2</v>
      </c>
      <c r="P116" s="232" t="s">
        <v>716</v>
      </c>
      <c r="Q116" s="177">
        <v>0</v>
      </c>
      <c r="R116" s="177">
        <v>0</v>
      </c>
      <c r="S116" s="177">
        <v>0</v>
      </c>
    </row>
    <row r="117" spans="1:19" x14ac:dyDescent="0.2">
      <c r="A117" s="58" t="s">
        <v>717</v>
      </c>
      <c r="B117" s="58" t="s">
        <v>718</v>
      </c>
      <c r="C117" s="58" t="s">
        <v>700</v>
      </c>
      <c r="D117" s="19">
        <v>329</v>
      </c>
      <c r="E117" s="202">
        <f t="shared" si="13"/>
        <v>119</v>
      </c>
      <c r="F117" s="130"/>
      <c r="G117" s="60" t="str">
        <f t="shared" si="15"/>
        <v/>
      </c>
      <c r="H117" s="201">
        <v>79</v>
      </c>
      <c r="I117" s="131"/>
      <c r="J117" s="132">
        <v>40</v>
      </c>
      <c r="K117" s="131"/>
      <c r="L117" s="201">
        <v>187</v>
      </c>
      <c r="M117" s="131"/>
      <c r="N117" s="201">
        <v>23</v>
      </c>
      <c r="O117" s="131">
        <f t="shared" si="14"/>
        <v>6.9908814589665649E-2</v>
      </c>
      <c r="P117" s="232" t="s">
        <v>719</v>
      </c>
      <c r="Q117" s="177">
        <v>1</v>
      </c>
      <c r="R117" s="177">
        <v>1</v>
      </c>
      <c r="S117" s="177">
        <v>0</v>
      </c>
    </row>
    <row r="118" spans="1:19" x14ac:dyDescent="0.2">
      <c r="A118" s="58" t="s">
        <v>720</v>
      </c>
      <c r="B118" s="58" t="s">
        <v>721</v>
      </c>
      <c r="C118" s="58" t="s">
        <v>722</v>
      </c>
      <c r="D118" s="19">
        <v>303</v>
      </c>
      <c r="E118" s="202">
        <f t="shared" si="13"/>
        <v>265</v>
      </c>
      <c r="F118" s="130"/>
      <c r="G118" s="60" t="str">
        <f t="shared" si="15"/>
        <v/>
      </c>
      <c r="H118" s="201">
        <v>187</v>
      </c>
      <c r="I118" s="131"/>
      <c r="J118" s="132">
        <v>78</v>
      </c>
      <c r="K118" s="131"/>
      <c r="L118" s="201">
        <v>36</v>
      </c>
      <c r="M118" s="131"/>
      <c r="N118" s="201">
        <v>2</v>
      </c>
      <c r="O118" s="131">
        <f t="shared" si="14"/>
        <v>6.6006600660066007E-3</v>
      </c>
      <c r="P118" s="232" t="s">
        <v>723</v>
      </c>
      <c r="Q118" s="177">
        <v>0</v>
      </c>
      <c r="R118" s="177">
        <v>0</v>
      </c>
      <c r="S118" s="177">
        <v>1</v>
      </c>
    </row>
    <row r="119" spans="1:19" x14ac:dyDescent="0.2">
      <c r="A119" s="58" t="s">
        <v>724</v>
      </c>
      <c r="B119" s="58" t="s">
        <v>725</v>
      </c>
      <c r="C119" s="58" t="s">
        <v>722</v>
      </c>
      <c r="D119" s="19">
        <v>247</v>
      </c>
      <c r="E119" s="202">
        <f t="shared" si="13"/>
        <v>222</v>
      </c>
      <c r="F119" s="130"/>
      <c r="G119" s="60" t="str">
        <f t="shared" si="15"/>
        <v/>
      </c>
      <c r="H119" s="201">
        <v>168</v>
      </c>
      <c r="I119" s="131"/>
      <c r="J119" s="132">
        <v>54</v>
      </c>
      <c r="K119" s="131"/>
      <c r="L119" s="201">
        <v>23</v>
      </c>
      <c r="M119" s="131"/>
      <c r="N119" s="201">
        <v>2</v>
      </c>
      <c r="O119" s="131">
        <f t="shared" si="14"/>
        <v>8.0971659919028341E-3</v>
      </c>
      <c r="P119" s="232" t="s">
        <v>726</v>
      </c>
      <c r="Q119" s="177">
        <v>1</v>
      </c>
      <c r="R119" s="177">
        <v>0</v>
      </c>
      <c r="S119" s="177">
        <v>1</v>
      </c>
    </row>
    <row r="120" spans="1:19" x14ac:dyDescent="0.2">
      <c r="A120" s="58" t="s">
        <v>727</v>
      </c>
      <c r="B120" s="58" t="s">
        <v>728</v>
      </c>
      <c r="C120" s="58" t="s">
        <v>722</v>
      </c>
      <c r="D120" s="19">
        <v>539</v>
      </c>
      <c r="E120" s="202">
        <f t="shared" si="13"/>
        <v>167</v>
      </c>
      <c r="F120" s="130">
        <f t="shared" si="13"/>
        <v>0.30983302411873842</v>
      </c>
      <c r="G120" s="60" t="str">
        <f t="shared" si="15"/>
        <v>27.2% - 35.0%</v>
      </c>
      <c r="H120" s="201">
        <v>124</v>
      </c>
      <c r="I120" s="131">
        <f t="shared" si="12"/>
        <v>0.23005565862708721</v>
      </c>
      <c r="J120" s="132">
        <v>43</v>
      </c>
      <c r="K120" s="131">
        <f t="shared" si="10"/>
        <v>7.9777365491651209E-2</v>
      </c>
      <c r="L120" s="201">
        <v>368</v>
      </c>
      <c r="M120" s="131">
        <f t="shared" si="11"/>
        <v>0.68274582560296848</v>
      </c>
      <c r="N120" s="201">
        <v>4</v>
      </c>
      <c r="O120" s="131">
        <f t="shared" si="14"/>
        <v>7.4211502782931356E-3</v>
      </c>
      <c r="P120" s="232" t="s">
        <v>729</v>
      </c>
      <c r="Q120" s="177">
        <v>0</v>
      </c>
      <c r="R120" s="177">
        <v>0</v>
      </c>
      <c r="S120" s="177">
        <v>0</v>
      </c>
    </row>
    <row r="121" spans="1:19" x14ac:dyDescent="0.2">
      <c r="A121" s="58" t="s">
        <v>730</v>
      </c>
      <c r="B121" s="58" t="s">
        <v>731</v>
      </c>
      <c r="C121" s="58" t="s">
        <v>722</v>
      </c>
      <c r="D121" s="19">
        <v>323</v>
      </c>
      <c r="E121" s="202">
        <f t="shared" si="13"/>
        <v>129</v>
      </c>
      <c r="F121" s="130">
        <f t="shared" si="13"/>
        <v>0.39938080495356038</v>
      </c>
      <c r="G121" s="60" t="str">
        <f t="shared" si="15"/>
        <v>34.7% - 45.4%</v>
      </c>
      <c r="H121" s="201">
        <v>96</v>
      </c>
      <c r="I121" s="131">
        <f t="shared" si="12"/>
        <v>0.29721362229102166</v>
      </c>
      <c r="J121" s="132">
        <v>33</v>
      </c>
      <c r="K121" s="131">
        <f t="shared" si="10"/>
        <v>0.1021671826625387</v>
      </c>
      <c r="L121" s="201">
        <v>194</v>
      </c>
      <c r="M121" s="131">
        <f t="shared" si="11"/>
        <v>0.60061919504643968</v>
      </c>
      <c r="N121" s="201">
        <v>0</v>
      </c>
      <c r="O121" s="131">
        <f t="shared" si="14"/>
        <v>0</v>
      </c>
      <c r="P121" s="232" t="s">
        <v>732</v>
      </c>
      <c r="Q121" s="177">
        <v>0</v>
      </c>
      <c r="R121" s="177">
        <v>0</v>
      </c>
      <c r="S121" s="177">
        <v>0</v>
      </c>
    </row>
    <row r="122" spans="1:19" x14ac:dyDescent="0.2">
      <c r="A122" s="58" t="s">
        <v>733</v>
      </c>
      <c r="B122" s="58" t="s">
        <v>734</v>
      </c>
      <c r="C122" s="58" t="s">
        <v>722</v>
      </c>
      <c r="D122" s="19">
        <v>711</v>
      </c>
      <c r="E122" s="202">
        <f t="shared" si="13"/>
        <v>603</v>
      </c>
      <c r="F122" s="130"/>
      <c r="G122" s="60" t="str">
        <f t="shared" si="15"/>
        <v/>
      </c>
      <c r="H122" s="201">
        <v>383</v>
      </c>
      <c r="I122" s="131"/>
      <c r="J122" s="132">
        <v>220</v>
      </c>
      <c r="K122" s="131"/>
      <c r="L122" s="201">
        <v>87</v>
      </c>
      <c r="M122" s="131"/>
      <c r="N122" s="201">
        <v>21</v>
      </c>
      <c r="O122" s="131">
        <f t="shared" si="14"/>
        <v>2.9535864978902954E-2</v>
      </c>
      <c r="P122" s="232" t="s">
        <v>735</v>
      </c>
      <c r="Q122" s="177">
        <v>0</v>
      </c>
      <c r="R122" s="177">
        <v>0</v>
      </c>
      <c r="S122" s="177">
        <v>1</v>
      </c>
    </row>
    <row r="123" spans="1:19" x14ac:dyDescent="0.2">
      <c r="A123" s="58" t="s">
        <v>736</v>
      </c>
      <c r="B123" s="58" t="s">
        <v>737</v>
      </c>
      <c r="C123" s="58" t="s">
        <v>722</v>
      </c>
      <c r="D123" s="19">
        <v>1041</v>
      </c>
      <c r="E123" s="202">
        <f t="shared" si="13"/>
        <v>504</v>
      </c>
      <c r="F123" s="130">
        <f t="shared" si="13"/>
        <v>0.48414985590778098</v>
      </c>
      <c r="G123" s="60" t="str">
        <f t="shared" si="15"/>
        <v>45.4% - 51.5%</v>
      </c>
      <c r="H123" s="201">
        <v>333</v>
      </c>
      <c r="I123" s="131">
        <f t="shared" si="12"/>
        <v>0.31988472622478387</v>
      </c>
      <c r="J123" s="132">
        <v>171</v>
      </c>
      <c r="K123" s="131">
        <f t="shared" si="10"/>
        <v>0.16426512968299711</v>
      </c>
      <c r="L123" s="201">
        <v>535</v>
      </c>
      <c r="M123" s="131">
        <f t="shared" si="11"/>
        <v>0.51392891450528333</v>
      </c>
      <c r="N123" s="201">
        <v>2</v>
      </c>
      <c r="O123" s="131">
        <f t="shared" si="14"/>
        <v>1.9212295869356388E-3</v>
      </c>
      <c r="P123" s="232" t="s">
        <v>738</v>
      </c>
      <c r="Q123" s="177">
        <v>0</v>
      </c>
      <c r="R123" s="177">
        <v>0</v>
      </c>
      <c r="S123" s="177">
        <v>0</v>
      </c>
    </row>
    <row r="124" spans="1:19" x14ac:dyDescent="0.2">
      <c r="A124" s="58" t="s">
        <v>739</v>
      </c>
      <c r="B124" s="58" t="s">
        <v>740</v>
      </c>
      <c r="C124" s="58" t="s">
        <v>722</v>
      </c>
      <c r="D124" s="19">
        <v>414</v>
      </c>
      <c r="E124" s="202">
        <f t="shared" si="13"/>
        <v>146</v>
      </c>
      <c r="F124" s="130">
        <f t="shared" si="13"/>
        <v>0.35265700483091789</v>
      </c>
      <c r="G124" s="60" t="str">
        <f t="shared" si="15"/>
        <v>30.8% - 40.0%</v>
      </c>
      <c r="H124" s="201">
        <v>112</v>
      </c>
      <c r="I124" s="131">
        <f t="shared" si="12"/>
        <v>0.27053140096618356</v>
      </c>
      <c r="J124" s="132">
        <v>34</v>
      </c>
      <c r="K124" s="131">
        <f t="shared" si="10"/>
        <v>8.2125603864734303E-2</v>
      </c>
      <c r="L124" s="201">
        <v>255</v>
      </c>
      <c r="M124" s="131">
        <f t="shared" si="11"/>
        <v>0.61594202898550721</v>
      </c>
      <c r="N124" s="201">
        <v>13</v>
      </c>
      <c r="O124" s="131">
        <f t="shared" si="14"/>
        <v>3.140096618357488E-2</v>
      </c>
      <c r="P124" s="232" t="s">
        <v>741</v>
      </c>
      <c r="Q124" s="177">
        <v>0</v>
      </c>
      <c r="R124" s="177">
        <v>0</v>
      </c>
      <c r="S124" s="177">
        <v>0</v>
      </c>
    </row>
    <row r="125" spans="1:19" x14ac:dyDescent="0.2">
      <c r="A125" s="58" t="s">
        <v>742</v>
      </c>
      <c r="B125" s="58" t="s">
        <v>743</v>
      </c>
      <c r="C125" s="58" t="s">
        <v>722</v>
      </c>
      <c r="D125" s="19">
        <v>240</v>
      </c>
      <c r="E125" s="202">
        <f t="shared" si="13"/>
        <v>104</v>
      </c>
      <c r="F125" s="130"/>
      <c r="G125" s="60" t="str">
        <f t="shared" si="15"/>
        <v/>
      </c>
      <c r="H125" s="201">
        <v>85</v>
      </c>
      <c r="I125" s="131"/>
      <c r="J125" s="132">
        <v>19</v>
      </c>
      <c r="K125" s="131"/>
      <c r="L125" s="201">
        <v>121</v>
      </c>
      <c r="M125" s="131"/>
      <c r="N125" s="201">
        <v>15</v>
      </c>
      <c r="O125" s="131">
        <f t="shared" si="14"/>
        <v>6.25E-2</v>
      </c>
      <c r="P125" s="232" t="s">
        <v>744</v>
      </c>
      <c r="Q125" s="177">
        <v>1</v>
      </c>
      <c r="R125" s="177">
        <v>1</v>
      </c>
      <c r="S125" s="177">
        <v>0</v>
      </c>
    </row>
    <row r="126" spans="1:19" x14ac:dyDescent="0.2">
      <c r="A126" s="58" t="s">
        <v>745</v>
      </c>
      <c r="B126" s="58" t="s">
        <v>746</v>
      </c>
      <c r="C126" s="58" t="s">
        <v>722</v>
      </c>
      <c r="D126" s="19">
        <v>318</v>
      </c>
      <c r="E126" s="202">
        <f t="shared" si="13"/>
        <v>190</v>
      </c>
      <c r="F126" s="130">
        <f t="shared" si="13"/>
        <v>0.59748427672955973</v>
      </c>
      <c r="G126" s="60" t="str">
        <f t="shared" si="15"/>
        <v>54.3% - 65.0%</v>
      </c>
      <c r="H126" s="201">
        <v>141</v>
      </c>
      <c r="I126" s="131">
        <f t="shared" si="12"/>
        <v>0.44339622641509435</v>
      </c>
      <c r="J126" s="132">
        <v>49</v>
      </c>
      <c r="K126" s="131">
        <f t="shared" si="10"/>
        <v>0.1540880503144654</v>
      </c>
      <c r="L126" s="201">
        <v>125</v>
      </c>
      <c r="M126" s="131">
        <f t="shared" si="11"/>
        <v>0.39308176100628933</v>
      </c>
      <c r="N126" s="201">
        <v>3</v>
      </c>
      <c r="O126" s="131">
        <f t="shared" si="14"/>
        <v>9.433962264150943E-3</v>
      </c>
      <c r="P126" s="232" t="s">
        <v>747</v>
      </c>
      <c r="Q126" s="177">
        <v>0</v>
      </c>
      <c r="R126" s="177">
        <v>0</v>
      </c>
      <c r="S126" s="177">
        <v>0</v>
      </c>
    </row>
    <row r="127" spans="1:19" x14ac:dyDescent="0.2">
      <c r="A127" s="58" t="s">
        <v>748</v>
      </c>
      <c r="B127" s="58" t="s">
        <v>749</v>
      </c>
      <c r="C127" s="58" t="s">
        <v>722</v>
      </c>
      <c r="D127" s="19">
        <v>584</v>
      </c>
      <c r="E127" s="202">
        <f t="shared" si="13"/>
        <v>514</v>
      </c>
      <c r="F127" s="130"/>
      <c r="G127" s="60" t="str">
        <f t="shared" si="15"/>
        <v/>
      </c>
      <c r="H127" s="201">
        <v>368</v>
      </c>
      <c r="I127" s="131"/>
      <c r="J127" s="132">
        <v>146</v>
      </c>
      <c r="K127" s="131"/>
      <c r="L127" s="201">
        <v>68</v>
      </c>
      <c r="M127" s="131"/>
      <c r="N127" s="201">
        <v>2</v>
      </c>
      <c r="O127" s="131">
        <f t="shared" si="14"/>
        <v>3.4246575342465752E-3</v>
      </c>
      <c r="P127" s="232" t="s">
        <v>750</v>
      </c>
      <c r="Q127" s="177">
        <v>1</v>
      </c>
      <c r="R127" s="177">
        <v>0</v>
      </c>
      <c r="S127" s="177">
        <v>1</v>
      </c>
    </row>
    <row r="128" spans="1:19" x14ac:dyDescent="0.2">
      <c r="A128" s="58" t="s">
        <v>751</v>
      </c>
      <c r="B128" s="58" t="s">
        <v>752</v>
      </c>
      <c r="C128" s="58" t="s">
        <v>753</v>
      </c>
      <c r="D128" s="19">
        <v>2429</v>
      </c>
      <c r="E128" s="202">
        <f t="shared" si="13"/>
        <v>1277</v>
      </c>
      <c r="F128" s="130"/>
      <c r="G128" s="60" t="str">
        <f t="shared" si="15"/>
        <v/>
      </c>
      <c r="H128" s="201">
        <v>903</v>
      </c>
      <c r="I128" s="131"/>
      <c r="J128" s="132">
        <v>374</v>
      </c>
      <c r="K128" s="131"/>
      <c r="L128" s="201">
        <v>1062</v>
      </c>
      <c r="M128" s="131"/>
      <c r="N128" s="201">
        <v>90</v>
      </c>
      <c r="O128" s="131">
        <f t="shared" si="14"/>
        <v>3.7052284890901607E-2</v>
      </c>
      <c r="P128" s="232" t="s">
        <v>755</v>
      </c>
      <c r="Q128" s="177">
        <v>1</v>
      </c>
      <c r="R128" s="177">
        <v>0</v>
      </c>
      <c r="S128" s="177">
        <v>0</v>
      </c>
    </row>
    <row r="129" spans="1:19" x14ac:dyDescent="0.2">
      <c r="A129" s="58" t="s">
        <v>756</v>
      </c>
      <c r="B129" s="58" t="s">
        <v>757</v>
      </c>
      <c r="C129" s="58" t="s">
        <v>753</v>
      </c>
      <c r="D129" s="19">
        <v>7</v>
      </c>
      <c r="E129" s="202">
        <f t="shared" si="13"/>
        <v>1</v>
      </c>
      <c r="F129" s="130"/>
      <c r="G129" s="60" t="str">
        <f t="shared" si="15"/>
        <v/>
      </c>
      <c r="H129" s="201">
        <v>1</v>
      </c>
      <c r="I129" s="131"/>
      <c r="J129" s="132">
        <v>0</v>
      </c>
      <c r="K129" s="131"/>
      <c r="L129" s="201">
        <v>0</v>
      </c>
      <c r="M129" s="131"/>
      <c r="N129" s="201">
        <v>6</v>
      </c>
      <c r="O129" s="131">
        <f t="shared" si="14"/>
        <v>0.8571428571428571</v>
      </c>
      <c r="P129" s="232" t="s">
        <v>758</v>
      </c>
      <c r="Q129" s="177">
        <v>1</v>
      </c>
      <c r="R129" s="177">
        <v>1</v>
      </c>
      <c r="S129" s="177">
        <v>0</v>
      </c>
    </row>
    <row r="130" spans="1:19" x14ac:dyDescent="0.2">
      <c r="A130" s="58" t="s">
        <v>759</v>
      </c>
      <c r="B130" s="58" t="s">
        <v>760</v>
      </c>
      <c r="C130" s="58" t="s">
        <v>753</v>
      </c>
      <c r="D130" s="19">
        <v>0</v>
      </c>
      <c r="E130" s="202">
        <f t="shared" si="13"/>
        <v>0</v>
      </c>
      <c r="F130" s="130"/>
      <c r="G130" s="60" t="str">
        <f t="shared" si="15"/>
        <v/>
      </c>
      <c r="H130" s="201">
        <v>0</v>
      </c>
      <c r="I130" s="131"/>
      <c r="J130" s="132">
        <v>0</v>
      </c>
      <c r="K130" s="131"/>
      <c r="L130" s="201">
        <v>0</v>
      </c>
      <c r="M130" s="131"/>
      <c r="N130" s="201">
        <v>0</v>
      </c>
      <c r="O130" s="131" t="e">
        <f t="shared" si="14"/>
        <v>#DIV/0!</v>
      </c>
      <c r="P130" s="232" t="s">
        <v>761</v>
      </c>
      <c r="Q130" s="177">
        <v>1</v>
      </c>
      <c r="R130" s="177" t="e">
        <v>#DIV/0!</v>
      </c>
      <c r="S130" s="177" t="e">
        <v>#DIV/0!</v>
      </c>
    </row>
    <row r="131" spans="1:19" x14ac:dyDescent="0.2">
      <c r="A131" s="58" t="s">
        <v>762</v>
      </c>
      <c r="B131" s="58" t="s">
        <v>763</v>
      </c>
      <c r="C131" s="58" t="s">
        <v>753</v>
      </c>
      <c r="D131" s="19">
        <v>333</v>
      </c>
      <c r="E131" s="202">
        <f t="shared" si="13"/>
        <v>164</v>
      </c>
      <c r="F131" s="130"/>
      <c r="G131" s="60" t="str">
        <f t="shared" si="15"/>
        <v/>
      </c>
      <c r="H131" s="201">
        <v>129</v>
      </c>
      <c r="I131" s="131"/>
      <c r="J131" s="132">
        <v>35</v>
      </c>
      <c r="K131" s="131"/>
      <c r="L131" s="201">
        <v>147</v>
      </c>
      <c r="M131" s="131"/>
      <c r="N131" s="201">
        <v>22</v>
      </c>
      <c r="O131" s="131">
        <f t="shared" si="14"/>
        <v>6.6066066066066062E-2</v>
      </c>
      <c r="P131" s="232" t="s">
        <v>764</v>
      </c>
      <c r="Q131" s="177">
        <v>0</v>
      </c>
      <c r="R131" s="177">
        <v>1</v>
      </c>
      <c r="S131" s="177">
        <v>0</v>
      </c>
    </row>
    <row r="132" spans="1:19" x14ac:dyDescent="0.2">
      <c r="A132" s="58" t="s">
        <v>765</v>
      </c>
      <c r="B132" s="58" t="s">
        <v>766</v>
      </c>
      <c r="C132" s="58" t="s">
        <v>753</v>
      </c>
      <c r="D132" s="19">
        <v>554</v>
      </c>
      <c r="E132" s="202">
        <f t="shared" si="13"/>
        <v>256</v>
      </c>
      <c r="F132" s="130"/>
      <c r="G132" s="60" t="str">
        <f t="shared" si="15"/>
        <v/>
      </c>
      <c r="H132" s="201">
        <v>196</v>
      </c>
      <c r="I132" s="131"/>
      <c r="J132" s="132">
        <v>60</v>
      </c>
      <c r="K132" s="131"/>
      <c r="L132" s="201">
        <v>252</v>
      </c>
      <c r="M132" s="131"/>
      <c r="N132" s="201">
        <v>46</v>
      </c>
      <c r="O132" s="131">
        <f t="shared" si="14"/>
        <v>8.3032490974729242E-2</v>
      </c>
      <c r="P132" s="232" t="s">
        <v>767</v>
      </c>
      <c r="Q132" s="177">
        <v>0</v>
      </c>
      <c r="R132" s="177">
        <v>1</v>
      </c>
      <c r="S132" s="177">
        <v>0</v>
      </c>
    </row>
    <row r="133" spans="1:19" x14ac:dyDescent="0.2">
      <c r="A133" s="58" t="s">
        <v>768</v>
      </c>
      <c r="B133" s="58" t="s">
        <v>769</v>
      </c>
      <c r="C133" s="58" t="s">
        <v>753</v>
      </c>
      <c r="D133" s="19">
        <v>566</v>
      </c>
      <c r="E133" s="202">
        <f t="shared" si="13"/>
        <v>262</v>
      </c>
      <c r="F133" s="130"/>
      <c r="G133" s="60" t="str">
        <f t="shared" si="15"/>
        <v/>
      </c>
      <c r="H133" s="201">
        <v>205</v>
      </c>
      <c r="I133" s="131"/>
      <c r="J133" s="132">
        <v>57</v>
      </c>
      <c r="K133" s="131"/>
      <c r="L133" s="201">
        <v>267</v>
      </c>
      <c r="M133" s="131"/>
      <c r="N133" s="201">
        <v>37</v>
      </c>
      <c r="O133" s="131">
        <f t="shared" si="14"/>
        <v>6.5371024734982339E-2</v>
      </c>
      <c r="P133" s="232" t="s">
        <v>770</v>
      </c>
      <c r="Q133" s="177">
        <v>0</v>
      </c>
      <c r="R133" s="177">
        <v>1</v>
      </c>
      <c r="S133" s="177">
        <v>0</v>
      </c>
    </row>
    <row r="134" spans="1:19" x14ac:dyDescent="0.2">
      <c r="A134" s="58" t="s">
        <v>771</v>
      </c>
      <c r="B134" s="58" t="s">
        <v>772</v>
      </c>
      <c r="C134" s="58" t="s">
        <v>753</v>
      </c>
      <c r="D134" s="19">
        <v>396</v>
      </c>
      <c r="E134" s="202">
        <f t="shared" si="13"/>
        <v>129</v>
      </c>
      <c r="F134" s="130"/>
      <c r="G134" s="60" t="str">
        <f t="shared" si="15"/>
        <v/>
      </c>
      <c r="H134" s="201">
        <v>102</v>
      </c>
      <c r="I134" s="131"/>
      <c r="J134" s="132">
        <v>27</v>
      </c>
      <c r="K134" s="131"/>
      <c r="L134" s="201">
        <v>248</v>
      </c>
      <c r="M134" s="131"/>
      <c r="N134" s="201">
        <v>19</v>
      </c>
      <c r="O134" s="131">
        <f t="shared" si="14"/>
        <v>4.7979797979797977E-2</v>
      </c>
      <c r="P134" s="232" t="s">
        <v>773</v>
      </c>
      <c r="Q134" s="177">
        <v>1</v>
      </c>
      <c r="R134" s="177">
        <v>0</v>
      </c>
      <c r="S134" s="177">
        <v>0</v>
      </c>
    </row>
    <row r="135" spans="1:19" x14ac:dyDescent="0.2">
      <c r="A135" s="58" t="s">
        <v>774</v>
      </c>
      <c r="B135" s="58" t="s">
        <v>775</v>
      </c>
      <c r="C135" s="58" t="s">
        <v>753</v>
      </c>
      <c r="D135" s="19">
        <v>5</v>
      </c>
      <c r="E135" s="202">
        <f t="shared" si="13"/>
        <v>4</v>
      </c>
      <c r="F135" s="130"/>
      <c r="G135" s="60" t="str">
        <f t="shared" si="15"/>
        <v/>
      </c>
      <c r="H135" s="201">
        <v>0</v>
      </c>
      <c r="I135" s="131"/>
      <c r="J135" s="132">
        <v>4</v>
      </c>
      <c r="K135" s="131"/>
      <c r="L135" s="201">
        <v>0</v>
      </c>
      <c r="M135" s="131"/>
      <c r="N135" s="201">
        <v>1</v>
      </c>
      <c r="O135" s="131">
        <f t="shared" si="14"/>
        <v>0.2</v>
      </c>
      <c r="P135" s="232" t="s">
        <v>776</v>
      </c>
      <c r="Q135" s="177">
        <v>1</v>
      </c>
      <c r="R135" s="177">
        <v>1</v>
      </c>
      <c r="S135" s="177">
        <v>0</v>
      </c>
    </row>
    <row r="136" spans="1:19" x14ac:dyDescent="0.2">
      <c r="A136" s="58" t="s">
        <v>777</v>
      </c>
      <c r="B136" s="58" t="s">
        <v>778</v>
      </c>
      <c r="C136" s="58" t="s">
        <v>779</v>
      </c>
      <c r="D136" s="19">
        <v>794</v>
      </c>
      <c r="E136" s="202">
        <f t="shared" si="13"/>
        <v>319</v>
      </c>
      <c r="F136" s="130"/>
      <c r="G136" s="60" t="str">
        <f t="shared" si="15"/>
        <v/>
      </c>
      <c r="H136" s="201">
        <v>205</v>
      </c>
      <c r="I136" s="131"/>
      <c r="J136" s="132">
        <v>114</v>
      </c>
      <c r="K136" s="131"/>
      <c r="L136" s="201">
        <v>416</v>
      </c>
      <c r="M136" s="131"/>
      <c r="N136" s="201">
        <v>59</v>
      </c>
      <c r="O136" s="131">
        <f t="shared" si="14"/>
        <v>7.4307304785894202E-2</v>
      </c>
      <c r="P136" s="232" t="s">
        <v>781</v>
      </c>
      <c r="Q136" s="177">
        <v>0</v>
      </c>
      <c r="R136" s="177">
        <v>1</v>
      </c>
      <c r="S136" s="177">
        <v>0</v>
      </c>
    </row>
    <row r="137" spans="1:19" x14ac:dyDescent="0.2">
      <c r="A137" s="58" t="s">
        <v>782</v>
      </c>
      <c r="B137" s="58" t="s">
        <v>783</v>
      </c>
      <c r="C137" s="58" t="s">
        <v>779</v>
      </c>
      <c r="D137" s="19">
        <v>574</v>
      </c>
      <c r="E137" s="202">
        <f t="shared" si="13"/>
        <v>150</v>
      </c>
      <c r="F137" s="130"/>
      <c r="G137" s="60" t="str">
        <f t="shared" si="15"/>
        <v/>
      </c>
      <c r="H137" s="201">
        <v>112</v>
      </c>
      <c r="I137" s="131"/>
      <c r="J137" s="132">
        <v>38</v>
      </c>
      <c r="K137" s="131"/>
      <c r="L137" s="201">
        <v>294</v>
      </c>
      <c r="M137" s="131"/>
      <c r="N137" s="201">
        <v>130</v>
      </c>
      <c r="O137" s="131">
        <f t="shared" si="14"/>
        <v>0.2264808362369338</v>
      </c>
      <c r="P137" s="232" t="s">
        <v>784</v>
      </c>
      <c r="Q137" s="177">
        <v>1</v>
      </c>
      <c r="R137" s="177">
        <v>1</v>
      </c>
      <c r="S137" s="177">
        <v>0</v>
      </c>
    </row>
    <row r="138" spans="1:19" x14ac:dyDescent="0.2">
      <c r="A138" s="58" t="s">
        <v>785</v>
      </c>
      <c r="B138" s="58" t="s">
        <v>786</v>
      </c>
      <c r="C138" s="58" t="s">
        <v>779</v>
      </c>
      <c r="D138" s="19">
        <v>3929</v>
      </c>
      <c r="E138" s="202">
        <f t="shared" si="13"/>
        <v>3341</v>
      </c>
      <c r="F138" s="130"/>
      <c r="G138" s="60" t="str">
        <f t="shared" si="15"/>
        <v/>
      </c>
      <c r="H138" s="201">
        <v>1998</v>
      </c>
      <c r="I138" s="131"/>
      <c r="J138" s="132">
        <v>1343</v>
      </c>
      <c r="K138" s="131"/>
      <c r="L138" s="201">
        <v>557</v>
      </c>
      <c r="M138" s="131"/>
      <c r="N138" s="201">
        <v>31</v>
      </c>
      <c r="O138" s="131">
        <f t="shared" si="14"/>
        <v>7.8900483583609054E-3</v>
      </c>
      <c r="P138" s="232" t="s">
        <v>787</v>
      </c>
      <c r="Q138" s="177">
        <v>1</v>
      </c>
      <c r="R138" s="177">
        <v>0</v>
      </c>
      <c r="S138" s="177">
        <v>1</v>
      </c>
    </row>
    <row r="139" spans="1:19" x14ac:dyDescent="0.2">
      <c r="A139" s="58" t="s">
        <v>788</v>
      </c>
      <c r="B139" s="58" t="s">
        <v>789</v>
      </c>
      <c r="C139" s="58" t="s">
        <v>779</v>
      </c>
      <c r="D139" s="19">
        <v>946</v>
      </c>
      <c r="E139" s="202">
        <f t="shared" si="13"/>
        <v>463</v>
      </c>
      <c r="F139" s="130">
        <f t="shared" si="13"/>
        <v>0.48942917547568709</v>
      </c>
      <c r="G139" s="60" t="str">
        <f t="shared" si="15"/>
        <v>45.8% - 52.1%</v>
      </c>
      <c r="H139" s="201">
        <v>297</v>
      </c>
      <c r="I139" s="131">
        <f t="shared" ref="I139:I195" si="16">H139/D139</f>
        <v>0.31395348837209303</v>
      </c>
      <c r="J139" s="132">
        <v>166</v>
      </c>
      <c r="K139" s="131">
        <f t="shared" ref="K139:K195" si="17">J139/D139</f>
        <v>0.17547568710359407</v>
      </c>
      <c r="L139" s="201">
        <v>480</v>
      </c>
      <c r="M139" s="131">
        <f t="shared" ref="M139:M195" si="18">L139/D139</f>
        <v>0.507399577167019</v>
      </c>
      <c r="N139" s="201">
        <v>3</v>
      </c>
      <c r="O139" s="131">
        <f t="shared" si="14"/>
        <v>3.1712473572938688E-3</v>
      </c>
      <c r="P139" s="232" t="s">
        <v>790</v>
      </c>
      <c r="Q139" s="177">
        <v>0</v>
      </c>
      <c r="R139" s="177">
        <v>0</v>
      </c>
      <c r="S139" s="177">
        <v>0</v>
      </c>
    </row>
    <row r="140" spans="1:19" x14ac:dyDescent="0.2">
      <c r="A140" s="58" t="s">
        <v>791</v>
      </c>
      <c r="B140" s="58" t="s">
        <v>792</v>
      </c>
      <c r="C140" s="58" t="s">
        <v>779</v>
      </c>
      <c r="D140" s="19">
        <v>701</v>
      </c>
      <c r="E140" s="202">
        <f t="shared" si="13"/>
        <v>227</v>
      </c>
      <c r="F140" s="130"/>
      <c r="G140" s="60" t="str">
        <f t="shared" si="15"/>
        <v/>
      </c>
      <c r="H140" s="201">
        <v>164</v>
      </c>
      <c r="I140" s="131"/>
      <c r="J140" s="132">
        <v>63</v>
      </c>
      <c r="K140" s="131"/>
      <c r="L140" s="201">
        <v>307</v>
      </c>
      <c r="M140" s="131"/>
      <c r="N140" s="201">
        <v>167</v>
      </c>
      <c r="O140" s="131">
        <f t="shared" si="14"/>
        <v>0.23823109843081314</v>
      </c>
      <c r="P140" s="232" t="s">
        <v>793</v>
      </c>
      <c r="Q140" s="177">
        <v>0</v>
      </c>
      <c r="R140" s="177">
        <v>1</v>
      </c>
      <c r="S140" s="177">
        <v>0</v>
      </c>
    </row>
    <row r="141" spans="1:19" x14ac:dyDescent="0.2">
      <c r="A141" s="58" t="s">
        <v>794</v>
      </c>
      <c r="B141" s="58" t="s">
        <v>795</v>
      </c>
      <c r="C141" s="58" t="s">
        <v>779</v>
      </c>
      <c r="D141" s="19">
        <v>546</v>
      </c>
      <c r="E141" s="202">
        <f t="shared" si="13"/>
        <v>261</v>
      </c>
      <c r="F141" s="130">
        <f t="shared" si="13"/>
        <v>0.47802197802197799</v>
      </c>
      <c r="G141" s="60" t="str">
        <f t="shared" si="15"/>
        <v>43.6% - 52.0%</v>
      </c>
      <c r="H141" s="201">
        <v>165</v>
      </c>
      <c r="I141" s="131">
        <f t="shared" si="16"/>
        <v>0.30219780219780218</v>
      </c>
      <c r="J141" s="132">
        <v>96</v>
      </c>
      <c r="K141" s="131">
        <f t="shared" si="17"/>
        <v>0.17582417582417584</v>
      </c>
      <c r="L141" s="201">
        <v>265</v>
      </c>
      <c r="M141" s="131">
        <f t="shared" si="18"/>
        <v>0.48534798534798534</v>
      </c>
      <c r="N141" s="201">
        <v>20</v>
      </c>
      <c r="O141" s="131">
        <f t="shared" si="14"/>
        <v>3.6630036630036632E-2</v>
      </c>
      <c r="P141" s="232" t="s">
        <v>796</v>
      </c>
      <c r="Q141" s="177">
        <v>0</v>
      </c>
      <c r="R141" s="177">
        <v>0</v>
      </c>
      <c r="S141" s="177">
        <v>0</v>
      </c>
    </row>
    <row r="142" spans="1:19" x14ac:dyDescent="0.2">
      <c r="A142" s="58" t="s">
        <v>797</v>
      </c>
      <c r="B142" s="58" t="s">
        <v>798</v>
      </c>
      <c r="C142" s="58" t="s">
        <v>779</v>
      </c>
      <c r="D142" s="19">
        <v>1044</v>
      </c>
      <c r="E142" s="202">
        <f t="shared" si="13"/>
        <v>459</v>
      </c>
      <c r="F142" s="130"/>
      <c r="G142" s="60" t="str">
        <f t="shared" si="15"/>
        <v/>
      </c>
      <c r="H142" s="201">
        <v>340</v>
      </c>
      <c r="I142" s="131"/>
      <c r="J142" s="132">
        <v>119</v>
      </c>
      <c r="K142" s="131"/>
      <c r="L142" s="201">
        <v>429</v>
      </c>
      <c r="M142" s="131"/>
      <c r="N142" s="201">
        <v>156</v>
      </c>
      <c r="O142" s="131">
        <f t="shared" si="14"/>
        <v>0.14942528735632185</v>
      </c>
      <c r="P142" s="232" t="s">
        <v>799</v>
      </c>
      <c r="Q142" s="177">
        <v>0</v>
      </c>
      <c r="R142" s="177">
        <v>1</v>
      </c>
      <c r="S142" s="177">
        <v>0</v>
      </c>
    </row>
    <row r="143" spans="1:19" x14ac:dyDescent="0.2">
      <c r="A143" s="58" t="s">
        <v>800</v>
      </c>
      <c r="B143" s="58" t="s">
        <v>801</v>
      </c>
      <c r="C143" s="58" t="s">
        <v>802</v>
      </c>
      <c r="D143" s="19">
        <v>1305</v>
      </c>
      <c r="E143" s="202">
        <f t="shared" si="13"/>
        <v>609</v>
      </c>
      <c r="F143" s="130">
        <f t="shared" si="13"/>
        <v>0.46666666666666667</v>
      </c>
      <c r="G143" s="60" t="str">
        <f t="shared" si="15"/>
        <v>44.0% - 49.4%</v>
      </c>
      <c r="H143" s="201">
        <v>442</v>
      </c>
      <c r="I143" s="131">
        <f t="shared" si="16"/>
        <v>0.33869731800766284</v>
      </c>
      <c r="J143" s="132">
        <v>167</v>
      </c>
      <c r="K143" s="131">
        <f t="shared" si="17"/>
        <v>0.12796934865900383</v>
      </c>
      <c r="L143" s="201">
        <v>674</v>
      </c>
      <c r="M143" s="131">
        <f t="shared" si="18"/>
        <v>0.5164750957854406</v>
      </c>
      <c r="N143" s="201">
        <v>22</v>
      </c>
      <c r="O143" s="131">
        <f t="shared" si="14"/>
        <v>1.6858237547892719E-2</v>
      </c>
      <c r="P143" s="232" t="s">
        <v>803</v>
      </c>
      <c r="Q143" s="177">
        <v>0</v>
      </c>
      <c r="R143" s="177">
        <v>0</v>
      </c>
      <c r="S143" s="177">
        <v>0</v>
      </c>
    </row>
    <row r="144" spans="1:19" x14ac:dyDescent="0.2">
      <c r="A144" s="58" t="s">
        <v>804</v>
      </c>
      <c r="B144" s="58" t="s">
        <v>805</v>
      </c>
      <c r="C144" s="58" t="s">
        <v>802</v>
      </c>
      <c r="D144" s="19">
        <v>209</v>
      </c>
      <c r="E144" s="202">
        <f t="shared" si="13"/>
        <v>70</v>
      </c>
      <c r="F144" s="130"/>
      <c r="G144" s="60" t="str">
        <f t="shared" si="15"/>
        <v/>
      </c>
      <c r="H144" s="201">
        <v>51</v>
      </c>
      <c r="I144" s="131"/>
      <c r="J144" s="132">
        <v>19</v>
      </c>
      <c r="K144" s="131"/>
      <c r="L144" s="201">
        <v>102</v>
      </c>
      <c r="M144" s="131"/>
      <c r="N144" s="201">
        <v>37</v>
      </c>
      <c r="O144" s="131">
        <f t="shared" si="14"/>
        <v>0.17703349282296652</v>
      </c>
      <c r="P144" s="232" t="s">
        <v>806</v>
      </c>
      <c r="Q144" s="177">
        <v>0</v>
      </c>
      <c r="R144" s="177">
        <v>1</v>
      </c>
      <c r="S144" s="177">
        <v>0</v>
      </c>
    </row>
    <row r="145" spans="1:19" x14ac:dyDescent="0.2">
      <c r="A145" s="58" t="s">
        <v>807</v>
      </c>
      <c r="B145" s="58" t="s">
        <v>808</v>
      </c>
      <c r="C145" s="58" t="s">
        <v>802</v>
      </c>
      <c r="D145" s="19">
        <v>1663</v>
      </c>
      <c r="E145" s="202">
        <f t="shared" si="13"/>
        <v>529</v>
      </c>
      <c r="F145" s="130"/>
      <c r="G145" s="60" t="str">
        <f t="shared" si="15"/>
        <v/>
      </c>
      <c r="H145" s="201">
        <v>332</v>
      </c>
      <c r="I145" s="131"/>
      <c r="J145" s="132">
        <v>197</v>
      </c>
      <c r="K145" s="131"/>
      <c r="L145" s="201">
        <v>449</v>
      </c>
      <c r="M145" s="131"/>
      <c r="N145" s="201">
        <v>685</v>
      </c>
      <c r="O145" s="131">
        <f t="shared" si="14"/>
        <v>0.41190619362597714</v>
      </c>
      <c r="P145" s="232" t="s">
        <v>809</v>
      </c>
      <c r="Q145" s="177">
        <v>0</v>
      </c>
      <c r="R145" s="177">
        <v>1</v>
      </c>
      <c r="S145" s="177">
        <v>0</v>
      </c>
    </row>
    <row r="146" spans="1:19" x14ac:dyDescent="0.2">
      <c r="A146" s="58" t="s">
        <v>810</v>
      </c>
      <c r="B146" s="58" t="s">
        <v>811</v>
      </c>
      <c r="C146" s="58" t="s">
        <v>802</v>
      </c>
      <c r="D146" s="19">
        <v>2007</v>
      </c>
      <c r="E146" s="202">
        <f t="shared" si="13"/>
        <v>491</v>
      </c>
      <c r="F146" s="130"/>
      <c r="G146" s="60" t="str">
        <f t="shared" si="15"/>
        <v/>
      </c>
      <c r="H146" s="201">
        <v>315</v>
      </c>
      <c r="I146" s="131"/>
      <c r="J146" s="132">
        <v>176</v>
      </c>
      <c r="K146" s="131"/>
      <c r="L146" s="201">
        <v>253</v>
      </c>
      <c r="M146" s="131"/>
      <c r="N146" s="201">
        <v>1263</v>
      </c>
      <c r="O146" s="131">
        <f t="shared" si="14"/>
        <v>0.62929745889387145</v>
      </c>
      <c r="P146" s="232" t="s">
        <v>812</v>
      </c>
      <c r="Q146" s="177">
        <v>0</v>
      </c>
      <c r="R146" s="177">
        <v>1</v>
      </c>
      <c r="S146" s="177">
        <v>0</v>
      </c>
    </row>
    <row r="147" spans="1:19" s="133" customFormat="1" x14ac:dyDescent="0.2">
      <c r="A147" s="58" t="s">
        <v>813</v>
      </c>
      <c r="B147" s="58" t="s">
        <v>814</v>
      </c>
      <c r="C147" s="58" t="s">
        <v>802</v>
      </c>
      <c r="D147" s="19">
        <v>833</v>
      </c>
      <c r="E147" s="202">
        <f t="shared" si="13"/>
        <v>473</v>
      </c>
      <c r="F147" s="130">
        <f t="shared" si="13"/>
        <v>0.56782713085234093</v>
      </c>
      <c r="G147" s="60" t="str">
        <f t="shared" si="15"/>
        <v>53.4% - 60.1%</v>
      </c>
      <c r="H147" s="201">
        <v>306</v>
      </c>
      <c r="I147" s="131">
        <f t="shared" si="16"/>
        <v>0.36734693877551022</v>
      </c>
      <c r="J147" s="132">
        <v>167</v>
      </c>
      <c r="K147" s="131">
        <f t="shared" si="17"/>
        <v>0.20048019207683074</v>
      </c>
      <c r="L147" s="201">
        <v>345</v>
      </c>
      <c r="M147" s="131">
        <f t="shared" si="18"/>
        <v>0.41416566626650658</v>
      </c>
      <c r="N147" s="201">
        <v>15</v>
      </c>
      <c r="O147" s="131">
        <f t="shared" si="14"/>
        <v>1.800720288115246E-2</v>
      </c>
      <c r="P147" s="232" t="s">
        <v>815</v>
      </c>
      <c r="Q147" s="177">
        <v>0</v>
      </c>
      <c r="R147" s="177">
        <v>0</v>
      </c>
      <c r="S147" s="177">
        <v>0</v>
      </c>
    </row>
    <row r="148" spans="1:19" s="133" customFormat="1" x14ac:dyDescent="0.2">
      <c r="A148" s="58" t="s">
        <v>816</v>
      </c>
      <c r="B148" s="58" t="s">
        <v>817</v>
      </c>
      <c r="C148" s="58" t="s">
        <v>802</v>
      </c>
      <c r="D148" s="19">
        <v>900</v>
      </c>
      <c r="E148" s="202">
        <f t="shared" si="13"/>
        <v>457</v>
      </c>
      <c r="F148" s="130"/>
      <c r="G148" s="60" t="str">
        <f t="shared" si="15"/>
        <v/>
      </c>
      <c r="H148" s="201">
        <v>260</v>
      </c>
      <c r="I148" s="131"/>
      <c r="J148" s="132">
        <v>197</v>
      </c>
      <c r="K148" s="131"/>
      <c r="L148" s="201">
        <v>393</v>
      </c>
      <c r="M148" s="131"/>
      <c r="N148" s="201">
        <v>50</v>
      </c>
      <c r="O148" s="131">
        <f t="shared" si="14"/>
        <v>5.5555555555555552E-2</v>
      </c>
      <c r="P148" s="232" t="s">
        <v>818</v>
      </c>
      <c r="Q148" s="177">
        <v>0</v>
      </c>
      <c r="R148" s="177">
        <v>1</v>
      </c>
      <c r="S148" s="177">
        <v>0</v>
      </c>
    </row>
    <row r="149" spans="1:19" s="133" customFormat="1" x14ac:dyDescent="0.2">
      <c r="A149" s="58" t="s">
        <v>819</v>
      </c>
      <c r="B149" s="58" t="s">
        <v>820</v>
      </c>
      <c r="C149" s="58" t="s">
        <v>802</v>
      </c>
      <c r="D149" s="19">
        <v>1863</v>
      </c>
      <c r="E149" s="202">
        <f t="shared" si="13"/>
        <v>689</v>
      </c>
      <c r="F149" s="130"/>
      <c r="G149" s="60" t="str">
        <f t="shared" si="15"/>
        <v/>
      </c>
      <c r="H149" s="201">
        <v>456</v>
      </c>
      <c r="I149" s="131"/>
      <c r="J149" s="132">
        <v>233</v>
      </c>
      <c r="K149" s="131"/>
      <c r="L149" s="201">
        <v>751</v>
      </c>
      <c r="M149" s="131"/>
      <c r="N149" s="201">
        <v>423</v>
      </c>
      <c r="O149" s="131">
        <f t="shared" si="14"/>
        <v>0.22705314009661837</v>
      </c>
      <c r="P149" s="232" t="s">
        <v>821</v>
      </c>
      <c r="Q149" s="177">
        <v>0</v>
      </c>
      <c r="R149" s="177">
        <v>1</v>
      </c>
      <c r="S149" s="177">
        <v>0</v>
      </c>
    </row>
    <row r="150" spans="1:19" s="133" customFormat="1" x14ac:dyDescent="0.2">
      <c r="A150" s="58" t="s">
        <v>822</v>
      </c>
      <c r="B150" s="58" t="s">
        <v>823</v>
      </c>
      <c r="C150" s="58" t="s">
        <v>824</v>
      </c>
      <c r="D150" s="19">
        <v>767</v>
      </c>
      <c r="E150" s="202">
        <f t="shared" si="13"/>
        <v>378</v>
      </c>
      <c r="F150" s="130">
        <f t="shared" si="13"/>
        <v>0.49282920469361147</v>
      </c>
      <c r="G150" s="60" t="str">
        <f t="shared" si="15"/>
        <v>45.8% - 52.8%</v>
      </c>
      <c r="H150" s="201">
        <v>287</v>
      </c>
      <c r="I150" s="131">
        <f t="shared" si="16"/>
        <v>0.37418513689700128</v>
      </c>
      <c r="J150" s="132">
        <v>91</v>
      </c>
      <c r="K150" s="131">
        <f t="shared" si="17"/>
        <v>0.11864406779661017</v>
      </c>
      <c r="L150" s="201">
        <v>377</v>
      </c>
      <c r="M150" s="131">
        <f t="shared" si="18"/>
        <v>0.49152542372881358</v>
      </c>
      <c r="N150" s="201">
        <v>12</v>
      </c>
      <c r="O150" s="131">
        <f t="shared" si="14"/>
        <v>1.5645371577574969E-2</v>
      </c>
      <c r="P150" s="232" t="s">
        <v>825</v>
      </c>
      <c r="Q150" s="177">
        <v>0</v>
      </c>
      <c r="R150" s="177">
        <v>0</v>
      </c>
      <c r="S150" s="177">
        <v>0</v>
      </c>
    </row>
    <row r="151" spans="1:19" s="133" customFormat="1" x14ac:dyDescent="0.2">
      <c r="A151" s="58" t="s">
        <v>826</v>
      </c>
      <c r="B151" s="58" t="s">
        <v>827</v>
      </c>
      <c r="C151" s="58" t="s">
        <v>824</v>
      </c>
      <c r="D151" s="19">
        <v>1270</v>
      </c>
      <c r="E151" s="202">
        <f t="shared" si="13"/>
        <v>753</v>
      </c>
      <c r="F151" s="130">
        <f t="shared" si="13"/>
        <v>0.59291338582677167</v>
      </c>
      <c r="G151" s="60" t="str">
        <f t="shared" si="15"/>
        <v>56.6% - 62.0%</v>
      </c>
      <c r="H151" s="201">
        <v>523</v>
      </c>
      <c r="I151" s="131">
        <f t="shared" si="16"/>
        <v>0.41181102362204725</v>
      </c>
      <c r="J151" s="132">
        <v>230</v>
      </c>
      <c r="K151" s="131">
        <f t="shared" si="17"/>
        <v>0.18110236220472442</v>
      </c>
      <c r="L151" s="201">
        <v>494</v>
      </c>
      <c r="M151" s="131">
        <f t="shared" si="18"/>
        <v>0.38897637795275591</v>
      </c>
      <c r="N151" s="201">
        <v>23</v>
      </c>
      <c r="O151" s="131">
        <f t="shared" si="14"/>
        <v>1.8110236220472441E-2</v>
      </c>
      <c r="P151" s="232" t="s">
        <v>828</v>
      </c>
      <c r="Q151" s="177">
        <v>0</v>
      </c>
      <c r="R151" s="177">
        <v>0</v>
      </c>
      <c r="S151" s="177">
        <v>0</v>
      </c>
    </row>
    <row r="152" spans="1:19" s="133" customFormat="1" x14ac:dyDescent="0.2">
      <c r="A152" s="58" t="s">
        <v>829</v>
      </c>
      <c r="B152" s="58" t="s">
        <v>830</v>
      </c>
      <c r="C152" s="58" t="s">
        <v>824</v>
      </c>
      <c r="D152" s="19">
        <v>547</v>
      </c>
      <c r="E152" s="202">
        <f t="shared" si="13"/>
        <v>185</v>
      </c>
      <c r="F152" s="130">
        <f t="shared" si="13"/>
        <v>0.33820840950639852</v>
      </c>
      <c r="G152" s="60" t="str">
        <f t="shared" si="15"/>
        <v>30.0% - 37.9%</v>
      </c>
      <c r="H152" s="201">
        <v>132</v>
      </c>
      <c r="I152" s="131">
        <f t="shared" si="16"/>
        <v>0.24131627056672761</v>
      </c>
      <c r="J152" s="132">
        <v>53</v>
      </c>
      <c r="K152" s="131">
        <f t="shared" si="17"/>
        <v>9.6892138939670927E-2</v>
      </c>
      <c r="L152" s="201">
        <v>348</v>
      </c>
      <c r="M152" s="131">
        <f t="shared" si="18"/>
        <v>0.63619744058500916</v>
      </c>
      <c r="N152" s="201">
        <v>14</v>
      </c>
      <c r="O152" s="131">
        <f t="shared" si="14"/>
        <v>2.5594149908592323E-2</v>
      </c>
      <c r="P152" s="232" t="s">
        <v>831</v>
      </c>
      <c r="Q152" s="177">
        <v>0</v>
      </c>
      <c r="R152" s="177">
        <v>0</v>
      </c>
      <c r="S152" s="177">
        <v>0</v>
      </c>
    </row>
    <row r="153" spans="1:19" s="133" customFormat="1" x14ac:dyDescent="0.2">
      <c r="A153" s="58" t="s">
        <v>832</v>
      </c>
      <c r="B153" s="58" t="s">
        <v>833</v>
      </c>
      <c r="C153" s="58" t="s">
        <v>824</v>
      </c>
      <c r="D153" s="19">
        <v>631</v>
      </c>
      <c r="E153" s="202">
        <f t="shared" si="13"/>
        <v>241</v>
      </c>
      <c r="F153" s="130">
        <f t="shared" si="13"/>
        <v>0.38193343898573695</v>
      </c>
      <c r="G153" s="60" t="str">
        <f t="shared" si="15"/>
        <v>34.5% - 42.0%</v>
      </c>
      <c r="H153" s="201">
        <v>181</v>
      </c>
      <c r="I153" s="131">
        <f t="shared" si="16"/>
        <v>0.28684627575277338</v>
      </c>
      <c r="J153" s="132">
        <v>60</v>
      </c>
      <c r="K153" s="131">
        <f t="shared" si="17"/>
        <v>9.5087163232963554E-2</v>
      </c>
      <c r="L153" s="201">
        <v>371</v>
      </c>
      <c r="M153" s="131">
        <f t="shared" si="18"/>
        <v>0.58795562599049134</v>
      </c>
      <c r="N153" s="201">
        <v>19</v>
      </c>
      <c r="O153" s="131">
        <f t="shared" si="14"/>
        <v>3.0110935023771792E-2</v>
      </c>
      <c r="P153" s="232" t="s">
        <v>834</v>
      </c>
      <c r="Q153" s="177">
        <v>0</v>
      </c>
      <c r="R153" s="177">
        <v>0</v>
      </c>
      <c r="S153" s="177">
        <v>0</v>
      </c>
    </row>
    <row r="154" spans="1:19" s="133" customFormat="1" x14ac:dyDescent="0.2">
      <c r="A154" s="58" t="s">
        <v>835</v>
      </c>
      <c r="B154" s="58" t="s">
        <v>836</v>
      </c>
      <c r="C154" s="58" t="s">
        <v>824</v>
      </c>
      <c r="D154" s="19">
        <v>411</v>
      </c>
      <c r="E154" s="202">
        <f t="shared" si="13"/>
        <v>159</v>
      </c>
      <c r="F154" s="130">
        <f t="shared" si="13"/>
        <v>0.38686131386861317</v>
      </c>
      <c r="G154" s="60" t="str">
        <f t="shared" si="15"/>
        <v>34.1% - 43.5%</v>
      </c>
      <c r="H154" s="201">
        <v>125</v>
      </c>
      <c r="I154" s="131">
        <f t="shared" si="16"/>
        <v>0.30413625304136255</v>
      </c>
      <c r="J154" s="132">
        <v>34</v>
      </c>
      <c r="K154" s="131">
        <f t="shared" si="17"/>
        <v>8.2725060827250604E-2</v>
      </c>
      <c r="L154" s="201">
        <v>240</v>
      </c>
      <c r="M154" s="131">
        <f t="shared" si="18"/>
        <v>0.58394160583941601</v>
      </c>
      <c r="N154" s="201">
        <v>12</v>
      </c>
      <c r="O154" s="131">
        <f t="shared" si="14"/>
        <v>2.9197080291970802E-2</v>
      </c>
      <c r="P154" s="232" t="s">
        <v>837</v>
      </c>
      <c r="Q154" s="177">
        <v>0</v>
      </c>
      <c r="R154" s="177">
        <v>0</v>
      </c>
      <c r="S154" s="177">
        <v>0</v>
      </c>
    </row>
    <row r="155" spans="1:19" s="133" customFormat="1" x14ac:dyDescent="0.2">
      <c r="A155" s="58" t="s">
        <v>838</v>
      </c>
      <c r="B155" s="58" t="s">
        <v>839</v>
      </c>
      <c r="C155" s="58" t="s">
        <v>824</v>
      </c>
      <c r="D155" s="19">
        <v>334</v>
      </c>
      <c r="E155" s="202">
        <f t="shared" si="13"/>
        <v>135</v>
      </c>
      <c r="F155" s="130">
        <f t="shared" si="13"/>
        <v>0.40419161676646709</v>
      </c>
      <c r="G155" s="60" t="str">
        <f t="shared" si="15"/>
        <v>35.3% - 45.8%</v>
      </c>
      <c r="H155" s="201">
        <v>94</v>
      </c>
      <c r="I155" s="131">
        <f t="shared" si="16"/>
        <v>0.28143712574850299</v>
      </c>
      <c r="J155" s="132">
        <v>41</v>
      </c>
      <c r="K155" s="131">
        <f t="shared" si="17"/>
        <v>0.12275449101796407</v>
      </c>
      <c r="L155" s="201">
        <v>191</v>
      </c>
      <c r="M155" s="131">
        <f t="shared" si="18"/>
        <v>0.57185628742514971</v>
      </c>
      <c r="N155" s="201">
        <v>8</v>
      </c>
      <c r="O155" s="131">
        <f t="shared" si="14"/>
        <v>2.3952095808383235E-2</v>
      </c>
      <c r="P155" s="232" t="s">
        <v>840</v>
      </c>
      <c r="Q155" s="177">
        <v>0</v>
      </c>
      <c r="R155" s="177">
        <v>0</v>
      </c>
      <c r="S155" s="177">
        <v>0</v>
      </c>
    </row>
    <row r="156" spans="1:19" s="133" customFormat="1" x14ac:dyDescent="0.2">
      <c r="A156" s="58" t="s">
        <v>841</v>
      </c>
      <c r="B156" s="58" t="s">
        <v>842</v>
      </c>
      <c r="C156" s="58" t="s">
        <v>824</v>
      </c>
      <c r="D156" s="19">
        <v>936</v>
      </c>
      <c r="E156" s="202">
        <f t="shared" si="13"/>
        <v>415</v>
      </c>
      <c r="F156" s="130">
        <f t="shared" si="13"/>
        <v>0.44337606837606836</v>
      </c>
      <c r="G156" s="60" t="str">
        <f t="shared" si="15"/>
        <v>41.2% - 47.5%</v>
      </c>
      <c r="H156" s="201">
        <v>309</v>
      </c>
      <c r="I156" s="131">
        <f t="shared" si="16"/>
        <v>0.33012820512820512</v>
      </c>
      <c r="J156" s="132">
        <v>106</v>
      </c>
      <c r="K156" s="131">
        <f t="shared" si="17"/>
        <v>0.11324786324786325</v>
      </c>
      <c r="L156" s="201">
        <v>499</v>
      </c>
      <c r="M156" s="131">
        <f t="shared" si="18"/>
        <v>0.53311965811965811</v>
      </c>
      <c r="N156" s="201">
        <v>22</v>
      </c>
      <c r="O156" s="131">
        <f t="shared" si="14"/>
        <v>2.3504273504273504E-2</v>
      </c>
      <c r="P156" s="232" t="s">
        <v>843</v>
      </c>
      <c r="Q156" s="177">
        <v>0</v>
      </c>
      <c r="R156" s="177">
        <v>0</v>
      </c>
      <c r="S156" s="177">
        <v>0</v>
      </c>
    </row>
    <row r="157" spans="1:19" s="133" customFormat="1" x14ac:dyDescent="0.2">
      <c r="A157" s="58" t="s">
        <v>844</v>
      </c>
      <c r="B157" s="58" t="s">
        <v>845</v>
      </c>
      <c r="C157" s="58" t="s">
        <v>846</v>
      </c>
      <c r="D157" s="19">
        <v>364</v>
      </c>
      <c r="E157" s="202">
        <f t="shared" si="13"/>
        <v>89</v>
      </c>
      <c r="F157" s="130"/>
      <c r="G157" s="60" t="str">
        <f t="shared" si="15"/>
        <v/>
      </c>
      <c r="H157" s="201">
        <v>69</v>
      </c>
      <c r="I157" s="131"/>
      <c r="J157" s="132">
        <v>20</v>
      </c>
      <c r="K157" s="131"/>
      <c r="L157" s="201">
        <v>210</v>
      </c>
      <c r="M157" s="131"/>
      <c r="N157" s="201">
        <v>65</v>
      </c>
      <c r="O157" s="131">
        <f t="shared" si="14"/>
        <v>0.17857142857142858</v>
      </c>
      <c r="P157" s="232" t="s">
        <v>847</v>
      </c>
      <c r="Q157" s="177">
        <v>0</v>
      </c>
      <c r="R157" s="177">
        <v>1</v>
      </c>
      <c r="S157" s="177">
        <v>0</v>
      </c>
    </row>
    <row r="158" spans="1:19" s="133" customFormat="1" x14ac:dyDescent="0.2">
      <c r="A158" s="58" t="s">
        <v>848</v>
      </c>
      <c r="B158" s="58" t="s">
        <v>849</v>
      </c>
      <c r="C158" s="58" t="s">
        <v>846</v>
      </c>
      <c r="D158" s="19">
        <v>396</v>
      </c>
      <c r="E158" s="202">
        <f t="shared" si="13"/>
        <v>112</v>
      </c>
      <c r="F158" s="130"/>
      <c r="G158" s="60" t="str">
        <f t="shared" si="15"/>
        <v/>
      </c>
      <c r="H158" s="201">
        <v>81</v>
      </c>
      <c r="I158" s="131"/>
      <c r="J158" s="132">
        <v>31</v>
      </c>
      <c r="K158" s="131"/>
      <c r="L158" s="201">
        <v>163</v>
      </c>
      <c r="M158" s="131"/>
      <c r="N158" s="201">
        <v>121</v>
      </c>
      <c r="O158" s="131">
        <f t="shared" si="14"/>
        <v>0.30555555555555558</v>
      </c>
      <c r="P158" s="232" t="s">
        <v>850</v>
      </c>
      <c r="Q158" s="177">
        <v>0</v>
      </c>
      <c r="R158" s="177">
        <v>1</v>
      </c>
      <c r="S158" s="177">
        <v>0</v>
      </c>
    </row>
    <row r="159" spans="1:19" s="133" customFormat="1" x14ac:dyDescent="0.2">
      <c r="A159" s="58" t="s">
        <v>851</v>
      </c>
      <c r="B159" s="58" t="s">
        <v>852</v>
      </c>
      <c r="C159" s="58" t="s">
        <v>846</v>
      </c>
      <c r="D159" s="19">
        <v>444</v>
      </c>
      <c r="E159" s="202">
        <f t="shared" si="13"/>
        <v>170</v>
      </c>
      <c r="F159" s="130"/>
      <c r="G159" s="60" t="str">
        <f t="shared" si="15"/>
        <v/>
      </c>
      <c r="H159" s="201">
        <v>138</v>
      </c>
      <c r="I159" s="131"/>
      <c r="J159" s="132">
        <v>32</v>
      </c>
      <c r="K159" s="131"/>
      <c r="L159" s="201">
        <v>274</v>
      </c>
      <c r="M159" s="131"/>
      <c r="N159" s="201">
        <v>0</v>
      </c>
      <c r="O159" s="131">
        <f t="shared" si="14"/>
        <v>0</v>
      </c>
      <c r="P159" s="232" t="s">
        <v>853</v>
      </c>
      <c r="Q159" s="177">
        <v>1</v>
      </c>
      <c r="R159" s="177">
        <v>0</v>
      </c>
      <c r="S159" s="177">
        <v>0</v>
      </c>
    </row>
    <row r="160" spans="1:19" s="133" customFormat="1" x14ac:dyDescent="0.2">
      <c r="A160" s="58" t="s">
        <v>854</v>
      </c>
      <c r="B160" s="58" t="s">
        <v>855</v>
      </c>
      <c r="C160" s="58" t="s">
        <v>846</v>
      </c>
      <c r="D160" s="19">
        <v>651</v>
      </c>
      <c r="E160" s="202">
        <f t="shared" si="13"/>
        <v>268</v>
      </c>
      <c r="F160" s="130">
        <f t="shared" si="13"/>
        <v>0.4116743471582181</v>
      </c>
      <c r="G160" s="60" t="str">
        <f t="shared" si="15"/>
        <v>37.4% - 45.0%</v>
      </c>
      <c r="H160" s="201">
        <v>201</v>
      </c>
      <c r="I160" s="131">
        <f t="shared" si="16"/>
        <v>0.30875576036866359</v>
      </c>
      <c r="J160" s="132">
        <v>67</v>
      </c>
      <c r="K160" s="131">
        <f t="shared" si="17"/>
        <v>0.10291858678955453</v>
      </c>
      <c r="L160" s="201">
        <v>379</v>
      </c>
      <c r="M160" s="131">
        <f t="shared" si="18"/>
        <v>0.5821812596006144</v>
      </c>
      <c r="N160" s="201">
        <v>4</v>
      </c>
      <c r="O160" s="131">
        <f t="shared" si="14"/>
        <v>6.1443932411674347E-3</v>
      </c>
      <c r="P160" s="232" t="s">
        <v>856</v>
      </c>
      <c r="Q160" s="177">
        <v>0</v>
      </c>
      <c r="R160" s="177">
        <v>0</v>
      </c>
      <c r="S160" s="177">
        <v>0</v>
      </c>
    </row>
    <row r="161" spans="1:19" s="133" customFormat="1" x14ac:dyDescent="0.2">
      <c r="A161" s="58" t="s">
        <v>857</v>
      </c>
      <c r="B161" s="58" t="s">
        <v>858</v>
      </c>
      <c r="C161" s="58" t="s">
        <v>846</v>
      </c>
      <c r="D161" s="19">
        <v>519</v>
      </c>
      <c r="E161" s="202">
        <f t="shared" si="13"/>
        <v>161</v>
      </c>
      <c r="F161" s="130"/>
      <c r="G161" s="60" t="str">
        <f t="shared" si="15"/>
        <v/>
      </c>
      <c r="H161" s="201">
        <v>112</v>
      </c>
      <c r="I161" s="131"/>
      <c r="J161" s="132">
        <v>49</v>
      </c>
      <c r="K161" s="131"/>
      <c r="L161" s="201">
        <v>260</v>
      </c>
      <c r="M161" s="131"/>
      <c r="N161" s="201">
        <v>98</v>
      </c>
      <c r="O161" s="131">
        <f t="shared" si="14"/>
        <v>0.18882466281310212</v>
      </c>
      <c r="P161" s="232" t="s">
        <v>859</v>
      </c>
      <c r="Q161" s="177">
        <v>0</v>
      </c>
      <c r="R161" s="177">
        <v>1</v>
      </c>
      <c r="S161" s="177">
        <v>0</v>
      </c>
    </row>
    <row r="162" spans="1:19" s="133" customFormat="1" x14ac:dyDescent="0.2">
      <c r="A162" s="58" t="s">
        <v>860</v>
      </c>
      <c r="B162" s="58" t="s">
        <v>861</v>
      </c>
      <c r="C162" s="58" t="s">
        <v>846</v>
      </c>
      <c r="D162" s="19">
        <v>321</v>
      </c>
      <c r="E162" s="202">
        <f t="shared" si="13"/>
        <v>123</v>
      </c>
      <c r="F162" s="130"/>
      <c r="G162" s="60" t="str">
        <f t="shared" si="15"/>
        <v/>
      </c>
      <c r="H162" s="201">
        <v>91</v>
      </c>
      <c r="I162" s="131"/>
      <c r="J162" s="132">
        <v>32</v>
      </c>
      <c r="K162" s="131"/>
      <c r="L162" s="201">
        <v>141</v>
      </c>
      <c r="M162" s="131"/>
      <c r="N162" s="201">
        <v>57</v>
      </c>
      <c r="O162" s="131">
        <f t="shared" si="14"/>
        <v>0.17757009345794392</v>
      </c>
      <c r="P162" s="232" t="s">
        <v>862</v>
      </c>
      <c r="Q162" s="177">
        <v>0</v>
      </c>
      <c r="R162" s="177">
        <v>1</v>
      </c>
      <c r="S162" s="177">
        <v>0</v>
      </c>
    </row>
    <row r="163" spans="1:19" s="133" customFormat="1" x14ac:dyDescent="0.2">
      <c r="A163" s="58" t="s">
        <v>863</v>
      </c>
      <c r="B163" s="58" t="s">
        <v>864</v>
      </c>
      <c r="C163" s="58" t="s">
        <v>846</v>
      </c>
      <c r="D163" s="19">
        <v>886</v>
      </c>
      <c r="E163" s="202">
        <f t="shared" si="13"/>
        <v>283</v>
      </c>
      <c r="F163" s="130">
        <f t="shared" si="13"/>
        <v>0.31941309255079009</v>
      </c>
      <c r="G163" s="60" t="str">
        <f t="shared" si="15"/>
        <v>29.0% - 35.1%</v>
      </c>
      <c r="H163" s="201">
        <v>197</v>
      </c>
      <c r="I163" s="131">
        <f t="shared" si="16"/>
        <v>0.22234762979683972</v>
      </c>
      <c r="J163" s="132">
        <v>86</v>
      </c>
      <c r="K163" s="131">
        <f t="shared" si="17"/>
        <v>9.7065462753950338E-2</v>
      </c>
      <c r="L163" s="201">
        <v>603</v>
      </c>
      <c r="M163" s="131">
        <f t="shared" si="18"/>
        <v>0.68058690744920991</v>
      </c>
      <c r="N163" s="201">
        <v>0</v>
      </c>
      <c r="O163" s="131">
        <f t="shared" si="14"/>
        <v>0</v>
      </c>
      <c r="P163" s="232" t="s">
        <v>865</v>
      </c>
      <c r="Q163" s="177">
        <v>0</v>
      </c>
      <c r="R163" s="177">
        <v>0</v>
      </c>
      <c r="S163" s="177">
        <v>0</v>
      </c>
    </row>
    <row r="164" spans="1:19" s="133" customFormat="1" x14ac:dyDescent="0.2">
      <c r="A164" s="58" t="s">
        <v>866</v>
      </c>
      <c r="B164" s="58" t="s">
        <v>867</v>
      </c>
      <c r="C164" s="58" t="s">
        <v>846</v>
      </c>
      <c r="D164" s="19">
        <v>498</v>
      </c>
      <c r="E164" s="202">
        <f t="shared" ref="E164:F227" si="19">H164+J164</f>
        <v>162</v>
      </c>
      <c r="F164" s="130">
        <f t="shared" si="19"/>
        <v>0.3253012048192771</v>
      </c>
      <c r="G164" s="60" t="str">
        <f t="shared" si="15"/>
        <v>28.6% - 36.8%</v>
      </c>
      <c r="H164" s="201">
        <v>115</v>
      </c>
      <c r="I164" s="131">
        <f t="shared" si="16"/>
        <v>0.23092369477911648</v>
      </c>
      <c r="J164" s="132">
        <v>47</v>
      </c>
      <c r="K164" s="131">
        <f t="shared" si="17"/>
        <v>9.4377510040160636E-2</v>
      </c>
      <c r="L164" s="201">
        <v>322</v>
      </c>
      <c r="M164" s="131">
        <f t="shared" si="18"/>
        <v>0.64658634538152615</v>
      </c>
      <c r="N164" s="201">
        <v>14</v>
      </c>
      <c r="O164" s="131">
        <f t="shared" ref="O164:O227" si="20">N164/D164</f>
        <v>2.8112449799196786E-2</v>
      </c>
      <c r="P164" s="232" t="s">
        <v>868</v>
      </c>
      <c r="Q164" s="177">
        <v>0</v>
      </c>
      <c r="R164" s="177">
        <v>0</v>
      </c>
      <c r="S164" s="177">
        <v>0</v>
      </c>
    </row>
    <row r="165" spans="1:19" s="133" customFormat="1" x14ac:dyDescent="0.2">
      <c r="A165" s="58" t="s">
        <v>869</v>
      </c>
      <c r="B165" s="58" t="s">
        <v>870</v>
      </c>
      <c r="C165" s="58" t="s">
        <v>871</v>
      </c>
      <c r="D165" s="19">
        <v>426</v>
      </c>
      <c r="E165" s="202">
        <f t="shared" si="19"/>
        <v>208</v>
      </c>
      <c r="F165" s="130"/>
      <c r="G165" s="60" t="str">
        <f t="shared" si="15"/>
        <v/>
      </c>
      <c r="H165" s="201">
        <v>152</v>
      </c>
      <c r="I165" s="131"/>
      <c r="J165" s="132">
        <v>56</v>
      </c>
      <c r="K165" s="131"/>
      <c r="L165" s="201">
        <v>142</v>
      </c>
      <c r="M165" s="131"/>
      <c r="N165" s="201">
        <v>76</v>
      </c>
      <c r="O165" s="131">
        <f t="shared" si="20"/>
        <v>0.17840375586854459</v>
      </c>
      <c r="P165" s="232" t="s">
        <v>872</v>
      </c>
      <c r="Q165" s="177">
        <v>0</v>
      </c>
      <c r="R165" s="177">
        <v>1</v>
      </c>
      <c r="S165" s="177">
        <v>0</v>
      </c>
    </row>
    <row r="166" spans="1:19" s="133" customFormat="1" x14ac:dyDescent="0.2">
      <c r="A166" s="58" t="s">
        <v>873</v>
      </c>
      <c r="B166" s="58" t="s">
        <v>874</v>
      </c>
      <c r="C166" s="58" t="s">
        <v>871</v>
      </c>
      <c r="D166" s="19">
        <v>1530</v>
      </c>
      <c r="E166" s="202">
        <f t="shared" si="19"/>
        <v>733</v>
      </c>
      <c r="F166" s="130">
        <f t="shared" si="19"/>
        <v>0.47908496732026146</v>
      </c>
      <c r="G166" s="60" t="str">
        <f t="shared" si="15"/>
        <v>45.4% - 50.4%</v>
      </c>
      <c r="H166" s="201">
        <v>574</v>
      </c>
      <c r="I166" s="131">
        <f t="shared" si="16"/>
        <v>0.37516339869281046</v>
      </c>
      <c r="J166" s="132">
        <v>159</v>
      </c>
      <c r="K166" s="131">
        <f t="shared" si="17"/>
        <v>0.10392156862745099</v>
      </c>
      <c r="L166" s="201">
        <v>748</v>
      </c>
      <c r="M166" s="131">
        <f t="shared" si="18"/>
        <v>0.48888888888888887</v>
      </c>
      <c r="N166" s="201">
        <v>49</v>
      </c>
      <c r="O166" s="131">
        <f t="shared" si="20"/>
        <v>3.202614379084967E-2</v>
      </c>
      <c r="P166" s="232" t="s">
        <v>875</v>
      </c>
      <c r="Q166" s="177">
        <v>0</v>
      </c>
      <c r="R166" s="177">
        <v>0</v>
      </c>
      <c r="S166" s="177">
        <v>0</v>
      </c>
    </row>
    <row r="167" spans="1:19" s="133" customFormat="1" x14ac:dyDescent="0.2">
      <c r="A167" s="58" t="s">
        <v>876</v>
      </c>
      <c r="B167" s="58" t="s">
        <v>877</v>
      </c>
      <c r="C167" s="58" t="s">
        <v>871</v>
      </c>
      <c r="D167" s="19">
        <v>731</v>
      </c>
      <c r="E167" s="202">
        <f t="shared" si="19"/>
        <v>320</v>
      </c>
      <c r="F167" s="130"/>
      <c r="G167" s="60" t="str">
        <f t="shared" si="15"/>
        <v/>
      </c>
      <c r="H167" s="201">
        <v>209</v>
      </c>
      <c r="I167" s="131"/>
      <c r="J167" s="132">
        <v>111</v>
      </c>
      <c r="K167" s="131"/>
      <c r="L167" s="201">
        <v>363</v>
      </c>
      <c r="M167" s="131"/>
      <c r="N167" s="201">
        <v>48</v>
      </c>
      <c r="O167" s="131">
        <f t="shared" si="20"/>
        <v>6.5663474692202461E-2</v>
      </c>
      <c r="P167" s="232" t="s">
        <v>878</v>
      </c>
      <c r="Q167" s="177">
        <v>0</v>
      </c>
      <c r="R167" s="177">
        <v>1</v>
      </c>
      <c r="S167" s="177">
        <v>0</v>
      </c>
    </row>
    <row r="168" spans="1:19" s="133" customFormat="1" x14ac:dyDescent="0.2">
      <c r="A168" s="58" t="s">
        <v>879</v>
      </c>
      <c r="B168" s="58" t="s">
        <v>880</v>
      </c>
      <c r="C168" s="58" t="s">
        <v>871</v>
      </c>
      <c r="D168" s="19">
        <v>1140</v>
      </c>
      <c r="E168" s="202">
        <f t="shared" si="19"/>
        <v>559</v>
      </c>
      <c r="F168" s="130"/>
      <c r="G168" s="60" t="str">
        <f t="shared" ref="G168:G246" si="21">IF(ISNUMBER(F168),TEXT(((2*E168)+(1.96^2)-(1.96*((1.96^2)+(4*E168*(100%-F168)))^0.5))/(2*(D168+(1.96^2))),"0.0%")&amp;" - "&amp;TEXT(((2*E168)+(1.96^2)+(1.96*((1.96^2)+(4*E168*(100%-F168)))^0.5))/(2*(D168+(1.96^2))),"0.0%"),"")</f>
        <v/>
      </c>
      <c r="H168" s="201">
        <v>448</v>
      </c>
      <c r="I168" s="131"/>
      <c r="J168" s="132">
        <v>111</v>
      </c>
      <c r="K168" s="131"/>
      <c r="L168" s="201">
        <v>531</v>
      </c>
      <c r="M168" s="131"/>
      <c r="N168" s="201">
        <v>50</v>
      </c>
      <c r="O168" s="131">
        <f t="shared" si="20"/>
        <v>4.3859649122807015E-2</v>
      </c>
      <c r="P168" s="232" t="s">
        <v>881</v>
      </c>
      <c r="Q168" s="177">
        <v>1</v>
      </c>
      <c r="R168" s="177">
        <v>0</v>
      </c>
      <c r="S168" s="177">
        <v>0</v>
      </c>
    </row>
    <row r="169" spans="1:19" s="133" customFormat="1" x14ac:dyDescent="0.2">
      <c r="A169" s="58" t="s">
        <v>882</v>
      </c>
      <c r="B169" s="58" t="s">
        <v>883</v>
      </c>
      <c r="C169" s="58" t="s">
        <v>884</v>
      </c>
      <c r="D169" s="19">
        <v>1614</v>
      </c>
      <c r="E169" s="202">
        <f t="shared" si="19"/>
        <v>968</v>
      </c>
      <c r="F169" s="130">
        <f t="shared" si="19"/>
        <v>0.5997521685254027</v>
      </c>
      <c r="G169" s="60" t="str">
        <f t="shared" si="21"/>
        <v>57.6% - 62.3%</v>
      </c>
      <c r="H169" s="201">
        <v>696</v>
      </c>
      <c r="I169" s="131">
        <f t="shared" si="16"/>
        <v>0.43122676579925651</v>
      </c>
      <c r="J169" s="132">
        <v>272</v>
      </c>
      <c r="K169" s="131">
        <f t="shared" si="17"/>
        <v>0.16852540272614622</v>
      </c>
      <c r="L169" s="201">
        <v>619</v>
      </c>
      <c r="M169" s="131">
        <f t="shared" si="18"/>
        <v>0.38351920693928127</v>
      </c>
      <c r="N169" s="201">
        <v>27</v>
      </c>
      <c r="O169" s="131">
        <f t="shared" si="20"/>
        <v>1.6728624535315983E-2</v>
      </c>
      <c r="P169" s="232" t="s">
        <v>885</v>
      </c>
      <c r="Q169" s="177">
        <v>0</v>
      </c>
      <c r="R169" s="177">
        <v>0</v>
      </c>
      <c r="S169" s="177">
        <v>0</v>
      </c>
    </row>
    <row r="170" spans="1:19" s="133" customFormat="1" x14ac:dyDescent="0.2">
      <c r="A170" s="58" t="s">
        <v>886</v>
      </c>
      <c r="B170" s="58" t="s">
        <v>887</v>
      </c>
      <c r="C170" s="58" t="s">
        <v>884</v>
      </c>
      <c r="D170" s="19">
        <v>522</v>
      </c>
      <c r="E170" s="202">
        <f t="shared" si="19"/>
        <v>221</v>
      </c>
      <c r="F170" s="130"/>
      <c r="G170" s="60" t="str">
        <f t="shared" si="21"/>
        <v/>
      </c>
      <c r="H170" s="201">
        <v>171</v>
      </c>
      <c r="I170" s="131"/>
      <c r="J170" s="132">
        <v>50</v>
      </c>
      <c r="K170" s="131"/>
      <c r="L170" s="201">
        <v>242</v>
      </c>
      <c r="M170" s="131"/>
      <c r="N170" s="201">
        <v>59</v>
      </c>
      <c r="O170" s="131">
        <f t="shared" si="20"/>
        <v>0.11302681992337164</v>
      </c>
      <c r="P170" s="232" t="s">
        <v>888</v>
      </c>
      <c r="Q170" s="177">
        <v>0</v>
      </c>
      <c r="R170" s="177">
        <v>1</v>
      </c>
      <c r="S170" s="177">
        <v>0</v>
      </c>
    </row>
    <row r="171" spans="1:19" s="133" customFormat="1" x14ac:dyDescent="0.2">
      <c r="A171" s="58" t="s">
        <v>889</v>
      </c>
      <c r="B171" s="58" t="s">
        <v>890</v>
      </c>
      <c r="C171" s="58" t="s">
        <v>884</v>
      </c>
      <c r="D171" s="19">
        <v>1315</v>
      </c>
      <c r="E171" s="202">
        <f t="shared" si="19"/>
        <v>586</v>
      </c>
      <c r="F171" s="130">
        <f t="shared" si="19"/>
        <v>0.44562737642585554</v>
      </c>
      <c r="G171" s="60" t="str">
        <f t="shared" si="21"/>
        <v>41.9% - 47.3%</v>
      </c>
      <c r="H171" s="201">
        <v>442</v>
      </c>
      <c r="I171" s="131">
        <f t="shared" si="16"/>
        <v>0.3361216730038023</v>
      </c>
      <c r="J171" s="132">
        <v>144</v>
      </c>
      <c r="K171" s="131">
        <f t="shared" si="17"/>
        <v>0.10950570342205324</v>
      </c>
      <c r="L171" s="201">
        <v>725</v>
      </c>
      <c r="M171" s="131">
        <f t="shared" si="18"/>
        <v>0.5513307984790875</v>
      </c>
      <c r="N171" s="201">
        <v>4</v>
      </c>
      <c r="O171" s="131">
        <f t="shared" si="20"/>
        <v>3.041825095057034E-3</v>
      </c>
      <c r="P171" s="232" t="s">
        <v>891</v>
      </c>
      <c r="Q171" s="177">
        <v>0</v>
      </c>
      <c r="R171" s="177">
        <v>0</v>
      </c>
      <c r="S171" s="177">
        <v>0</v>
      </c>
    </row>
    <row r="172" spans="1:19" s="133" customFormat="1" x14ac:dyDescent="0.2">
      <c r="A172" s="58" t="s">
        <v>892</v>
      </c>
      <c r="B172" s="58" t="s">
        <v>893</v>
      </c>
      <c r="C172" s="58" t="s">
        <v>884</v>
      </c>
      <c r="D172" s="19">
        <v>756</v>
      </c>
      <c r="E172" s="202">
        <f t="shared" si="19"/>
        <v>375</v>
      </c>
      <c r="F172" s="130">
        <f t="shared" si="19"/>
        <v>0.49603174603174605</v>
      </c>
      <c r="G172" s="60" t="str">
        <f t="shared" si="21"/>
        <v>46.1% - 53.2%</v>
      </c>
      <c r="H172" s="201">
        <v>265</v>
      </c>
      <c r="I172" s="131">
        <f t="shared" si="16"/>
        <v>0.35052910052910052</v>
      </c>
      <c r="J172" s="132">
        <v>110</v>
      </c>
      <c r="K172" s="131">
        <f t="shared" si="17"/>
        <v>0.14550264550264549</v>
      </c>
      <c r="L172" s="201">
        <v>381</v>
      </c>
      <c r="M172" s="131">
        <f t="shared" si="18"/>
        <v>0.50396825396825395</v>
      </c>
      <c r="N172" s="201">
        <v>0</v>
      </c>
      <c r="O172" s="131">
        <f t="shared" si="20"/>
        <v>0</v>
      </c>
      <c r="P172" s="232" t="s">
        <v>894</v>
      </c>
      <c r="Q172" s="177">
        <v>0</v>
      </c>
      <c r="R172" s="177">
        <v>0</v>
      </c>
      <c r="S172" s="177">
        <v>0</v>
      </c>
    </row>
    <row r="173" spans="1:19" s="133" customFormat="1" x14ac:dyDescent="0.2">
      <c r="A173" s="58" t="s">
        <v>895</v>
      </c>
      <c r="B173" s="58" t="s">
        <v>896</v>
      </c>
      <c r="C173" s="58" t="s">
        <v>897</v>
      </c>
      <c r="D173" s="19">
        <v>1255</v>
      </c>
      <c r="E173" s="202">
        <f t="shared" si="19"/>
        <v>529</v>
      </c>
      <c r="F173" s="130"/>
      <c r="G173" s="60" t="str">
        <f t="shared" si="21"/>
        <v/>
      </c>
      <c r="H173" s="201">
        <v>422</v>
      </c>
      <c r="I173" s="131"/>
      <c r="J173" s="132">
        <v>107</v>
      </c>
      <c r="K173" s="131"/>
      <c r="L173" s="201">
        <v>545</v>
      </c>
      <c r="M173" s="131"/>
      <c r="N173" s="201">
        <v>181</v>
      </c>
      <c r="O173" s="131">
        <f t="shared" si="20"/>
        <v>0.14422310756972112</v>
      </c>
      <c r="P173" s="232" t="s">
        <v>898</v>
      </c>
      <c r="Q173" s="177">
        <v>1</v>
      </c>
      <c r="R173" s="177">
        <v>1</v>
      </c>
      <c r="S173" s="177">
        <v>0</v>
      </c>
    </row>
    <row r="174" spans="1:19" s="133" customFormat="1" x14ac:dyDescent="0.2">
      <c r="A174" s="58" t="s">
        <v>899</v>
      </c>
      <c r="B174" s="58" t="s">
        <v>900</v>
      </c>
      <c r="C174" s="58" t="s">
        <v>897</v>
      </c>
      <c r="D174" s="19">
        <v>1338</v>
      </c>
      <c r="E174" s="202">
        <f t="shared" si="19"/>
        <v>596</v>
      </c>
      <c r="F174" s="130"/>
      <c r="G174" s="60" t="str">
        <f t="shared" si="21"/>
        <v/>
      </c>
      <c r="H174" s="201">
        <v>460</v>
      </c>
      <c r="I174" s="131"/>
      <c r="J174" s="132">
        <v>136</v>
      </c>
      <c r="K174" s="131"/>
      <c r="L174" s="201">
        <v>714</v>
      </c>
      <c r="M174" s="131"/>
      <c r="N174" s="201">
        <v>28</v>
      </c>
      <c r="O174" s="131">
        <f t="shared" si="20"/>
        <v>2.0926756352765322E-2</v>
      </c>
      <c r="P174" s="232" t="s">
        <v>901</v>
      </c>
      <c r="Q174" s="177">
        <v>1</v>
      </c>
      <c r="R174" s="177">
        <v>0</v>
      </c>
      <c r="S174" s="177">
        <v>0</v>
      </c>
    </row>
    <row r="175" spans="1:19" s="133" customFormat="1" x14ac:dyDescent="0.2">
      <c r="A175" s="58" t="s">
        <v>902</v>
      </c>
      <c r="B175" s="58" t="s">
        <v>903</v>
      </c>
      <c r="C175" s="58" t="s">
        <v>897</v>
      </c>
      <c r="D175" s="19">
        <v>667</v>
      </c>
      <c r="E175" s="202">
        <f t="shared" si="19"/>
        <v>229</v>
      </c>
      <c r="F175" s="130"/>
      <c r="G175" s="60" t="str">
        <f t="shared" si="21"/>
        <v/>
      </c>
      <c r="H175" s="201">
        <v>172</v>
      </c>
      <c r="I175" s="131"/>
      <c r="J175" s="132">
        <v>57</v>
      </c>
      <c r="K175" s="131"/>
      <c r="L175" s="201">
        <v>359</v>
      </c>
      <c r="M175" s="131"/>
      <c r="N175" s="201">
        <v>79</v>
      </c>
      <c r="O175" s="131">
        <f t="shared" si="20"/>
        <v>0.1184407796101949</v>
      </c>
      <c r="P175" s="232" t="s">
        <v>904</v>
      </c>
      <c r="Q175" s="177">
        <v>0</v>
      </c>
      <c r="R175" s="177">
        <v>1</v>
      </c>
      <c r="S175" s="177">
        <v>0</v>
      </c>
    </row>
    <row r="176" spans="1:19" s="133" customFormat="1" x14ac:dyDescent="0.2">
      <c r="A176" s="58" t="s">
        <v>905</v>
      </c>
      <c r="B176" s="58" t="s">
        <v>906</v>
      </c>
      <c r="C176" s="58" t="s">
        <v>907</v>
      </c>
      <c r="D176" s="19">
        <v>333</v>
      </c>
      <c r="E176" s="202">
        <f t="shared" si="19"/>
        <v>105</v>
      </c>
      <c r="F176" s="130"/>
      <c r="G176" s="60" t="str">
        <f t="shared" si="21"/>
        <v/>
      </c>
      <c r="H176" s="201">
        <v>73</v>
      </c>
      <c r="I176" s="131"/>
      <c r="J176" s="132">
        <v>32</v>
      </c>
      <c r="K176" s="131"/>
      <c r="L176" s="201">
        <v>117</v>
      </c>
      <c r="M176" s="131"/>
      <c r="N176" s="201">
        <v>111</v>
      </c>
      <c r="O176" s="131">
        <f t="shared" si="20"/>
        <v>0.33333333333333331</v>
      </c>
      <c r="P176" s="232" t="s">
        <v>908</v>
      </c>
      <c r="Q176" s="177">
        <v>1</v>
      </c>
      <c r="R176" s="177">
        <v>1</v>
      </c>
      <c r="S176" s="177">
        <v>0</v>
      </c>
    </row>
    <row r="177" spans="1:19" s="133" customFormat="1" x14ac:dyDescent="0.2">
      <c r="A177" s="58" t="s">
        <v>909</v>
      </c>
      <c r="B177" s="58" t="s">
        <v>910</v>
      </c>
      <c r="C177" s="58" t="s">
        <v>907</v>
      </c>
      <c r="D177" s="19">
        <v>466</v>
      </c>
      <c r="E177" s="202">
        <f t="shared" si="19"/>
        <v>169</v>
      </c>
      <c r="F177" s="130"/>
      <c r="G177" s="60" t="str">
        <f t="shared" si="21"/>
        <v/>
      </c>
      <c r="H177" s="201">
        <v>127</v>
      </c>
      <c r="I177" s="131"/>
      <c r="J177" s="132">
        <v>42</v>
      </c>
      <c r="K177" s="131"/>
      <c r="L177" s="201">
        <v>176</v>
      </c>
      <c r="M177" s="131"/>
      <c r="N177" s="201">
        <v>121</v>
      </c>
      <c r="O177" s="131">
        <f t="shared" si="20"/>
        <v>0.25965665236051499</v>
      </c>
      <c r="P177" s="232" t="s">
        <v>911</v>
      </c>
      <c r="Q177" s="177">
        <v>0</v>
      </c>
      <c r="R177" s="177">
        <v>1</v>
      </c>
      <c r="S177" s="177">
        <v>0</v>
      </c>
    </row>
    <row r="178" spans="1:19" s="133" customFormat="1" x14ac:dyDescent="0.2">
      <c r="A178" s="58" t="s">
        <v>912</v>
      </c>
      <c r="B178" s="58" t="s">
        <v>913</v>
      </c>
      <c r="C178" s="58" t="s">
        <v>907</v>
      </c>
      <c r="D178" s="19">
        <v>769</v>
      </c>
      <c r="E178" s="202">
        <f t="shared" si="19"/>
        <v>240</v>
      </c>
      <c r="F178" s="130"/>
      <c r="G178" s="60" t="str">
        <f t="shared" si="21"/>
        <v/>
      </c>
      <c r="H178" s="201">
        <v>160</v>
      </c>
      <c r="I178" s="131"/>
      <c r="J178" s="132">
        <v>80</v>
      </c>
      <c r="K178" s="131"/>
      <c r="L178" s="201">
        <v>352</v>
      </c>
      <c r="M178" s="131"/>
      <c r="N178" s="201">
        <v>177</v>
      </c>
      <c r="O178" s="131">
        <f t="shared" si="20"/>
        <v>0.23016905071521457</v>
      </c>
      <c r="P178" s="232" t="s">
        <v>914</v>
      </c>
      <c r="Q178" s="177">
        <v>0</v>
      </c>
      <c r="R178" s="177">
        <v>1</v>
      </c>
      <c r="S178" s="177">
        <v>0</v>
      </c>
    </row>
    <row r="179" spans="1:19" s="133" customFormat="1" x14ac:dyDescent="0.2">
      <c r="A179" s="58" t="s">
        <v>915</v>
      </c>
      <c r="B179" s="58" t="s">
        <v>916</v>
      </c>
      <c r="C179" s="58" t="s">
        <v>907</v>
      </c>
      <c r="D179" s="19">
        <v>911</v>
      </c>
      <c r="E179" s="202">
        <f t="shared" si="19"/>
        <v>276</v>
      </c>
      <c r="F179" s="130"/>
      <c r="G179" s="60" t="str">
        <f t="shared" si="21"/>
        <v/>
      </c>
      <c r="H179" s="201">
        <v>190</v>
      </c>
      <c r="I179" s="131"/>
      <c r="J179" s="132">
        <v>86</v>
      </c>
      <c r="K179" s="131"/>
      <c r="L179" s="201">
        <v>316</v>
      </c>
      <c r="M179" s="131"/>
      <c r="N179" s="201">
        <v>319</v>
      </c>
      <c r="O179" s="131">
        <f t="shared" si="20"/>
        <v>0.35016465422612514</v>
      </c>
      <c r="P179" s="232" t="s">
        <v>917</v>
      </c>
      <c r="Q179" s="177">
        <v>0</v>
      </c>
      <c r="R179" s="177">
        <v>1</v>
      </c>
      <c r="S179" s="177">
        <v>0</v>
      </c>
    </row>
    <row r="180" spans="1:19" s="133" customFormat="1" x14ac:dyDescent="0.2">
      <c r="A180" s="58" t="s">
        <v>918</v>
      </c>
      <c r="B180" s="58" t="s">
        <v>919</v>
      </c>
      <c r="C180" s="58" t="s">
        <v>907</v>
      </c>
      <c r="D180" s="19">
        <v>484</v>
      </c>
      <c r="E180" s="202">
        <f t="shared" si="19"/>
        <v>131</v>
      </c>
      <c r="F180" s="130"/>
      <c r="G180" s="60" t="str">
        <f t="shared" si="21"/>
        <v/>
      </c>
      <c r="H180" s="201">
        <v>98</v>
      </c>
      <c r="I180" s="131"/>
      <c r="J180" s="132">
        <v>33</v>
      </c>
      <c r="K180" s="131"/>
      <c r="L180" s="201">
        <v>204</v>
      </c>
      <c r="M180" s="131"/>
      <c r="N180" s="201">
        <v>149</v>
      </c>
      <c r="O180" s="131">
        <f t="shared" si="20"/>
        <v>0.30785123966942146</v>
      </c>
      <c r="P180" s="232" t="s">
        <v>920</v>
      </c>
      <c r="Q180" s="177">
        <v>1</v>
      </c>
      <c r="R180" s="177">
        <v>1</v>
      </c>
      <c r="S180" s="177">
        <v>0</v>
      </c>
    </row>
    <row r="181" spans="1:19" s="133" customFormat="1" x14ac:dyDescent="0.2">
      <c r="A181" s="58" t="s">
        <v>921</v>
      </c>
      <c r="B181" s="58" t="s">
        <v>922</v>
      </c>
      <c r="C181" s="58" t="s">
        <v>907</v>
      </c>
      <c r="D181" s="19">
        <v>334</v>
      </c>
      <c r="E181" s="202">
        <f t="shared" si="19"/>
        <v>50</v>
      </c>
      <c r="F181" s="130"/>
      <c r="G181" s="60" t="str">
        <f t="shared" si="21"/>
        <v/>
      </c>
      <c r="H181" s="201">
        <v>30</v>
      </c>
      <c r="I181" s="131"/>
      <c r="J181" s="132">
        <v>20</v>
      </c>
      <c r="K181" s="131"/>
      <c r="L181" s="201">
        <v>129</v>
      </c>
      <c r="M181" s="131"/>
      <c r="N181" s="201">
        <v>155</v>
      </c>
      <c r="O181" s="131">
        <f t="shared" si="20"/>
        <v>0.46407185628742514</v>
      </c>
      <c r="P181" s="232" t="s">
        <v>923</v>
      </c>
      <c r="Q181" s="177">
        <v>0</v>
      </c>
      <c r="R181" s="177">
        <v>1</v>
      </c>
      <c r="S181" s="177">
        <v>0</v>
      </c>
    </row>
    <row r="182" spans="1:19" s="133" customFormat="1" x14ac:dyDescent="0.2">
      <c r="A182" s="58" t="s">
        <v>924</v>
      </c>
      <c r="B182" s="58" t="s">
        <v>925</v>
      </c>
      <c r="C182" s="58" t="s">
        <v>907</v>
      </c>
      <c r="D182" s="19">
        <v>372</v>
      </c>
      <c r="E182" s="202">
        <f t="shared" si="19"/>
        <v>77</v>
      </c>
      <c r="F182" s="130"/>
      <c r="G182" s="60" t="str">
        <f t="shared" si="21"/>
        <v/>
      </c>
      <c r="H182" s="201">
        <v>59</v>
      </c>
      <c r="I182" s="131"/>
      <c r="J182" s="132">
        <v>18</v>
      </c>
      <c r="K182" s="131"/>
      <c r="L182" s="201">
        <v>130</v>
      </c>
      <c r="M182" s="131"/>
      <c r="N182" s="201">
        <v>165</v>
      </c>
      <c r="O182" s="131">
        <f t="shared" si="20"/>
        <v>0.44354838709677419</v>
      </c>
      <c r="P182" s="232" t="s">
        <v>926</v>
      </c>
      <c r="Q182" s="177">
        <v>0</v>
      </c>
      <c r="R182" s="177">
        <v>1</v>
      </c>
      <c r="S182" s="177">
        <v>0</v>
      </c>
    </row>
    <row r="183" spans="1:19" s="133" customFormat="1" x14ac:dyDescent="0.2">
      <c r="A183" s="58" t="s">
        <v>927</v>
      </c>
      <c r="B183" s="58" t="s">
        <v>928</v>
      </c>
      <c r="C183" s="58" t="s">
        <v>907</v>
      </c>
      <c r="D183" s="19">
        <v>1254</v>
      </c>
      <c r="E183" s="202">
        <f t="shared" si="19"/>
        <v>490</v>
      </c>
      <c r="F183" s="130"/>
      <c r="G183" s="60" t="str">
        <f t="shared" si="21"/>
        <v/>
      </c>
      <c r="H183" s="201">
        <v>361</v>
      </c>
      <c r="I183" s="131"/>
      <c r="J183" s="132">
        <v>129</v>
      </c>
      <c r="K183" s="131"/>
      <c r="L183" s="201">
        <v>431</v>
      </c>
      <c r="M183" s="131"/>
      <c r="N183" s="201">
        <v>333</v>
      </c>
      <c r="O183" s="131">
        <f t="shared" si="20"/>
        <v>0.26555023923444976</v>
      </c>
      <c r="P183" s="232" t="s">
        <v>929</v>
      </c>
      <c r="Q183" s="177">
        <v>0</v>
      </c>
      <c r="R183" s="177">
        <v>1</v>
      </c>
      <c r="S183" s="177">
        <v>0</v>
      </c>
    </row>
    <row r="184" spans="1:19" s="133" customFormat="1" x14ac:dyDescent="0.2">
      <c r="A184" s="58" t="s">
        <v>930</v>
      </c>
      <c r="B184" s="58" t="s">
        <v>931</v>
      </c>
      <c r="C184" s="58" t="s">
        <v>932</v>
      </c>
      <c r="D184" s="19">
        <v>712</v>
      </c>
      <c r="E184" s="202">
        <f t="shared" si="19"/>
        <v>509</v>
      </c>
      <c r="F184" s="130">
        <f t="shared" si="19"/>
        <v>0.7148876404494382</v>
      </c>
      <c r="G184" s="60" t="str">
        <f t="shared" si="21"/>
        <v>68.1% - 74.7%</v>
      </c>
      <c r="H184" s="201">
        <v>405</v>
      </c>
      <c r="I184" s="131">
        <f t="shared" si="16"/>
        <v>0.5688202247191011</v>
      </c>
      <c r="J184" s="132">
        <v>104</v>
      </c>
      <c r="K184" s="131">
        <f t="shared" si="17"/>
        <v>0.14606741573033707</v>
      </c>
      <c r="L184" s="201">
        <v>178</v>
      </c>
      <c r="M184" s="131">
        <f t="shared" si="18"/>
        <v>0.25</v>
      </c>
      <c r="N184" s="201">
        <v>25</v>
      </c>
      <c r="O184" s="131">
        <f t="shared" si="20"/>
        <v>3.51123595505618E-2</v>
      </c>
      <c r="P184" s="232" t="s">
        <v>933</v>
      </c>
      <c r="Q184" s="177">
        <v>0</v>
      </c>
      <c r="R184" s="177">
        <v>0</v>
      </c>
      <c r="S184" s="177">
        <v>0</v>
      </c>
    </row>
    <row r="185" spans="1:19" s="133" customFormat="1" x14ac:dyDescent="0.2">
      <c r="A185" s="58" t="s">
        <v>934</v>
      </c>
      <c r="B185" s="58" t="s">
        <v>935</v>
      </c>
      <c r="C185" s="58" t="s">
        <v>932</v>
      </c>
      <c r="D185" s="19">
        <v>1042</v>
      </c>
      <c r="E185" s="202">
        <f t="shared" si="19"/>
        <v>379</v>
      </c>
      <c r="F185" s="130"/>
      <c r="G185" s="60" t="str">
        <f t="shared" si="21"/>
        <v/>
      </c>
      <c r="H185" s="201">
        <v>292</v>
      </c>
      <c r="I185" s="131"/>
      <c r="J185" s="132">
        <v>87</v>
      </c>
      <c r="K185" s="131"/>
      <c r="L185" s="201">
        <v>333</v>
      </c>
      <c r="M185" s="131"/>
      <c r="N185" s="201">
        <v>330</v>
      </c>
      <c r="O185" s="131">
        <f t="shared" si="20"/>
        <v>0.31669865642994244</v>
      </c>
      <c r="P185" s="232" t="s">
        <v>936</v>
      </c>
      <c r="Q185" s="177">
        <v>1</v>
      </c>
      <c r="R185" s="177">
        <v>1</v>
      </c>
      <c r="S185" s="177">
        <v>0</v>
      </c>
    </row>
    <row r="186" spans="1:19" s="133" customFormat="1" x14ac:dyDescent="0.2">
      <c r="A186" s="58" t="s">
        <v>937</v>
      </c>
      <c r="B186" s="58" t="s">
        <v>938</v>
      </c>
      <c r="C186" s="58" t="s">
        <v>932</v>
      </c>
      <c r="D186" s="19">
        <v>441</v>
      </c>
      <c r="E186" s="202">
        <f t="shared" si="19"/>
        <v>169</v>
      </c>
      <c r="F186" s="130"/>
      <c r="G186" s="60" t="str">
        <f t="shared" si="21"/>
        <v/>
      </c>
      <c r="H186" s="201">
        <v>118</v>
      </c>
      <c r="I186" s="131"/>
      <c r="J186" s="132">
        <v>51</v>
      </c>
      <c r="K186" s="131"/>
      <c r="L186" s="201">
        <v>151</v>
      </c>
      <c r="M186" s="131"/>
      <c r="N186" s="201">
        <v>121</v>
      </c>
      <c r="O186" s="131">
        <f t="shared" si="20"/>
        <v>0.2743764172335601</v>
      </c>
      <c r="P186" s="232" t="s">
        <v>939</v>
      </c>
      <c r="Q186" s="177">
        <v>0</v>
      </c>
      <c r="R186" s="177">
        <v>1</v>
      </c>
      <c r="S186" s="177">
        <v>0</v>
      </c>
    </row>
    <row r="187" spans="1:19" s="133" customFormat="1" x14ac:dyDescent="0.2">
      <c r="A187" s="58" t="s">
        <v>940</v>
      </c>
      <c r="B187" s="58" t="s">
        <v>941</v>
      </c>
      <c r="C187" s="58" t="s">
        <v>932</v>
      </c>
      <c r="D187" s="19">
        <v>493</v>
      </c>
      <c r="E187" s="202">
        <f t="shared" si="19"/>
        <v>304</v>
      </c>
      <c r="F187" s="130"/>
      <c r="G187" s="60" t="str">
        <f t="shared" si="21"/>
        <v/>
      </c>
      <c r="H187" s="201">
        <v>225</v>
      </c>
      <c r="I187" s="131"/>
      <c r="J187" s="132">
        <v>79</v>
      </c>
      <c r="K187" s="131"/>
      <c r="L187" s="201">
        <v>176</v>
      </c>
      <c r="M187" s="131"/>
      <c r="N187" s="201">
        <v>13</v>
      </c>
      <c r="O187" s="131">
        <f t="shared" si="20"/>
        <v>2.6369168356997971E-2</v>
      </c>
      <c r="P187" s="232" t="s">
        <v>942</v>
      </c>
      <c r="Q187" s="177">
        <v>1</v>
      </c>
      <c r="R187" s="177">
        <v>0</v>
      </c>
      <c r="S187" s="177">
        <v>0</v>
      </c>
    </row>
    <row r="188" spans="1:19" s="133" customFormat="1" x14ac:dyDescent="0.2">
      <c r="A188" s="58" t="s">
        <v>943</v>
      </c>
      <c r="B188" s="58" t="s">
        <v>944</v>
      </c>
      <c r="C188" s="58" t="s">
        <v>932</v>
      </c>
      <c r="D188" s="19">
        <v>1203</v>
      </c>
      <c r="E188" s="202">
        <f t="shared" si="19"/>
        <v>780</v>
      </c>
      <c r="F188" s="130"/>
      <c r="G188" s="60" t="str">
        <f t="shared" si="21"/>
        <v/>
      </c>
      <c r="H188" s="201">
        <v>645</v>
      </c>
      <c r="I188" s="131"/>
      <c r="J188" s="132">
        <v>135</v>
      </c>
      <c r="K188" s="131"/>
      <c r="L188" s="201">
        <v>388</v>
      </c>
      <c r="M188" s="131"/>
      <c r="N188" s="201">
        <v>35</v>
      </c>
      <c r="O188" s="131">
        <f t="shared" si="20"/>
        <v>2.9093931837073983E-2</v>
      </c>
      <c r="P188" s="232" t="s">
        <v>945</v>
      </c>
      <c r="Q188" s="177">
        <v>1</v>
      </c>
      <c r="R188" s="177">
        <v>0</v>
      </c>
      <c r="S188" s="177">
        <v>0</v>
      </c>
    </row>
    <row r="189" spans="1:19" s="133" customFormat="1" x14ac:dyDescent="0.2">
      <c r="A189" s="58" t="s">
        <v>946</v>
      </c>
      <c r="B189" s="58" t="s">
        <v>947</v>
      </c>
      <c r="C189" s="58" t="s">
        <v>932</v>
      </c>
      <c r="D189" s="19">
        <v>465</v>
      </c>
      <c r="E189" s="202">
        <f t="shared" si="19"/>
        <v>302</v>
      </c>
      <c r="F189" s="130"/>
      <c r="G189" s="60" t="str">
        <f t="shared" si="21"/>
        <v/>
      </c>
      <c r="H189" s="201">
        <v>230</v>
      </c>
      <c r="I189" s="131"/>
      <c r="J189" s="132">
        <v>72</v>
      </c>
      <c r="K189" s="131"/>
      <c r="L189" s="201">
        <v>153</v>
      </c>
      <c r="M189" s="131"/>
      <c r="N189" s="201">
        <v>10</v>
      </c>
      <c r="O189" s="131">
        <f t="shared" si="20"/>
        <v>2.1505376344086023E-2</v>
      </c>
      <c r="P189" s="232" t="s">
        <v>948</v>
      </c>
      <c r="Q189" s="177">
        <v>1</v>
      </c>
      <c r="R189" s="177">
        <v>0</v>
      </c>
      <c r="S189" s="177">
        <v>0</v>
      </c>
    </row>
    <row r="190" spans="1:19" s="133" customFormat="1" x14ac:dyDescent="0.2">
      <c r="A190" s="58" t="s">
        <v>949</v>
      </c>
      <c r="B190" s="58" t="s">
        <v>950</v>
      </c>
      <c r="C190" s="58" t="s">
        <v>932</v>
      </c>
      <c r="D190" s="19">
        <v>969</v>
      </c>
      <c r="E190" s="202">
        <f t="shared" si="19"/>
        <v>598</v>
      </c>
      <c r="F190" s="130"/>
      <c r="G190" s="60" t="str">
        <f t="shared" si="21"/>
        <v/>
      </c>
      <c r="H190" s="201">
        <v>496</v>
      </c>
      <c r="I190" s="131"/>
      <c r="J190" s="132">
        <v>102</v>
      </c>
      <c r="K190" s="131"/>
      <c r="L190" s="201">
        <v>364</v>
      </c>
      <c r="M190" s="131"/>
      <c r="N190" s="201">
        <v>7</v>
      </c>
      <c r="O190" s="131">
        <f t="shared" si="20"/>
        <v>7.2239422084623322E-3</v>
      </c>
      <c r="P190" s="232" t="s">
        <v>951</v>
      </c>
      <c r="Q190" s="177">
        <v>1</v>
      </c>
      <c r="R190" s="177">
        <v>0</v>
      </c>
      <c r="S190" s="177">
        <v>0</v>
      </c>
    </row>
    <row r="191" spans="1:19" s="133" customFormat="1" x14ac:dyDescent="0.2">
      <c r="A191" s="58" t="s">
        <v>952</v>
      </c>
      <c r="B191" s="58" t="s">
        <v>953</v>
      </c>
      <c r="C191" s="58" t="s">
        <v>932</v>
      </c>
      <c r="D191" s="19">
        <v>751</v>
      </c>
      <c r="E191" s="202">
        <f t="shared" si="19"/>
        <v>491</v>
      </c>
      <c r="F191" s="130"/>
      <c r="G191" s="60" t="str">
        <f t="shared" si="21"/>
        <v/>
      </c>
      <c r="H191" s="201">
        <v>391</v>
      </c>
      <c r="I191" s="131"/>
      <c r="J191" s="132">
        <v>100</v>
      </c>
      <c r="K191" s="131"/>
      <c r="L191" s="201">
        <v>190</v>
      </c>
      <c r="M191" s="131"/>
      <c r="N191" s="201">
        <v>70</v>
      </c>
      <c r="O191" s="131">
        <f t="shared" si="20"/>
        <v>9.3209054593874838E-2</v>
      </c>
      <c r="P191" s="232" t="s">
        <v>954</v>
      </c>
      <c r="Q191" s="177">
        <v>1</v>
      </c>
      <c r="R191" s="177">
        <v>1</v>
      </c>
      <c r="S191" s="177">
        <v>0</v>
      </c>
    </row>
    <row r="192" spans="1:19" s="133" customFormat="1" x14ac:dyDescent="0.2">
      <c r="A192" s="58" t="s">
        <v>955</v>
      </c>
      <c r="B192" s="58" t="s">
        <v>956</v>
      </c>
      <c r="C192" s="58" t="s">
        <v>932</v>
      </c>
      <c r="D192" s="19">
        <v>537</v>
      </c>
      <c r="E192" s="202">
        <f t="shared" si="19"/>
        <v>231</v>
      </c>
      <c r="F192" s="130"/>
      <c r="G192" s="60" t="str">
        <f t="shared" si="21"/>
        <v/>
      </c>
      <c r="H192" s="201">
        <v>177</v>
      </c>
      <c r="I192" s="131"/>
      <c r="J192" s="132">
        <v>54</v>
      </c>
      <c r="K192" s="131"/>
      <c r="L192" s="201">
        <v>155</v>
      </c>
      <c r="M192" s="131"/>
      <c r="N192" s="201">
        <v>151</v>
      </c>
      <c r="O192" s="131">
        <f t="shared" si="20"/>
        <v>0.28119180633147112</v>
      </c>
      <c r="P192" s="232" t="s">
        <v>957</v>
      </c>
      <c r="Q192" s="177">
        <v>0</v>
      </c>
      <c r="R192" s="177">
        <v>1</v>
      </c>
      <c r="S192" s="177">
        <v>0</v>
      </c>
    </row>
    <row r="193" spans="1:19" s="133" customFormat="1" x14ac:dyDescent="0.2">
      <c r="A193" s="58" t="s">
        <v>958</v>
      </c>
      <c r="B193" s="58" t="s">
        <v>959</v>
      </c>
      <c r="C193" s="58" t="s">
        <v>932</v>
      </c>
      <c r="D193" s="19">
        <v>1067</v>
      </c>
      <c r="E193" s="202">
        <f t="shared" si="19"/>
        <v>610</v>
      </c>
      <c r="F193" s="130">
        <f t="shared" si="19"/>
        <v>0.57169634489222121</v>
      </c>
      <c r="G193" s="60" t="str">
        <f t="shared" si="21"/>
        <v>54.2% - 60.1%</v>
      </c>
      <c r="H193" s="201">
        <v>404</v>
      </c>
      <c r="I193" s="131">
        <f t="shared" si="16"/>
        <v>0.37863167760074978</v>
      </c>
      <c r="J193" s="132">
        <v>206</v>
      </c>
      <c r="K193" s="131">
        <f t="shared" si="17"/>
        <v>0.19306466729147143</v>
      </c>
      <c r="L193" s="201">
        <v>405</v>
      </c>
      <c r="M193" s="131">
        <f t="shared" si="18"/>
        <v>0.3795688847235239</v>
      </c>
      <c r="N193" s="201">
        <v>52</v>
      </c>
      <c r="O193" s="131">
        <f t="shared" si="20"/>
        <v>4.8734770384254923E-2</v>
      </c>
      <c r="P193" s="232" t="s">
        <v>960</v>
      </c>
      <c r="Q193" s="177">
        <v>0</v>
      </c>
      <c r="R193" s="177">
        <v>0</v>
      </c>
      <c r="S193" s="177">
        <v>0</v>
      </c>
    </row>
    <row r="194" spans="1:19" s="133" customFormat="1" x14ac:dyDescent="0.2">
      <c r="A194" s="58" t="s">
        <v>961</v>
      </c>
      <c r="B194" s="58" t="s">
        <v>962</v>
      </c>
      <c r="C194" s="58" t="s">
        <v>932</v>
      </c>
      <c r="D194" s="19">
        <v>751</v>
      </c>
      <c r="E194" s="202">
        <f t="shared" si="19"/>
        <v>459</v>
      </c>
      <c r="F194" s="130">
        <f t="shared" si="19"/>
        <v>0.61118508655126491</v>
      </c>
      <c r="G194" s="60" t="str">
        <f t="shared" si="21"/>
        <v>57.6% - 64.5%</v>
      </c>
      <c r="H194" s="201">
        <v>332</v>
      </c>
      <c r="I194" s="131">
        <f t="shared" si="16"/>
        <v>0.44207723035952062</v>
      </c>
      <c r="J194" s="132">
        <v>127</v>
      </c>
      <c r="K194" s="131">
        <f t="shared" si="17"/>
        <v>0.16910785619174434</v>
      </c>
      <c r="L194" s="201">
        <v>279</v>
      </c>
      <c r="M194" s="131">
        <f t="shared" si="18"/>
        <v>0.37150466045272967</v>
      </c>
      <c r="N194" s="201">
        <v>13</v>
      </c>
      <c r="O194" s="131">
        <f t="shared" si="20"/>
        <v>1.7310252996005325E-2</v>
      </c>
      <c r="P194" s="232" t="s">
        <v>963</v>
      </c>
      <c r="Q194" s="177">
        <v>0</v>
      </c>
      <c r="R194" s="177">
        <v>0</v>
      </c>
      <c r="S194" s="177">
        <v>0</v>
      </c>
    </row>
    <row r="195" spans="1:19" s="133" customFormat="1" x14ac:dyDescent="0.2">
      <c r="A195" s="58" t="s">
        <v>964</v>
      </c>
      <c r="B195" s="58" t="s">
        <v>965</v>
      </c>
      <c r="C195" s="58" t="s">
        <v>932</v>
      </c>
      <c r="D195" s="19">
        <v>246</v>
      </c>
      <c r="E195" s="202">
        <f t="shared" si="19"/>
        <v>130</v>
      </c>
      <c r="F195" s="130">
        <f t="shared" si="19"/>
        <v>0.52845528455284552</v>
      </c>
      <c r="G195" s="60" t="str">
        <f t="shared" si="21"/>
        <v>46.6% - 59.0%</v>
      </c>
      <c r="H195" s="201">
        <v>78</v>
      </c>
      <c r="I195" s="131">
        <f t="shared" si="16"/>
        <v>0.31707317073170732</v>
      </c>
      <c r="J195" s="132">
        <v>52</v>
      </c>
      <c r="K195" s="131">
        <f t="shared" si="17"/>
        <v>0.21138211382113822</v>
      </c>
      <c r="L195" s="201">
        <v>107</v>
      </c>
      <c r="M195" s="131">
        <f t="shared" si="18"/>
        <v>0.43495934959349591</v>
      </c>
      <c r="N195" s="201">
        <v>9</v>
      </c>
      <c r="O195" s="131">
        <f t="shared" si="20"/>
        <v>3.6585365853658534E-2</v>
      </c>
      <c r="P195" s="232" t="s">
        <v>966</v>
      </c>
      <c r="Q195" s="177">
        <v>0</v>
      </c>
      <c r="R195" s="177">
        <v>0</v>
      </c>
      <c r="S195" s="177">
        <v>0</v>
      </c>
    </row>
    <row r="196" spans="1:19" s="133" customFormat="1" x14ac:dyDescent="0.2">
      <c r="A196" s="58" t="s">
        <v>967</v>
      </c>
      <c r="B196" s="58" t="s">
        <v>968</v>
      </c>
      <c r="C196" s="58" t="s">
        <v>969</v>
      </c>
      <c r="D196" s="19">
        <v>598</v>
      </c>
      <c r="E196" s="202">
        <f t="shared" si="19"/>
        <v>194</v>
      </c>
      <c r="F196" s="130"/>
      <c r="G196" s="60" t="str">
        <f t="shared" si="21"/>
        <v/>
      </c>
      <c r="H196" s="201">
        <v>124</v>
      </c>
      <c r="I196" s="131"/>
      <c r="J196" s="132">
        <v>70</v>
      </c>
      <c r="K196" s="131"/>
      <c r="L196" s="201">
        <v>153</v>
      </c>
      <c r="M196" s="131"/>
      <c r="N196" s="201">
        <v>251</v>
      </c>
      <c r="O196" s="131">
        <f t="shared" si="20"/>
        <v>0.4197324414715719</v>
      </c>
      <c r="P196" s="232" t="s">
        <v>971</v>
      </c>
      <c r="Q196" s="177">
        <v>0</v>
      </c>
      <c r="R196" s="177">
        <v>1</v>
      </c>
      <c r="S196" s="177">
        <v>0</v>
      </c>
    </row>
    <row r="197" spans="1:19" s="133" customFormat="1" x14ac:dyDescent="0.2">
      <c r="A197" s="58" t="s">
        <v>972</v>
      </c>
      <c r="B197" s="58" t="s">
        <v>973</v>
      </c>
      <c r="C197" s="58" t="s">
        <v>969</v>
      </c>
      <c r="D197" s="19">
        <v>411</v>
      </c>
      <c r="E197" s="202">
        <f t="shared" si="19"/>
        <v>228</v>
      </c>
      <c r="F197" s="130"/>
      <c r="G197" s="60" t="str">
        <f t="shared" si="21"/>
        <v/>
      </c>
      <c r="H197" s="201">
        <v>161</v>
      </c>
      <c r="I197" s="131"/>
      <c r="J197" s="132">
        <v>67</v>
      </c>
      <c r="K197" s="131"/>
      <c r="L197" s="201">
        <v>150</v>
      </c>
      <c r="M197" s="131"/>
      <c r="N197" s="201">
        <v>33</v>
      </c>
      <c r="O197" s="131">
        <f t="shared" si="20"/>
        <v>8.0291970802919707E-2</v>
      </c>
      <c r="P197" s="232" t="s">
        <v>974</v>
      </c>
      <c r="Q197" s="177">
        <v>0</v>
      </c>
      <c r="R197" s="177">
        <v>1</v>
      </c>
      <c r="S197" s="177">
        <v>0</v>
      </c>
    </row>
    <row r="198" spans="1:19" s="133" customFormat="1" x14ac:dyDescent="0.2">
      <c r="A198" s="58" t="s">
        <v>975</v>
      </c>
      <c r="B198" s="58" t="s">
        <v>976</v>
      </c>
      <c r="C198" s="58" t="s">
        <v>969</v>
      </c>
      <c r="D198" s="19">
        <v>805</v>
      </c>
      <c r="E198" s="202">
        <f t="shared" si="19"/>
        <v>397</v>
      </c>
      <c r="F198" s="130"/>
      <c r="G198" s="60" t="str">
        <f t="shared" si="21"/>
        <v/>
      </c>
      <c r="H198" s="201">
        <v>245</v>
      </c>
      <c r="I198" s="131"/>
      <c r="J198" s="132">
        <v>152</v>
      </c>
      <c r="K198" s="131"/>
      <c r="L198" s="201">
        <v>266</v>
      </c>
      <c r="M198" s="131"/>
      <c r="N198" s="201">
        <v>142</v>
      </c>
      <c r="O198" s="131">
        <f t="shared" si="20"/>
        <v>0.1763975155279503</v>
      </c>
      <c r="P198" s="232" t="s">
        <v>977</v>
      </c>
      <c r="Q198" s="177">
        <v>1</v>
      </c>
      <c r="R198" s="177">
        <v>1</v>
      </c>
      <c r="S198" s="177">
        <v>0</v>
      </c>
    </row>
    <row r="199" spans="1:19" s="133" customFormat="1" x14ac:dyDescent="0.2">
      <c r="A199" s="58" t="s">
        <v>978</v>
      </c>
      <c r="B199" s="58" t="s">
        <v>979</v>
      </c>
      <c r="C199" s="58" t="s">
        <v>969</v>
      </c>
      <c r="D199" s="19">
        <v>304</v>
      </c>
      <c r="E199" s="202">
        <f t="shared" si="19"/>
        <v>139</v>
      </c>
      <c r="F199" s="130"/>
      <c r="G199" s="60" t="str">
        <f t="shared" si="21"/>
        <v/>
      </c>
      <c r="H199" s="201">
        <v>102</v>
      </c>
      <c r="I199" s="131"/>
      <c r="J199" s="132">
        <v>37</v>
      </c>
      <c r="K199" s="131"/>
      <c r="L199" s="201">
        <v>115</v>
      </c>
      <c r="M199" s="131"/>
      <c r="N199" s="201">
        <v>50</v>
      </c>
      <c r="O199" s="131">
        <f t="shared" si="20"/>
        <v>0.16447368421052633</v>
      </c>
      <c r="P199" s="232" t="s">
        <v>980</v>
      </c>
      <c r="Q199" s="177">
        <v>0</v>
      </c>
      <c r="R199" s="177">
        <v>1</v>
      </c>
      <c r="S199" s="177">
        <v>0</v>
      </c>
    </row>
    <row r="200" spans="1:19" s="133" customFormat="1" x14ac:dyDescent="0.2">
      <c r="A200" s="58" t="s">
        <v>981</v>
      </c>
      <c r="B200" s="58" t="s">
        <v>982</v>
      </c>
      <c r="C200" s="58" t="s">
        <v>969</v>
      </c>
      <c r="D200" s="19">
        <v>314</v>
      </c>
      <c r="E200" s="202">
        <f t="shared" si="19"/>
        <v>167</v>
      </c>
      <c r="F200" s="130"/>
      <c r="G200" s="60" t="str">
        <f t="shared" si="21"/>
        <v/>
      </c>
      <c r="H200" s="201">
        <v>108</v>
      </c>
      <c r="I200" s="131"/>
      <c r="J200" s="132">
        <v>59</v>
      </c>
      <c r="K200" s="131"/>
      <c r="L200" s="201">
        <v>121</v>
      </c>
      <c r="M200" s="131"/>
      <c r="N200" s="201">
        <v>26</v>
      </c>
      <c r="O200" s="131">
        <f t="shared" si="20"/>
        <v>8.2802547770700632E-2</v>
      </c>
      <c r="P200" s="232" t="s">
        <v>983</v>
      </c>
      <c r="Q200" s="177">
        <v>0</v>
      </c>
      <c r="R200" s="177">
        <v>1</v>
      </c>
      <c r="S200" s="177">
        <v>0</v>
      </c>
    </row>
    <row r="201" spans="1:19" s="133" customFormat="1" x14ac:dyDescent="0.2">
      <c r="A201" s="58" t="s">
        <v>984</v>
      </c>
      <c r="B201" s="58" t="s">
        <v>985</v>
      </c>
      <c r="C201" s="58" t="s">
        <v>969</v>
      </c>
      <c r="D201" s="19">
        <v>1773</v>
      </c>
      <c r="E201" s="202">
        <f t="shared" si="19"/>
        <v>1069</v>
      </c>
      <c r="F201" s="130"/>
      <c r="G201" s="60" t="str">
        <f t="shared" si="21"/>
        <v/>
      </c>
      <c r="H201" s="201">
        <v>812</v>
      </c>
      <c r="I201" s="131"/>
      <c r="J201" s="132">
        <v>257</v>
      </c>
      <c r="K201" s="131"/>
      <c r="L201" s="201">
        <v>695</v>
      </c>
      <c r="M201" s="131"/>
      <c r="N201" s="201">
        <v>9</v>
      </c>
      <c r="O201" s="131">
        <f t="shared" si="20"/>
        <v>5.076142131979695E-3</v>
      </c>
      <c r="P201" s="232" t="s">
        <v>986</v>
      </c>
      <c r="Q201" s="177">
        <v>1</v>
      </c>
      <c r="R201" s="177">
        <v>0</v>
      </c>
      <c r="S201" s="177">
        <v>0</v>
      </c>
    </row>
    <row r="202" spans="1:19" s="133" customFormat="1" x14ac:dyDescent="0.2">
      <c r="A202" s="58" t="s">
        <v>987</v>
      </c>
      <c r="B202" s="58" t="s">
        <v>988</v>
      </c>
      <c r="C202" s="58" t="s">
        <v>969</v>
      </c>
      <c r="D202" s="19">
        <v>636</v>
      </c>
      <c r="E202" s="202">
        <f t="shared" si="19"/>
        <v>342</v>
      </c>
      <c r="F202" s="130"/>
      <c r="G202" s="60" t="str">
        <f t="shared" si="21"/>
        <v/>
      </c>
      <c r="H202" s="201">
        <v>159</v>
      </c>
      <c r="I202" s="131"/>
      <c r="J202" s="132">
        <v>183</v>
      </c>
      <c r="K202" s="131"/>
      <c r="L202" s="201">
        <v>244</v>
      </c>
      <c r="M202" s="131"/>
      <c r="N202" s="201">
        <v>50</v>
      </c>
      <c r="O202" s="131">
        <f t="shared" si="20"/>
        <v>7.8616352201257858E-2</v>
      </c>
      <c r="P202" s="232" t="s">
        <v>989</v>
      </c>
      <c r="Q202" s="177">
        <v>0</v>
      </c>
      <c r="R202" s="177">
        <v>1</v>
      </c>
      <c r="S202" s="177">
        <v>0</v>
      </c>
    </row>
    <row r="203" spans="1:19" s="133" customFormat="1" x14ac:dyDescent="0.2">
      <c r="A203" s="58" t="s">
        <v>990</v>
      </c>
      <c r="B203" s="58" t="s">
        <v>991</v>
      </c>
      <c r="C203" s="58" t="s">
        <v>969</v>
      </c>
      <c r="D203" s="19">
        <v>425</v>
      </c>
      <c r="E203" s="202">
        <f t="shared" si="19"/>
        <v>229</v>
      </c>
      <c r="F203" s="130"/>
      <c r="G203" s="60" t="str">
        <f t="shared" si="21"/>
        <v/>
      </c>
      <c r="H203" s="201">
        <v>130</v>
      </c>
      <c r="I203" s="131"/>
      <c r="J203" s="132">
        <v>99</v>
      </c>
      <c r="K203" s="131"/>
      <c r="L203" s="201">
        <v>147</v>
      </c>
      <c r="M203" s="131"/>
      <c r="N203" s="201">
        <v>49</v>
      </c>
      <c r="O203" s="131">
        <f t="shared" si="20"/>
        <v>0.11529411764705882</v>
      </c>
      <c r="P203" s="232" t="s">
        <v>992</v>
      </c>
      <c r="Q203" s="177">
        <v>0</v>
      </c>
      <c r="R203" s="177">
        <v>1</v>
      </c>
      <c r="S203" s="177">
        <v>0</v>
      </c>
    </row>
    <row r="204" spans="1:19" s="133" customFormat="1" x14ac:dyDescent="0.2">
      <c r="A204" s="58" t="s">
        <v>993</v>
      </c>
      <c r="B204" s="58" t="s">
        <v>994</v>
      </c>
      <c r="C204" s="58" t="s">
        <v>969</v>
      </c>
      <c r="D204" s="19">
        <v>428</v>
      </c>
      <c r="E204" s="202">
        <f t="shared" si="19"/>
        <v>225</v>
      </c>
      <c r="F204" s="130"/>
      <c r="G204" s="60" t="str">
        <f t="shared" si="21"/>
        <v/>
      </c>
      <c r="H204" s="201">
        <v>158</v>
      </c>
      <c r="I204" s="131"/>
      <c r="J204" s="132">
        <v>67</v>
      </c>
      <c r="K204" s="131"/>
      <c r="L204" s="201">
        <v>156</v>
      </c>
      <c r="M204" s="131"/>
      <c r="N204" s="201">
        <v>47</v>
      </c>
      <c r="O204" s="131">
        <f t="shared" si="20"/>
        <v>0.10981308411214953</v>
      </c>
      <c r="P204" s="232" t="s">
        <v>995</v>
      </c>
      <c r="Q204" s="177">
        <v>0</v>
      </c>
      <c r="R204" s="177">
        <v>1</v>
      </c>
      <c r="S204" s="177">
        <v>0</v>
      </c>
    </row>
    <row r="205" spans="1:19" s="133" customFormat="1" x14ac:dyDescent="0.2">
      <c r="A205" s="58" t="s">
        <v>996</v>
      </c>
      <c r="B205" s="58" t="s">
        <v>997</v>
      </c>
      <c r="C205" s="58" t="s">
        <v>969</v>
      </c>
      <c r="D205" s="19">
        <v>414</v>
      </c>
      <c r="E205" s="202">
        <f t="shared" si="19"/>
        <v>238</v>
      </c>
      <c r="F205" s="130"/>
      <c r="G205" s="60" t="str">
        <f t="shared" si="21"/>
        <v/>
      </c>
      <c r="H205" s="201">
        <v>167</v>
      </c>
      <c r="I205" s="131"/>
      <c r="J205" s="132">
        <v>71</v>
      </c>
      <c r="K205" s="131"/>
      <c r="L205" s="201">
        <v>114</v>
      </c>
      <c r="M205" s="131"/>
      <c r="N205" s="201">
        <v>62</v>
      </c>
      <c r="O205" s="131">
        <f t="shared" si="20"/>
        <v>0.14975845410628019</v>
      </c>
      <c r="P205" s="232" t="s">
        <v>998</v>
      </c>
      <c r="Q205" s="177">
        <v>1</v>
      </c>
      <c r="R205" s="177">
        <v>1</v>
      </c>
      <c r="S205" s="177">
        <v>0</v>
      </c>
    </row>
    <row r="206" spans="1:19" s="133" customFormat="1" x14ac:dyDescent="0.2">
      <c r="A206" s="58" t="s">
        <v>999</v>
      </c>
      <c r="B206" s="58" t="s">
        <v>1000</v>
      </c>
      <c r="C206" s="58" t="s">
        <v>1001</v>
      </c>
      <c r="D206" s="19">
        <v>1776</v>
      </c>
      <c r="E206" s="202">
        <f t="shared" si="19"/>
        <v>945</v>
      </c>
      <c r="F206" s="130">
        <f t="shared" si="19"/>
        <v>0.53209459459459452</v>
      </c>
      <c r="G206" s="60" t="str">
        <f t="shared" si="21"/>
        <v>50.9% - 55.5%</v>
      </c>
      <c r="H206" s="201">
        <v>698</v>
      </c>
      <c r="I206" s="131">
        <f t="shared" ref="I206:I245" si="22">H206/D206</f>
        <v>0.393018018018018</v>
      </c>
      <c r="J206" s="132">
        <v>247</v>
      </c>
      <c r="K206" s="131">
        <f t="shared" ref="K206:K245" si="23">J206/D206</f>
        <v>0.13907657657657657</v>
      </c>
      <c r="L206" s="201">
        <v>789</v>
      </c>
      <c r="M206" s="131">
        <f t="shared" ref="M206:M245" si="24">L206/D206</f>
        <v>0.44425675675675674</v>
      </c>
      <c r="N206" s="201">
        <v>42</v>
      </c>
      <c r="O206" s="131">
        <f t="shared" si="20"/>
        <v>2.364864864864865E-2</v>
      </c>
      <c r="P206" s="232" t="s">
        <v>1003</v>
      </c>
      <c r="Q206" s="177">
        <v>0</v>
      </c>
      <c r="R206" s="177">
        <v>0</v>
      </c>
      <c r="S206" s="177">
        <v>0</v>
      </c>
    </row>
    <row r="207" spans="1:19" s="133" customFormat="1" x14ac:dyDescent="0.2">
      <c r="A207" s="58" t="s">
        <v>1004</v>
      </c>
      <c r="B207" s="58" t="s">
        <v>1005</v>
      </c>
      <c r="C207" s="58" t="s">
        <v>1001</v>
      </c>
      <c r="D207" s="19">
        <v>584</v>
      </c>
      <c r="E207" s="202">
        <f t="shared" si="19"/>
        <v>234</v>
      </c>
      <c r="F207" s="130">
        <f t="shared" si="19"/>
        <v>0.40068493150684931</v>
      </c>
      <c r="G207" s="60" t="str">
        <f t="shared" si="21"/>
        <v>36.2% - 44.1%</v>
      </c>
      <c r="H207" s="201">
        <v>179</v>
      </c>
      <c r="I207" s="131">
        <f t="shared" si="22"/>
        <v>0.3065068493150685</v>
      </c>
      <c r="J207" s="132">
        <v>55</v>
      </c>
      <c r="K207" s="131">
        <f t="shared" si="23"/>
        <v>9.4178082191780824E-2</v>
      </c>
      <c r="L207" s="201">
        <v>343</v>
      </c>
      <c r="M207" s="131">
        <f t="shared" si="24"/>
        <v>0.58732876712328763</v>
      </c>
      <c r="N207" s="201">
        <v>7</v>
      </c>
      <c r="O207" s="131">
        <f t="shared" si="20"/>
        <v>1.1986301369863013E-2</v>
      </c>
      <c r="P207" s="232" t="s">
        <v>1006</v>
      </c>
      <c r="Q207" s="177">
        <v>0</v>
      </c>
      <c r="R207" s="177">
        <v>0</v>
      </c>
      <c r="S207" s="177">
        <v>0</v>
      </c>
    </row>
    <row r="208" spans="1:19" s="133" customFormat="1" x14ac:dyDescent="0.2">
      <c r="A208" s="58" t="s">
        <v>1007</v>
      </c>
      <c r="B208" s="58" t="s">
        <v>1008</v>
      </c>
      <c r="C208" s="58" t="s">
        <v>1001</v>
      </c>
      <c r="D208" s="19">
        <v>311</v>
      </c>
      <c r="E208" s="202">
        <f t="shared" si="19"/>
        <v>131</v>
      </c>
      <c r="F208" s="130">
        <f t="shared" si="19"/>
        <v>0.4212218649517685</v>
      </c>
      <c r="G208" s="60" t="str">
        <f t="shared" si="21"/>
        <v>36.8% - 47.7%</v>
      </c>
      <c r="H208" s="201">
        <v>94</v>
      </c>
      <c r="I208" s="131">
        <f t="shared" si="22"/>
        <v>0.30225080385852088</v>
      </c>
      <c r="J208" s="132">
        <v>37</v>
      </c>
      <c r="K208" s="131">
        <f t="shared" si="23"/>
        <v>0.11897106109324759</v>
      </c>
      <c r="L208" s="201">
        <v>180</v>
      </c>
      <c r="M208" s="131">
        <f t="shared" si="24"/>
        <v>0.5787781350482315</v>
      </c>
      <c r="N208" s="201">
        <v>0</v>
      </c>
      <c r="O208" s="131">
        <f t="shared" si="20"/>
        <v>0</v>
      </c>
      <c r="P208" s="232" t="s">
        <v>1009</v>
      </c>
      <c r="Q208" s="177">
        <v>0</v>
      </c>
      <c r="R208" s="177">
        <v>0</v>
      </c>
      <c r="S208" s="177">
        <v>0</v>
      </c>
    </row>
    <row r="209" spans="1:19" s="133" customFormat="1" x14ac:dyDescent="0.2">
      <c r="A209" s="58" t="s">
        <v>1010</v>
      </c>
      <c r="B209" s="58" t="s">
        <v>1011</v>
      </c>
      <c r="C209" s="58" t="s">
        <v>1001</v>
      </c>
      <c r="D209" s="19">
        <v>546</v>
      </c>
      <c r="E209" s="202">
        <f t="shared" si="19"/>
        <v>292</v>
      </c>
      <c r="F209" s="130"/>
      <c r="G209" s="60" t="str">
        <f t="shared" si="21"/>
        <v/>
      </c>
      <c r="H209" s="201">
        <v>186</v>
      </c>
      <c r="I209" s="131"/>
      <c r="J209" s="132">
        <v>106</v>
      </c>
      <c r="K209" s="131"/>
      <c r="L209" s="201">
        <v>247</v>
      </c>
      <c r="M209" s="131"/>
      <c r="N209" s="201">
        <v>7</v>
      </c>
      <c r="O209" s="131">
        <f t="shared" si="20"/>
        <v>1.282051282051282E-2</v>
      </c>
      <c r="P209" s="232" t="s">
        <v>1012</v>
      </c>
      <c r="Q209" s="177">
        <v>1</v>
      </c>
      <c r="R209" s="177">
        <v>0</v>
      </c>
      <c r="S209" s="177">
        <v>0</v>
      </c>
    </row>
    <row r="210" spans="1:19" s="133" customFormat="1" x14ac:dyDescent="0.2">
      <c r="A210" s="58" t="s">
        <v>1013</v>
      </c>
      <c r="B210" s="58" t="s">
        <v>1014</v>
      </c>
      <c r="C210" s="58" t="s">
        <v>1001</v>
      </c>
      <c r="D210" s="19">
        <v>729</v>
      </c>
      <c r="E210" s="202">
        <f t="shared" si="19"/>
        <v>397</v>
      </c>
      <c r="F210" s="130">
        <f t="shared" si="19"/>
        <v>0.54458161865569266</v>
      </c>
      <c r="G210" s="60" t="str">
        <f t="shared" si="21"/>
        <v>50.8% - 58.0%</v>
      </c>
      <c r="H210" s="201">
        <v>283</v>
      </c>
      <c r="I210" s="131">
        <f t="shared" si="22"/>
        <v>0.38820301783264743</v>
      </c>
      <c r="J210" s="132">
        <v>114</v>
      </c>
      <c r="K210" s="131">
        <f t="shared" si="23"/>
        <v>0.15637860082304528</v>
      </c>
      <c r="L210" s="201">
        <v>312</v>
      </c>
      <c r="M210" s="131">
        <f t="shared" si="24"/>
        <v>0.4279835390946502</v>
      </c>
      <c r="N210" s="201">
        <v>20</v>
      </c>
      <c r="O210" s="131">
        <f t="shared" si="20"/>
        <v>2.7434842249657063E-2</v>
      </c>
      <c r="P210" s="232" t="s">
        <v>1015</v>
      </c>
      <c r="Q210" s="177">
        <v>0</v>
      </c>
      <c r="R210" s="177">
        <v>0</v>
      </c>
      <c r="S210" s="177">
        <v>0</v>
      </c>
    </row>
    <row r="211" spans="1:19" s="133" customFormat="1" x14ac:dyDescent="0.2">
      <c r="A211" s="58" t="s">
        <v>1016</v>
      </c>
      <c r="B211" s="58" t="s">
        <v>1017</v>
      </c>
      <c r="C211" s="58" t="s">
        <v>1001</v>
      </c>
      <c r="D211" s="19">
        <v>601</v>
      </c>
      <c r="E211" s="202">
        <f t="shared" si="19"/>
        <v>212</v>
      </c>
      <c r="F211" s="130"/>
      <c r="G211" s="60" t="str">
        <f t="shared" si="21"/>
        <v/>
      </c>
      <c r="H211" s="201">
        <v>160</v>
      </c>
      <c r="I211" s="131"/>
      <c r="J211" s="132">
        <v>52</v>
      </c>
      <c r="K211" s="131"/>
      <c r="L211" s="201">
        <v>317</v>
      </c>
      <c r="M211" s="131"/>
      <c r="N211" s="201">
        <v>72</v>
      </c>
      <c r="O211" s="131">
        <f t="shared" si="20"/>
        <v>0.11980033277870217</v>
      </c>
      <c r="P211" s="232" t="s">
        <v>1018</v>
      </c>
      <c r="Q211" s="177">
        <v>0</v>
      </c>
      <c r="R211" s="177">
        <v>1</v>
      </c>
      <c r="S211" s="177">
        <v>0</v>
      </c>
    </row>
    <row r="212" spans="1:19" s="133" customFormat="1" x14ac:dyDescent="0.2">
      <c r="A212" s="58" t="s">
        <v>1019</v>
      </c>
      <c r="B212" s="58" t="s">
        <v>1020</v>
      </c>
      <c r="C212" s="58" t="s">
        <v>1001</v>
      </c>
      <c r="D212" s="19">
        <v>617</v>
      </c>
      <c r="E212" s="202">
        <f t="shared" si="19"/>
        <v>234</v>
      </c>
      <c r="F212" s="130">
        <f t="shared" si="19"/>
        <v>0.37925445705024308</v>
      </c>
      <c r="G212" s="60" t="str">
        <f t="shared" si="21"/>
        <v>34.2% - 41.8%</v>
      </c>
      <c r="H212" s="201">
        <v>154</v>
      </c>
      <c r="I212" s="131">
        <f t="shared" si="22"/>
        <v>0.24959481361426256</v>
      </c>
      <c r="J212" s="132">
        <v>80</v>
      </c>
      <c r="K212" s="131">
        <f t="shared" si="23"/>
        <v>0.12965964343598055</v>
      </c>
      <c r="L212" s="201">
        <v>377</v>
      </c>
      <c r="M212" s="131">
        <f t="shared" si="24"/>
        <v>0.61102106969205838</v>
      </c>
      <c r="N212" s="201">
        <v>6</v>
      </c>
      <c r="O212" s="131">
        <f t="shared" si="20"/>
        <v>9.7244732576985422E-3</v>
      </c>
      <c r="P212" s="232" t="s">
        <v>1021</v>
      </c>
      <c r="Q212" s="177">
        <v>0</v>
      </c>
      <c r="R212" s="177">
        <v>0</v>
      </c>
      <c r="S212" s="177">
        <v>0</v>
      </c>
    </row>
    <row r="213" spans="1:19" s="133" customFormat="1" x14ac:dyDescent="0.2">
      <c r="A213" s="58" t="s">
        <v>1022</v>
      </c>
      <c r="B213" s="58" t="s">
        <v>1023</v>
      </c>
      <c r="C213" s="58" t="s">
        <v>1001</v>
      </c>
      <c r="D213" s="19">
        <v>822</v>
      </c>
      <c r="E213" s="202">
        <f t="shared" si="19"/>
        <v>342</v>
      </c>
      <c r="F213" s="130"/>
      <c r="G213" s="60" t="str">
        <f t="shared" si="21"/>
        <v/>
      </c>
      <c r="H213" s="201">
        <v>243</v>
      </c>
      <c r="I213" s="131"/>
      <c r="J213" s="132">
        <v>99</v>
      </c>
      <c r="K213" s="131"/>
      <c r="L213" s="201">
        <v>293</v>
      </c>
      <c r="M213" s="131"/>
      <c r="N213" s="201">
        <v>187</v>
      </c>
      <c r="O213" s="131">
        <f t="shared" si="20"/>
        <v>0.22749391727493917</v>
      </c>
      <c r="P213" s="232" t="s">
        <v>1024</v>
      </c>
      <c r="Q213" s="177">
        <v>0</v>
      </c>
      <c r="R213" s="177">
        <v>1</v>
      </c>
      <c r="S213" s="177">
        <v>0</v>
      </c>
    </row>
    <row r="214" spans="1:19" s="133" customFormat="1" x14ac:dyDescent="0.2">
      <c r="A214" s="58" t="s">
        <v>1025</v>
      </c>
      <c r="B214" s="58" t="s">
        <v>1026</v>
      </c>
      <c r="C214" s="58" t="s">
        <v>1001</v>
      </c>
      <c r="D214" s="19">
        <v>1478</v>
      </c>
      <c r="E214" s="202">
        <f t="shared" si="19"/>
        <v>809</v>
      </c>
      <c r="F214" s="130">
        <f t="shared" si="19"/>
        <v>0.54736129905277409</v>
      </c>
      <c r="G214" s="60" t="str">
        <f t="shared" si="21"/>
        <v>52.2% - 57.3%</v>
      </c>
      <c r="H214" s="201">
        <v>601</v>
      </c>
      <c r="I214" s="131">
        <f t="shared" si="22"/>
        <v>0.40663058186738837</v>
      </c>
      <c r="J214" s="132">
        <v>208</v>
      </c>
      <c r="K214" s="131">
        <f t="shared" si="23"/>
        <v>0.14073071718538566</v>
      </c>
      <c r="L214" s="201">
        <v>653</v>
      </c>
      <c r="M214" s="131">
        <f t="shared" si="24"/>
        <v>0.44181326116373476</v>
      </c>
      <c r="N214" s="201">
        <v>16</v>
      </c>
      <c r="O214" s="131">
        <f t="shared" si="20"/>
        <v>1.0825439783491205E-2</v>
      </c>
      <c r="P214" s="232" t="s">
        <v>1027</v>
      </c>
      <c r="Q214" s="177">
        <v>0</v>
      </c>
      <c r="R214" s="177">
        <v>0</v>
      </c>
      <c r="S214" s="177">
        <v>0</v>
      </c>
    </row>
    <row r="215" spans="1:19" s="133" customFormat="1" x14ac:dyDescent="0.2">
      <c r="A215" s="58" t="s">
        <v>1028</v>
      </c>
      <c r="B215" s="58" t="s">
        <v>1029</v>
      </c>
      <c r="C215" s="58" t="s">
        <v>1030</v>
      </c>
      <c r="D215" s="19">
        <v>1013</v>
      </c>
      <c r="E215" s="202">
        <f t="shared" si="19"/>
        <v>550</v>
      </c>
      <c r="F215" s="130"/>
      <c r="G215" s="60" t="str">
        <f t="shared" si="21"/>
        <v/>
      </c>
      <c r="H215" s="201">
        <v>212</v>
      </c>
      <c r="I215" s="131"/>
      <c r="J215" s="132">
        <v>338</v>
      </c>
      <c r="K215" s="131"/>
      <c r="L215" s="201">
        <v>357</v>
      </c>
      <c r="M215" s="131"/>
      <c r="N215" s="201">
        <v>106</v>
      </c>
      <c r="O215" s="131">
        <f t="shared" si="20"/>
        <v>0.10463968410661402</v>
      </c>
      <c r="P215" s="232" t="s">
        <v>1032</v>
      </c>
      <c r="Q215" s="177">
        <v>0</v>
      </c>
      <c r="R215" s="177">
        <v>1</v>
      </c>
      <c r="S215" s="177">
        <v>0</v>
      </c>
    </row>
    <row r="216" spans="1:19" s="133" customFormat="1" x14ac:dyDescent="0.2">
      <c r="A216" s="58" t="s">
        <v>1033</v>
      </c>
      <c r="B216" s="58" t="s">
        <v>1034</v>
      </c>
      <c r="C216" s="58" t="s">
        <v>1030</v>
      </c>
      <c r="D216" s="19">
        <v>1</v>
      </c>
      <c r="E216" s="202">
        <f t="shared" si="19"/>
        <v>0</v>
      </c>
      <c r="F216" s="130"/>
      <c r="G216" s="60" t="str">
        <f t="shared" si="21"/>
        <v/>
      </c>
      <c r="H216" s="201">
        <v>0</v>
      </c>
      <c r="I216" s="131"/>
      <c r="J216" s="132">
        <v>0</v>
      </c>
      <c r="K216" s="131"/>
      <c r="L216" s="201">
        <v>1</v>
      </c>
      <c r="M216" s="131"/>
      <c r="N216" s="201">
        <v>0</v>
      </c>
      <c r="O216" s="131">
        <f t="shared" si="20"/>
        <v>0</v>
      </c>
      <c r="P216" s="232" t="s">
        <v>1035</v>
      </c>
      <c r="Q216" s="177">
        <v>1</v>
      </c>
      <c r="R216" s="177">
        <v>0</v>
      </c>
      <c r="S216" s="177">
        <v>0</v>
      </c>
    </row>
    <row r="217" spans="1:19" s="133" customFormat="1" x14ac:dyDescent="0.2">
      <c r="A217" s="58" t="s">
        <v>1036</v>
      </c>
      <c r="B217" s="58" t="s">
        <v>1037</v>
      </c>
      <c r="C217" s="58" t="s">
        <v>1030</v>
      </c>
      <c r="D217" s="19">
        <v>787</v>
      </c>
      <c r="E217" s="202">
        <f t="shared" si="19"/>
        <v>128</v>
      </c>
      <c r="F217" s="130"/>
      <c r="G217" s="60" t="str">
        <f t="shared" si="21"/>
        <v/>
      </c>
      <c r="H217" s="201">
        <v>77</v>
      </c>
      <c r="I217" s="131"/>
      <c r="J217" s="132">
        <v>51</v>
      </c>
      <c r="K217" s="131"/>
      <c r="L217" s="201">
        <v>116</v>
      </c>
      <c r="M217" s="131"/>
      <c r="N217" s="201">
        <v>543</v>
      </c>
      <c r="O217" s="131">
        <f t="shared" si="20"/>
        <v>0.68996188055908514</v>
      </c>
      <c r="P217" s="232" t="s">
        <v>1038</v>
      </c>
      <c r="Q217" s="177">
        <v>0</v>
      </c>
      <c r="R217" s="177">
        <v>1</v>
      </c>
      <c r="S217" s="177">
        <v>0</v>
      </c>
    </row>
    <row r="218" spans="1:19" s="133" customFormat="1" x14ac:dyDescent="0.2">
      <c r="A218" s="58" t="s">
        <v>1039</v>
      </c>
      <c r="B218" s="58" t="s">
        <v>1040</v>
      </c>
      <c r="C218" s="58" t="s">
        <v>1030</v>
      </c>
      <c r="D218" s="19">
        <v>1139</v>
      </c>
      <c r="E218" s="202">
        <f t="shared" si="19"/>
        <v>762</v>
      </c>
      <c r="F218" s="130"/>
      <c r="G218" s="60" t="str">
        <f t="shared" si="21"/>
        <v/>
      </c>
      <c r="H218" s="201">
        <v>468</v>
      </c>
      <c r="I218" s="131"/>
      <c r="J218" s="132">
        <v>294</v>
      </c>
      <c r="K218" s="131"/>
      <c r="L218" s="201">
        <v>239</v>
      </c>
      <c r="M218" s="131"/>
      <c r="N218" s="201">
        <v>138</v>
      </c>
      <c r="O218" s="131">
        <f t="shared" si="20"/>
        <v>0.12115891132572432</v>
      </c>
      <c r="P218" s="232" t="s">
        <v>1041</v>
      </c>
      <c r="Q218" s="177">
        <v>1</v>
      </c>
      <c r="R218" s="177">
        <v>1</v>
      </c>
      <c r="S218" s="177">
        <v>0</v>
      </c>
    </row>
    <row r="219" spans="1:19" s="133" customFormat="1" x14ac:dyDescent="0.2">
      <c r="A219" s="58" t="s">
        <v>1042</v>
      </c>
      <c r="B219" s="58" t="s">
        <v>1043</v>
      </c>
      <c r="C219" s="58" t="s">
        <v>1030</v>
      </c>
      <c r="D219" s="19">
        <v>692</v>
      </c>
      <c r="E219" s="202">
        <f t="shared" si="19"/>
        <v>406</v>
      </c>
      <c r="F219" s="130"/>
      <c r="G219" s="60" t="str">
        <f t="shared" si="21"/>
        <v/>
      </c>
      <c r="H219" s="201">
        <v>271</v>
      </c>
      <c r="I219" s="131"/>
      <c r="J219" s="132">
        <v>135</v>
      </c>
      <c r="K219" s="131"/>
      <c r="L219" s="201">
        <v>258</v>
      </c>
      <c r="M219" s="131"/>
      <c r="N219" s="201">
        <v>28</v>
      </c>
      <c r="O219" s="131">
        <f t="shared" si="20"/>
        <v>4.046242774566474E-2</v>
      </c>
      <c r="P219" s="232" t="s">
        <v>1044</v>
      </c>
      <c r="Q219" s="177">
        <v>1</v>
      </c>
      <c r="R219" s="177">
        <v>0</v>
      </c>
      <c r="S219" s="177">
        <v>0</v>
      </c>
    </row>
    <row r="220" spans="1:19" s="133" customFormat="1" x14ac:dyDescent="0.2">
      <c r="A220" s="58" t="s">
        <v>1045</v>
      </c>
      <c r="B220" s="58" t="s">
        <v>1046</v>
      </c>
      <c r="C220" s="58" t="s">
        <v>1030</v>
      </c>
      <c r="D220" s="19">
        <v>590</v>
      </c>
      <c r="E220" s="202">
        <f t="shared" si="19"/>
        <v>385</v>
      </c>
      <c r="F220" s="130"/>
      <c r="G220" s="60" t="str">
        <f t="shared" si="21"/>
        <v/>
      </c>
      <c r="H220" s="201">
        <v>229</v>
      </c>
      <c r="I220" s="131"/>
      <c r="J220" s="132">
        <v>156</v>
      </c>
      <c r="K220" s="131"/>
      <c r="L220" s="201">
        <v>93</v>
      </c>
      <c r="M220" s="131"/>
      <c r="N220" s="201">
        <v>112</v>
      </c>
      <c r="O220" s="131">
        <f t="shared" si="20"/>
        <v>0.18983050847457628</v>
      </c>
      <c r="P220" s="232" t="s">
        <v>1047</v>
      </c>
      <c r="Q220" s="177">
        <v>1</v>
      </c>
      <c r="R220" s="177">
        <v>1</v>
      </c>
      <c r="S220" s="177">
        <v>0</v>
      </c>
    </row>
    <row r="221" spans="1:19" s="133" customFormat="1" x14ac:dyDescent="0.2">
      <c r="A221" s="58" t="s">
        <v>1048</v>
      </c>
      <c r="B221" s="58" t="s">
        <v>1049</v>
      </c>
      <c r="C221" s="58" t="s">
        <v>1030</v>
      </c>
      <c r="D221" s="19">
        <v>666</v>
      </c>
      <c r="E221" s="202">
        <f t="shared" si="19"/>
        <v>553</v>
      </c>
      <c r="F221" s="130"/>
      <c r="G221" s="60" t="str">
        <f t="shared" si="21"/>
        <v/>
      </c>
      <c r="H221" s="201">
        <v>346</v>
      </c>
      <c r="I221" s="131"/>
      <c r="J221" s="132">
        <v>207</v>
      </c>
      <c r="K221" s="131"/>
      <c r="L221" s="201">
        <v>113</v>
      </c>
      <c r="M221" s="131"/>
      <c r="N221" s="201">
        <v>0</v>
      </c>
      <c r="O221" s="131">
        <f t="shared" si="20"/>
        <v>0</v>
      </c>
      <c r="P221" s="232" t="s">
        <v>1050</v>
      </c>
      <c r="Q221" s="177">
        <v>1</v>
      </c>
      <c r="R221" s="177">
        <v>0</v>
      </c>
      <c r="S221" s="177">
        <v>0</v>
      </c>
    </row>
    <row r="222" spans="1:19" s="133" customFormat="1" x14ac:dyDescent="0.2">
      <c r="A222" s="58" t="s">
        <v>1051</v>
      </c>
      <c r="B222" s="58" t="s">
        <v>1052</v>
      </c>
      <c r="C222" s="58" t="s">
        <v>1030</v>
      </c>
      <c r="D222" s="19">
        <v>1112</v>
      </c>
      <c r="E222" s="202">
        <f t="shared" si="19"/>
        <v>929</v>
      </c>
      <c r="F222" s="130">
        <f t="shared" si="19"/>
        <v>0.83543165467625902</v>
      </c>
      <c r="G222" s="60" t="str">
        <f t="shared" si="21"/>
        <v>81.2% - 85.6%</v>
      </c>
      <c r="H222" s="201">
        <v>584</v>
      </c>
      <c r="I222" s="131">
        <f t="shared" si="22"/>
        <v>0.52517985611510787</v>
      </c>
      <c r="J222" s="132">
        <v>345</v>
      </c>
      <c r="K222" s="131">
        <f t="shared" si="23"/>
        <v>0.31025179856115109</v>
      </c>
      <c r="L222" s="201">
        <v>158</v>
      </c>
      <c r="M222" s="131">
        <f t="shared" si="24"/>
        <v>0.1420863309352518</v>
      </c>
      <c r="N222" s="201">
        <v>25</v>
      </c>
      <c r="O222" s="131">
        <f t="shared" si="20"/>
        <v>2.2482014388489208E-2</v>
      </c>
      <c r="P222" s="232" t="s">
        <v>1053</v>
      </c>
      <c r="Q222" s="177">
        <v>0</v>
      </c>
      <c r="R222" s="177">
        <v>0</v>
      </c>
      <c r="S222" s="177">
        <v>0</v>
      </c>
    </row>
    <row r="223" spans="1:19" x14ac:dyDescent="0.2">
      <c r="A223" s="58" t="s">
        <v>1054</v>
      </c>
      <c r="B223" s="58" t="s">
        <v>1055</v>
      </c>
      <c r="C223" s="58" t="s">
        <v>1030</v>
      </c>
      <c r="D223" s="19">
        <v>1208</v>
      </c>
      <c r="E223" s="202">
        <f t="shared" si="19"/>
        <v>846</v>
      </c>
      <c r="F223" s="130"/>
      <c r="G223" s="60" t="str">
        <f t="shared" si="21"/>
        <v/>
      </c>
      <c r="H223" s="201">
        <v>489</v>
      </c>
      <c r="I223" s="131"/>
      <c r="J223" s="132">
        <v>357</v>
      </c>
      <c r="K223" s="131"/>
      <c r="L223" s="201">
        <v>359</v>
      </c>
      <c r="M223" s="131"/>
      <c r="N223" s="201">
        <v>3</v>
      </c>
      <c r="O223" s="131">
        <f t="shared" si="20"/>
        <v>2.4834437086092716E-3</v>
      </c>
      <c r="P223" s="232" t="s">
        <v>1056</v>
      </c>
      <c r="Q223" s="177">
        <v>1</v>
      </c>
      <c r="R223" s="177">
        <v>0</v>
      </c>
      <c r="S223" s="177">
        <v>0</v>
      </c>
    </row>
    <row r="224" spans="1:19" x14ac:dyDescent="0.2">
      <c r="A224" s="58" t="s">
        <v>1057</v>
      </c>
      <c r="B224" s="58" t="s">
        <v>1058</v>
      </c>
      <c r="C224" s="58" t="s">
        <v>1030</v>
      </c>
      <c r="D224" s="19">
        <v>0</v>
      </c>
      <c r="E224" s="202">
        <f t="shared" si="19"/>
        <v>0</v>
      </c>
      <c r="F224" s="130"/>
      <c r="G224" s="60" t="str">
        <f t="shared" si="21"/>
        <v/>
      </c>
      <c r="H224" s="201">
        <v>0</v>
      </c>
      <c r="I224" s="131"/>
      <c r="J224" s="132">
        <v>0</v>
      </c>
      <c r="K224" s="131"/>
      <c r="L224" s="201">
        <v>0</v>
      </c>
      <c r="M224" s="131"/>
      <c r="N224" s="201">
        <v>0</v>
      </c>
      <c r="O224" s="131" t="e">
        <f t="shared" si="20"/>
        <v>#DIV/0!</v>
      </c>
      <c r="P224" s="232" t="s">
        <v>1059</v>
      </c>
      <c r="Q224" s="177">
        <v>1</v>
      </c>
      <c r="R224" s="177" t="e">
        <v>#DIV/0!</v>
      </c>
      <c r="S224" s="177" t="e">
        <v>#DIV/0!</v>
      </c>
    </row>
    <row r="225" spans="1:19" x14ac:dyDescent="0.2">
      <c r="A225" s="58" t="s">
        <v>1060</v>
      </c>
      <c r="B225" s="58" t="s">
        <v>1061</v>
      </c>
      <c r="C225" s="58" t="s">
        <v>1030</v>
      </c>
      <c r="D225" s="19">
        <v>841</v>
      </c>
      <c r="E225" s="202">
        <f t="shared" si="19"/>
        <v>523</v>
      </c>
      <c r="F225" s="130"/>
      <c r="G225" s="60" t="str">
        <f t="shared" si="21"/>
        <v/>
      </c>
      <c r="H225" s="201">
        <v>298</v>
      </c>
      <c r="I225" s="131"/>
      <c r="J225" s="132">
        <v>225</v>
      </c>
      <c r="K225" s="131"/>
      <c r="L225" s="201">
        <v>313</v>
      </c>
      <c r="M225" s="131"/>
      <c r="N225" s="201">
        <v>5</v>
      </c>
      <c r="O225" s="131">
        <f t="shared" si="20"/>
        <v>5.945303210463734E-3</v>
      </c>
      <c r="P225" s="232" t="s">
        <v>1062</v>
      </c>
      <c r="Q225" s="177">
        <v>1</v>
      </c>
      <c r="R225" s="177">
        <v>0</v>
      </c>
      <c r="S225" s="177">
        <v>0</v>
      </c>
    </row>
    <row r="226" spans="1:19" x14ac:dyDescent="0.2">
      <c r="A226" s="58" t="s">
        <v>1063</v>
      </c>
      <c r="B226" s="58" t="s">
        <v>1064</v>
      </c>
      <c r="C226" s="58" t="s">
        <v>1030</v>
      </c>
      <c r="D226" s="19">
        <v>1425</v>
      </c>
      <c r="E226" s="202">
        <f t="shared" si="19"/>
        <v>364</v>
      </c>
      <c r="F226" s="130"/>
      <c r="G226" s="60" t="str">
        <f t="shared" si="21"/>
        <v/>
      </c>
      <c r="H226" s="201">
        <v>220</v>
      </c>
      <c r="I226" s="131"/>
      <c r="J226" s="132">
        <v>144</v>
      </c>
      <c r="K226" s="131"/>
      <c r="L226" s="201">
        <v>165</v>
      </c>
      <c r="M226" s="131"/>
      <c r="N226" s="201">
        <v>896</v>
      </c>
      <c r="O226" s="131">
        <f t="shared" si="20"/>
        <v>0.62877192982456143</v>
      </c>
      <c r="P226" s="232" t="s">
        <v>1065</v>
      </c>
      <c r="Q226" s="177">
        <v>0</v>
      </c>
      <c r="R226" s="177">
        <v>1</v>
      </c>
      <c r="S226" s="177">
        <v>0</v>
      </c>
    </row>
    <row r="227" spans="1:19" x14ac:dyDescent="0.2">
      <c r="A227" s="58" t="s">
        <v>1066</v>
      </c>
      <c r="B227" s="58" t="s">
        <v>1067</v>
      </c>
      <c r="C227" s="58" t="s">
        <v>1030</v>
      </c>
      <c r="D227" s="19">
        <v>574</v>
      </c>
      <c r="E227" s="202">
        <f t="shared" si="19"/>
        <v>438</v>
      </c>
      <c r="F227" s="130"/>
      <c r="G227" s="60" t="str">
        <f t="shared" si="21"/>
        <v/>
      </c>
      <c r="H227" s="201">
        <v>277</v>
      </c>
      <c r="I227" s="131"/>
      <c r="J227" s="132">
        <v>161</v>
      </c>
      <c r="K227" s="131"/>
      <c r="L227" s="201">
        <v>136</v>
      </c>
      <c r="M227" s="131"/>
      <c r="N227" s="201">
        <v>0</v>
      </c>
      <c r="O227" s="131">
        <f t="shared" si="20"/>
        <v>0</v>
      </c>
      <c r="P227" s="232" t="s">
        <v>1068</v>
      </c>
      <c r="Q227" s="177">
        <v>1</v>
      </c>
      <c r="R227" s="177">
        <v>0</v>
      </c>
      <c r="S227" s="177">
        <v>0</v>
      </c>
    </row>
    <row r="228" spans="1:19" x14ac:dyDescent="0.2">
      <c r="A228" s="58" t="s">
        <v>1069</v>
      </c>
      <c r="B228" s="58" t="s">
        <v>1070</v>
      </c>
      <c r="C228" s="58" t="s">
        <v>1030</v>
      </c>
      <c r="D228" s="19">
        <v>816</v>
      </c>
      <c r="E228" s="202">
        <f t="shared" ref="E228:F246" si="25">H228+J228</f>
        <v>582</v>
      </c>
      <c r="F228" s="130"/>
      <c r="G228" s="60" t="str">
        <f t="shared" si="21"/>
        <v/>
      </c>
      <c r="H228" s="201">
        <v>344</v>
      </c>
      <c r="I228" s="131"/>
      <c r="J228" s="132">
        <v>238</v>
      </c>
      <c r="K228" s="131"/>
      <c r="L228" s="201">
        <v>164</v>
      </c>
      <c r="M228" s="131"/>
      <c r="N228" s="201">
        <v>70</v>
      </c>
      <c r="O228" s="131">
        <f t="shared" ref="O228:O246" si="26">N228/D228</f>
        <v>8.5784313725490197E-2</v>
      </c>
      <c r="P228" s="232" t="s">
        <v>1071</v>
      </c>
      <c r="Q228" s="177">
        <v>1</v>
      </c>
      <c r="R228" s="177">
        <v>1</v>
      </c>
      <c r="S228" s="177">
        <v>0</v>
      </c>
    </row>
    <row r="229" spans="1:19" x14ac:dyDescent="0.2">
      <c r="A229" s="58" t="s">
        <v>1072</v>
      </c>
      <c r="B229" s="58" t="s">
        <v>1073</v>
      </c>
      <c r="C229" s="58" t="s">
        <v>1030</v>
      </c>
      <c r="D229" s="19">
        <v>759</v>
      </c>
      <c r="E229" s="202">
        <f t="shared" si="25"/>
        <v>464</v>
      </c>
      <c r="F229" s="130"/>
      <c r="G229" s="60" t="str">
        <f t="shared" si="21"/>
        <v/>
      </c>
      <c r="H229" s="201">
        <v>299</v>
      </c>
      <c r="I229" s="131"/>
      <c r="J229" s="132">
        <v>165</v>
      </c>
      <c r="K229" s="131"/>
      <c r="L229" s="201">
        <v>159</v>
      </c>
      <c r="M229" s="131"/>
      <c r="N229" s="201">
        <v>136</v>
      </c>
      <c r="O229" s="131">
        <f t="shared" si="26"/>
        <v>0.17918313570487485</v>
      </c>
      <c r="P229" s="232" t="s">
        <v>1074</v>
      </c>
      <c r="Q229" s="177">
        <v>0</v>
      </c>
      <c r="R229" s="177">
        <v>1</v>
      </c>
      <c r="S229" s="177">
        <v>0</v>
      </c>
    </row>
    <row r="230" spans="1:19" x14ac:dyDescent="0.2">
      <c r="A230" s="58" t="s">
        <v>1075</v>
      </c>
      <c r="B230" s="58" t="s">
        <v>1076</v>
      </c>
      <c r="C230" s="58" t="s">
        <v>1030</v>
      </c>
      <c r="D230" s="19">
        <v>1034</v>
      </c>
      <c r="E230" s="202">
        <f t="shared" si="25"/>
        <v>387</v>
      </c>
      <c r="F230" s="130"/>
      <c r="G230" s="60" t="str">
        <f t="shared" si="21"/>
        <v/>
      </c>
      <c r="H230" s="201">
        <v>226</v>
      </c>
      <c r="I230" s="131"/>
      <c r="J230" s="132">
        <v>161</v>
      </c>
      <c r="K230" s="131"/>
      <c r="L230" s="201">
        <v>446</v>
      </c>
      <c r="M230" s="131"/>
      <c r="N230" s="201">
        <v>201</v>
      </c>
      <c r="O230" s="131">
        <f t="shared" si="26"/>
        <v>0.19439071566731142</v>
      </c>
      <c r="P230" s="232" t="s">
        <v>1077</v>
      </c>
      <c r="Q230" s="177">
        <v>1</v>
      </c>
      <c r="R230" s="177">
        <v>1</v>
      </c>
      <c r="S230" s="177">
        <v>0</v>
      </c>
    </row>
    <row r="231" spans="1:19" x14ac:dyDescent="0.2">
      <c r="A231" s="58" t="s">
        <v>1078</v>
      </c>
      <c r="B231" s="58" t="s">
        <v>1079</v>
      </c>
      <c r="C231" s="58" t="s">
        <v>1030</v>
      </c>
      <c r="D231" s="19">
        <v>1492</v>
      </c>
      <c r="E231" s="202">
        <f t="shared" si="25"/>
        <v>941</v>
      </c>
      <c r="F231" s="130"/>
      <c r="G231" s="60" t="str">
        <f t="shared" si="21"/>
        <v/>
      </c>
      <c r="H231" s="201">
        <v>574</v>
      </c>
      <c r="I231" s="131"/>
      <c r="J231" s="132">
        <v>367</v>
      </c>
      <c r="K231" s="131"/>
      <c r="L231" s="201">
        <v>548</v>
      </c>
      <c r="M231" s="131"/>
      <c r="N231" s="201">
        <v>3</v>
      </c>
      <c r="O231" s="131">
        <f t="shared" si="26"/>
        <v>2.0107238605898124E-3</v>
      </c>
      <c r="P231" s="232" t="s">
        <v>1080</v>
      </c>
      <c r="Q231" s="177">
        <v>1</v>
      </c>
      <c r="R231" s="177">
        <v>0</v>
      </c>
      <c r="S231" s="177">
        <v>0</v>
      </c>
    </row>
    <row r="232" spans="1:19" x14ac:dyDescent="0.2">
      <c r="A232" s="58" t="s">
        <v>1081</v>
      </c>
      <c r="B232" s="58" t="s">
        <v>1082</v>
      </c>
      <c r="C232" s="58" t="s">
        <v>1030</v>
      </c>
      <c r="D232" s="19">
        <v>911</v>
      </c>
      <c r="E232" s="202">
        <f t="shared" si="25"/>
        <v>350</v>
      </c>
      <c r="F232" s="130"/>
      <c r="G232" s="60" t="str">
        <f t="shared" si="21"/>
        <v/>
      </c>
      <c r="H232" s="201">
        <v>211</v>
      </c>
      <c r="I232" s="131"/>
      <c r="J232" s="132">
        <v>139</v>
      </c>
      <c r="K232" s="131"/>
      <c r="L232" s="201">
        <v>148</v>
      </c>
      <c r="M232" s="131"/>
      <c r="N232" s="201">
        <v>413</v>
      </c>
      <c r="O232" s="131">
        <f t="shared" si="26"/>
        <v>0.45334796926454446</v>
      </c>
      <c r="P232" s="232" t="s">
        <v>1083</v>
      </c>
      <c r="Q232" s="177">
        <v>1</v>
      </c>
      <c r="R232" s="177">
        <v>1</v>
      </c>
      <c r="S232" s="177">
        <v>0</v>
      </c>
    </row>
    <row r="233" spans="1:19" x14ac:dyDescent="0.2">
      <c r="A233" s="58" t="s">
        <v>1084</v>
      </c>
      <c r="B233" s="58" t="s">
        <v>1085</v>
      </c>
      <c r="C233" s="58" t="s">
        <v>1030</v>
      </c>
      <c r="D233" s="19">
        <v>563</v>
      </c>
      <c r="E233" s="202">
        <f t="shared" si="25"/>
        <v>407</v>
      </c>
      <c r="F233" s="130"/>
      <c r="G233" s="60" t="str">
        <f t="shared" si="21"/>
        <v/>
      </c>
      <c r="H233" s="201">
        <v>284</v>
      </c>
      <c r="I233" s="131"/>
      <c r="J233" s="132">
        <v>123</v>
      </c>
      <c r="K233" s="131"/>
      <c r="L233" s="201">
        <v>90</v>
      </c>
      <c r="M233" s="131"/>
      <c r="N233" s="201">
        <v>66</v>
      </c>
      <c r="O233" s="131">
        <f t="shared" si="26"/>
        <v>0.11722912966252221</v>
      </c>
      <c r="P233" s="232" t="s">
        <v>1086</v>
      </c>
      <c r="Q233" s="177">
        <v>1</v>
      </c>
      <c r="R233" s="177">
        <v>1</v>
      </c>
      <c r="S233" s="177">
        <v>0</v>
      </c>
    </row>
    <row r="234" spans="1:19" x14ac:dyDescent="0.2">
      <c r="A234" s="58" t="s">
        <v>1087</v>
      </c>
      <c r="B234" s="58" t="s">
        <v>1088</v>
      </c>
      <c r="C234" s="58" t="s">
        <v>1030</v>
      </c>
      <c r="D234" s="19">
        <v>572</v>
      </c>
      <c r="E234" s="202">
        <f t="shared" si="25"/>
        <v>442</v>
      </c>
      <c r="F234" s="130">
        <f t="shared" si="25"/>
        <v>0.77272727272727271</v>
      </c>
      <c r="G234" s="60" t="str">
        <f t="shared" si="21"/>
        <v>73.7% - 80.5%</v>
      </c>
      <c r="H234" s="201">
        <v>329</v>
      </c>
      <c r="I234" s="131">
        <f t="shared" si="22"/>
        <v>0.57517482517482521</v>
      </c>
      <c r="J234" s="132">
        <v>113</v>
      </c>
      <c r="K234" s="131">
        <f t="shared" si="23"/>
        <v>0.19755244755244755</v>
      </c>
      <c r="L234" s="201">
        <v>114</v>
      </c>
      <c r="M234" s="131">
        <f t="shared" si="24"/>
        <v>0.1993006993006993</v>
      </c>
      <c r="N234" s="201">
        <v>16</v>
      </c>
      <c r="O234" s="131">
        <f t="shared" si="26"/>
        <v>2.7972027972027972E-2</v>
      </c>
      <c r="P234" s="232" t="s">
        <v>1089</v>
      </c>
      <c r="Q234" s="177">
        <v>0</v>
      </c>
      <c r="R234" s="177">
        <v>0</v>
      </c>
      <c r="S234" s="177">
        <v>0</v>
      </c>
    </row>
    <row r="235" spans="1:19" x14ac:dyDescent="0.2">
      <c r="A235" s="58" t="s">
        <v>1090</v>
      </c>
      <c r="B235" s="58" t="s">
        <v>1091</v>
      </c>
      <c r="C235" s="58" t="s">
        <v>1030</v>
      </c>
      <c r="D235" s="19">
        <v>1120</v>
      </c>
      <c r="E235" s="202">
        <f t="shared" si="25"/>
        <v>855</v>
      </c>
      <c r="F235" s="130"/>
      <c r="G235" s="60" t="str">
        <f t="shared" si="21"/>
        <v/>
      </c>
      <c r="H235" s="201">
        <v>522</v>
      </c>
      <c r="I235" s="131"/>
      <c r="J235" s="132">
        <v>333</v>
      </c>
      <c r="K235" s="131"/>
      <c r="L235" s="201">
        <v>162</v>
      </c>
      <c r="M235" s="131"/>
      <c r="N235" s="201">
        <v>103</v>
      </c>
      <c r="O235" s="131">
        <f t="shared" si="26"/>
        <v>9.1964285714285721E-2</v>
      </c>
      <c r="P235" s="232" t="s">
        <v>1092</v>
      </c>
      <c r="Q235" s="177">
        <v>0</v>
      </c>
      <c r="R235" s="177">
        <v>1</v>
      </c>
      <c r="S235" s="177">
        <v>0</v>
      </c>
    </row>
    <row r="236" spans="1:19" x14ac:dyDescent="0.2">
      <c r="A236" s="58" t="s">
        <v>1093</v>
      </c>
      <c r="B236" s="58" t="s">
        <v>1094</v>
      </c>
      <c r="C236" s="58" t="s">
        <v>1030</v>
      </c>
      <c r="D236" s="19">
        <v>1206</v>
      </c>
      <c r="E236" s="202">
        <f t="shared" si="25"/>
        <v>854</v>
      </c>
      <c r="F236" s="130"/>
      <c r="G236" s="60" t="str">
        <f t="shared" si="21"/>
        <v/>
      </c>
      <c r="H236" s="201">
        <v>511</v>
      </c>
      <c r="I236" s="131"/>
      <c r="J236" s="132">
        <v>343</v>
      </c>
      <c r="K236" s="131"/>
      <c r="L236" s="201">
        <v>276</v>
      </c>
      <c r="M236" s="131"/>
      <c r="N236" s="201">
        <v>76</v>
      </c>
      <c r="O236" s="131">
        <f t="shared" si="26"/>
        <v>6.3018242122719739E-2</v>
      </c>
      <c r="P236" s="232" t="s">
        <v>1095</v>
      </c>
      <c r="Q236" s="177">
        <v>0</v>
      </c>
      <c r="R236" s="177">
        <v>1</v>
      </c>
      <c r="S236" s="177">
        <v>0</v>
      </c>
    </row>
    <row r="237" spans="1:19" x14ac:dyDescent="0.2">
      <c r="A237" s="58" t="s">
        <v>1096</v>
      </c>
      <c r="B237" s="58" t="s">
        <v>1097</v>
      </c>
      <c r="C237" s="58" t="s">
        <v>1030</v>
      </c>
      <c r="D237" s="19">
        <v>696</v>
      </c>
      <c r="E237" s="202">
        <f t="shared" si="25"/>
        <v>476</v>
      </c>
      <c r="F237" s="130"/>
      <c r="G237" s="60" t="str">
        <f t="shared" si="21"/>
        <v/>
      </c>
      <c r="H237" s="201">
        <v>315</v>
      </c>
      <c r="I237" s="131"/>
      <c r="J237" s="132">
        <v>161</v>
      </c>
      <c r="K237" s="131"/>
      <c r="L237" s="201">
        <v>159</v>
      </c>
      <c r="M237" s="131"/>
      <c r="N237" s="201">
        <v>61</v>
      </c>
      <c r="O237" s="131">
        <f t="shared" si="26"/>
        <v>8.7643678160919544E-2</v>
      </c>
      <c r="P237" s="232" t="s">
        <v>1098</v>
      </c>
      <c r="Q237" s="177">
        <v>1</v>
      </c>
      <c r="R237" s="177">
        <v>1</v>
      </c>
      <c r="S237" s="177">
        <v>0</v>
      </c>
    </row>
    <row r="238" spans="1:19" x14ac:dyDescent="0.2">
      <c r="A238" s="58" t="s">
        <v>1099</v>
      </c>
      <c r="B238" s="58" t="s">
        <v>1100</v>
      </c>
      <c r="C238" s="58" t="s">
        <v>1030</v>
      </c>
      <c r="D238" s="19">
        <v>1511</v>
      </c>
      <c r="E238" s="202">
        <f t="shared" si="25"/>
        <v>458</v>
      </c>
      <c r="F238" s="130"/>
      <c r="G238" s="60" t="str">
        <f t="shared" si="21"/>
        <v/>
      </c>
      <c r="H238" s="201">
        <v>180</v>
      </c>
      <c r="I238" s="131"/>
      <c r="J238" s="132">
        <v>278</v>
      </c>
      <c r="K238" s="131"/>
      <c r="L238" s="201">
        <v>224</v>
      </c>
      <c r="M238" s="131"/>
      <c r="N238" s="201">
        <v>829</v>
      </c>
      <c r="O238" s="131">
        <f t="shared" si="26"/>
        <v>0.54864328259430839</v>
      </c>
      <c r="P238" s="232" t="s">
        <v>1101</v>
      </c>
      <c r="Q238" s="177">
        <v>0</v>
      </c>
      <c r="R238" s="177">
        <v>1</v>
      </c>
      <c r="S238" s="177">
        <v>0</v>
      </c>
    </row>
    <row r="239" spans="1:19" x14ac:dyDescent="0.2">
      <c r="A239" s="58" t="s">
        <v>1102</v>
      </c>
      <c r="B239" s="58" t="s">
        <v>1103</v>
      </c>
      <c r="C239" s="58" t="s">
        <v>1030</v>
      </c>
      <c r="D239" s="19">
        <v>1216</v>
      </c>
      <c r="E239" s="202">
        <f t="shared" si="25"/>
        <v>778</v>
      </c>
      <c r="F239" s="130"/>
      <c r="G239" s="60" t="str">
        <f t="shared" si="21"/>
        <v/>
      </c>
      <c r="H239" s="201">
        <v>416</v>
      </c>
      <c r="I239" s="131"/>
      <c r="J239" s="132">
        <v>362</v>
      </c>
      <c r="K239" s="131"/>
      <c r="L239" s="201">
        <v>311</v>
      </c>
      <c r="M239" s="131"/>
      <c r="N239" s="201">
        <v>127</v>
      </c>
      <c r="O239" s="131">
        <f t="shared" si="26"/>
        <v>0.10444078947368421</v>
      </c>
      <c r="P239" s="232" t="s">
        <v>1104</v>
      </c>
      <c r="Q239" s="177">
        <v>0</v>
      </c>
      <c r="R239" s="177">
        <v>1</v>
      </c>
      <c r="S239" s="177">
        <v>1</v>
      </c>
    </row>
    <row r="240" spans="1:19" x14ac:dyDescent="0.2">
      <c r="A240" s="58" t="s">
        <v>1105</v>
      </c>
      <c r="B240" s="58" t="s">
        <v>1106</v>
      </c>
      <c r="C240" s="58" t="s">
        <v>1030</v>
      </c>
      <c r="D240" s="19">
        <v>637</v>
      </c>
      <c r="E240" s="202">
        <f t="shared" si="25"/>
        <v>62</v>
      </c>
      <c r="F240" s="130"/>
      <c r="G240" s="60" t="str">
        <f t="shared" si="21"/>
        <v/>
      </c>
      <c r="H240" s="201">
        <v>42</v>
      </c>
      <c r="I240" s="131"/>
      <c r="J240" s="132">
        <v>20</v>
      </c>
      <c r="K240" s="131"/>
      <c r="L240" s="201">
        <v>19</v>
      </c>
      <c r="M240" s="131"/>
      <c r="N240" s="201">
        <v>556</v>
      </c>
      <c r="O240" s="131">
        <f t="shared" si="26"/>
        <v>0.87284144427001575</v>
      </c>
      <c r="P240" s="232" t="s">
        <v>1107</v>
      </c>
      <c r="Q240" s="177">
        <v>1</v>
      </c>
      <c r="R240" s="177">
        <v>1</v>
      </c>
      <c r="S240" s="177">
        <v>0</v>
      </c>
    </row>
    <row r="241" spans="1:19" x14ac:dyDescent="0.2">
      <c r="A241" s="58" t="s">
        <v>1108</v>
      </c>
      <c r="B241" s="58" t="s">
        <v>1109</v>
      </c>
      <c r="C241" s="58" t="s">
        <v>1030</v>
      </c>
      <c r="D241" s="19">
        <v>1033</v>
      </c>
      <c r="E241" s="202">
        <f t="shared" si="25"/>
        <v>816</v>
      </c>
      <c r="F241" s="130"/>
      <c r="G241" s="60" t="str">
        <f t="shared" si="21"/>
        <v/>
      </c>
      <c r="H241" s="201">
        <v>526</v>
      </c>
      <c r="I241" s="131"/>
      <c r="J241" s="132">
        <v>290</v>
      </c>
      <c r="K241" s="131"/>
      <c r="L241" s="201">
        <v>165</v>
      </c>
      <c r="M241" s="131"/>
      <c r="N241" s="201">
        <v>52</v>
      </c>
      <c r="O241" s="131">
        <f t="shared" si="26"/>
        <v>5.033881897386254E-2</v>
      </c>
      <c r="P241" s="232" t="s">
        <v>1110</v>
      </c>
      <c r="Q241" s="177">
        <v>1</v>
      </c>
      <c r="R241" s="177">
        <v>1</v>
      </c>
      <c r="S241" s="177">
        <v>0</v>
      </c>
    </row>
    <row r="242" spans="1:19" x14ac:dyDescent="0.2">
      <c r="A242" s="58" t="s">
        <v>1111</v>
      </c>
      <c r="B242" s="58" t="s">
        <v>1112</v>
      </c>
      <c r="C242" s="58" t="s">
        <v>1030</v>
      </c>
      <c r="D242" s="19">
        <v>578</v>
      </c>
      <c r="E242" s="202">
        <f t="shared" si="25"/>
        <v>323</v>
      </c>
      <c r="F242" s="130"/>
      <c r="G242" s="60" t="str">
        <f t="shared" si="21"/>
        <v/>
      </c>
      <c r="H242" s="201">
        <v>217</v>
      </c>
      <c r="I242" s="131"/>
      <c r="J242" s="132">
        <v>106</v>
      </c>
      <c r="K242" s="131"/>
      <c r="L242" s="201">
        <v>230</v>
      </c>
      <c r="M242" s="131"/>
      <c r="N242" s="201">
        <v>25</v>
      </c>
      <c r="O242" s="131">
        <f t="shared" si="26"/>
        <v>4.3252595155709339E-2</v>
      </c>
      <c r="P242" s="232" t="s">
        <v>1113</v>
      </c>
      <c r="Q242" s="177">
        <v>1</v>
      </c>
      <c r="R242" s="177">
        <v>0</v>
      </c>
      <c r="S242" s="177">
        <v>0</v>
      </c>
    </row>
    <row r="243" spans="1:19" x14ac:dyDescent="0.2">
      <c r="A243" s="58" t="s">
        <v>1114</v>
      </c>
      <c r="B243" s="58" t="s">
        <v>1115</v>
      </c>
      <c r="C243" s="58" t="s">
        <v>1030</v>
      </c>
      <c r="D243" s="19">
        <v>1050</v>
      </c>
      <c r="E243" s="202">
        <f t="shared" si="25"/>
        <v>503</v>
      </c>
      <c r="F243" s="130"/>
      <c r="G243" s="60" t="str">
        <f t="shared" si="21"/>
        <v/>
      </c>
      <c r="H243" s="201">
        <v>1</v>
      </c>
      <c r="I243" s="131"/>
      <c r="J243" s="132">
        <v>502</v>
      </c>
      <c r="K243" s="131"/>
      <c r="L243" s="201">
        <v>0</v>
      </c>
      <c r="M243" s="131"/>
      <c r="N243" s="201">
        <v>547</v>
      </c>
      <c r="O243" s="131">
        <f t="shared" si="26"/>
        <v>0.52095238095238094</v>
      </c>
      <c r="P243" s="232" t="s">
        <v>1116</v>
      </c>
      <c r="Q243" s="177">
        <v>0</v>
      </c>
      <c r="R243" s="177">
        <v>1</v>
      </c>
      <c r="S243" s="177">
        <v>0</v>
      </c>
    </row>
    <row r="244" spans="1:19" x14ac:dyDescent="0.2">
      <c r="A244" s="58" t="s">
        <v>1117</v>
      </c>
      <c r="B244" s="58" t="s">
        <v>1118</v>
      </c>
      <c r="C244" s="58" t="s">
        <v>1030</v>
      </c>
      <c r="D244" s="19">
        <v>1135</v>
      </c>
      <c r="E244" s="202">
        <f t="shared" si="25"/>
        <v>638</v>
      </c>
      <c r="F244" s="130"/>
      <c r="G244" s="60" t="str">
        <f t="shared" si="21"/>
        <v/>
      </c>
      <c r="H244" s="201">
        <v>363</v>
      </c>
      <c r="I244" s="131"/>
      <c r="J244" s="132">
        <v>275</v>
      </c>
      <c r="K244" s="131"/>
      <c r="L244" s="201">
        <v>259</v>
      </c>
      <c r="M244" s="131"/>
      <c r="N244" s="201">
        <v>238</v>
      </c>
      <c r="O244" s="131">
        <f t="shared" si="26"/>
        <v>0.20969162995594715</v>
      </c>
      <c r="P244" s="232" t="s">
        <v>1119</v>
      </c>
      <c r="Q244" s="177">
        <v>0</v>
      </c>
      <c r="R244" s="177">
        <v>1</v>
      </c>
      <c r="S244" s="177">
        <v>1</v>
      </c>
    </row>
    <row r="245" spans="1:19" x14ac:dyDescent="0.2">
      <c r="A245" s="58" t="s">
        <v>1120</v>
      </c>
      <c r="B245" s="58" t="s">
        <v>1121</v>
      </c>
      <c r="C245" s="58" t="s">
        <v>1030</v>
      </c>
      <c r="D245" s="19">
        <v>1282</v>
      </c>
      <c r="E245" s="202">
        <f t="shared" si="25"/>
        <v>1007</v>
      </c>
      <c r="F245" s="130">
        <f t="shared" si="25"/>
        <v>0.78549141965678626</v>
      </c>
      <c r="G245" s="60" t="str">
        <f t="shared" si="21"/>
        <v>76.2% - 80.7%</v>
      </c>
      <c r="H245" s="201">
        <v>691</v>
      </c>
      <c r="I245" s="131">
        <f t="shared" si="22"/>
        <v>0.53900156006240252</v>
      </c>
      <c r="J245" s="132">
        <v>316</v>
      </c>
      <c r="K245" s="131">
        <f t="shared" si="23"/>
        <v>0.24648985959438377</v>
      </c>
      <c r="L245" s="201">
        <v>245</v>
      </c>
      <c r="M245" s="131">
        <f t="shared" si="24"/>
        <v>0.19110764430577223</v>
      </c>
      <c r="N245" s="201">
        <v>30</v>
      </c>
      <c r="O245" s="131">
        <f t="shared" si="26"/>
        <v>2.3400936037441498E-2</v>
      </c>
      <c r="P245" s="232" t="s">
        <v>1122</v>
      </c>
      <c r="Q245" s="177">
        <v>0</v>
      </c>
      <c r="R245" s="177">
        <v>0</v>
      </c>
      <c r="S245" s="177">
        <v>0</v>
      </c>
    </row>
    <row r="246" spans="1:19" x14ac:dyDescent="0.2">
      <c r="A246" s="65" t="s">
        <v>1123</v>
      </c>
      <c r="B246" s="65" t="s">
        <v>1124</v>
      </c>
      <c r="C246" s="65" t="s">
        <v>1030</v>
      </c>
      <c r="D246" s="38">
        <v>554</v>
      </c>
      <c r="E246" s="205">
        <f t="shared" si="25"/>
        <v>449</v>
      </c>
      <c r="F246" s="206"/>
      <c r="G246" s="207" t="str">
        <f t="shared" si="21"/>
        <v/>
      </c>
      <c r="H246" s="204">
        <v>281</v>
      </c>
      <c r="I246" s="208"/>
      <c r="J246" s="209">
        <v>168</v>
      </c>
      <c r="K246" s="208"/>
      <c r="L246" s="204">
        <v>105</v>
      </c>
      <c r="M246" s="208"/>
      <c r="N246" s="204">
        <v>0</v>
      </c>
      <c r="O246" s="208">
        <f t="shared" si="26"/>
        <v>0</v>
      </c>
      <c r="P246" s="233" t="s">
        <v>1125</v>
      </c>
      <c r="Q246" s="177">
        <v>1</v>
      </c>
      <c r="R246" s="177">
        <v>0</v>
      </c>
      <c r="S246" s="177">
        <v>0</v>
      </c>
    </row>
    <row r="247" spans="1:19" x14ac:dyDescent="0.2">
      <c r="A247" s="58"/>
      <c r="B247" s="58"/>
      <c r="C247" s="58"/>
      <c r="D247" s="210"/>
      <c r="E247" s="210"/>
      <c r="F247" s="210"/>
      <c r="G247" s="210"/>
      <c r="H247" s="210"/>
      <c r="I247" s="210"/>
      <c r="J247" s="210"/>
      <c r="K247" s="210"/>
      <c r="L247" s="210"/>
      <c r="M247" s="210"/>
      <c r="N247" s="210"/>
      <c r="O247" s="210"/>
      <c r="P247" s="122"/>
      <c r="Q247" s="177"/>
    </row>
    <row r="248" spans="1:19" x14ac:dyDescent="0.2">
      <c r="A248" s="127" t="s">
        <v>42</v>
      </c>
      <c r="B248" s="124"/>
      <c r="C248" s="114"/>
      <c r="D248" s="58"/>
      <c r="E248" s="58"/>
      <c r="F248" s="58"/>
      <c r="G248" s="58"/>
      <c r="H248" s="58"/>
      <c r="I248" s="58"/>
      <c r="J248" s="58"/>
      <c r="K248" s="58"/>
      <c r="L248" s="58"/>
      <c r="M248" s="58"/>
      <c r="N248" s="58"/>
      <c r="O248" s="58"/>
      <c r="P248" s="122"/>
      <c r="Q248" s="177"/>
    </row>
    <row r="249" spans="1:19" x14ac:dyDescent="0.2">
      <c r="A249" s="129"/>
      <c r="B249" s="134" t="s">
        <v>1323</v>
      </c>
      <c r="C249" s="114"/>
      <c r="D249" s="114"/>
      <c r="E249" s="114"/>
      <c r="F249" s="114"/>
      <c r="G249" s="114"/>
      <c r="H249" s="114"/>
      <c r="I249" s="114"/>
      <c r="J249" s="58"/>
      <c r="K249" s="58"/>
      <c r="L249" s="212"/>
      <c r="M249" s="58"/>
      <c r="N249" s="58"/>
      <c r="O249" s="58"/>
      <c r="P249" s="122"/>
      <c r="Q249" s="177"/>
    </row>
    <row r="250" spans="1:19" x14ac:dyDescent="0.2">
      <c r="A250" s="133"/>
      <c r="B250" s="134" t="s">
        <v>1324</v>
      </c>
      <c r="C250" s="114"/>
      <c r="D250" s="114"/>
      <c r="E250" s="114"/>
      <c r="F250" s="114"/>
      <c r="G250" s="114"/>
      <c r="H250" s="114"/>
      <c r="I250" s="114"/>
      <c r="J250" s="58"/>
      <c r="K250" s="58"/>
      <c r="L250" s="212"/>
      <c r="M250" s="58"/>
      <c r="N250" s="58"/>
      <c r="O250" s="58"/>
      <c r="P250" s="122"/>
      <c r="Q250" s="177"/>
    </row>
    <row r="251" spans="1:19" x14ac:dyDescent="0.2">
      <c r="A251" s="152"/>
      <c r="B251" s="134" t="s">
        <v>1325</v>
      </c>
      <c r="C251" s="114"/>
      <c r="D251" s="114"/>
      <c r="E251" s="114"/>
      <c r="F251" s="114"/>
      <c r="G251" s="114"/>
      <c r="H251" s="114"/>
      <c r="I251" s="114"/>
      <c r="J251" s="114"/>
      <c r="K251" s="114"/>
      <c r="L251" s="212"/>
      <c r="M251" s="58"/>
      <c r="N251" s="58"/>
      <c r="O251" s="58"/>
      <c r="P251" s="122"/>
      <c r="Q251" s="360"/>
    </row>
    <row r="252" spans="1:19" x14ac:dyDescent="0.2">
      <c r="B252" s="126" t="s">
        <v>1405</v>
      </c>
      <c r="C252"/>
      <c r="D252"/>
      <c r="E252"/>
      <c r="F252"/>
      <c r="G252"/>
      <c r="H252"/>
      <c r="I252"/>
      <c r="J252"/>
      <c r="K252"/>
      <c r="L252"/>
      <c r="M252"/>
      <c r="N252"/>
      <c r="O252"/>
      <c r="P252"/>
      <c r="Q252" s="177"/>
    </row>
    <row r="253" spans="1:19" x14ac:dyDescent="0.2">
      <c r="A253" s="177">
        <v>1</v>
      </c>
      <c r="B253"/>
      <c r="C253"/>
      <c r="D253"/>
      <c r="E253"/>
      <c r="F253"/>
      <c r="G253"/>
      <c r="H253"/>
      <c r="I253"/>
      <c r="J253"/>
      <c r="K253"/>
      <c r="L253"/>
      <c r="M253"/>
      <c r="N253"/>
      <c r="O253"/>
      <c r="P253"/>
      <c r="Q253" s="177"/>
    </row>
  </sheetData>
  <mergeCells count="5">
    <mergeCell ref="E6:F6"/>
    <mergeCell ref="H6:I6"/>
    <mergeCell ref="J6:K6"/>
    <mergeCell ref="L6:M6"/>
    <mergeCell ref="N6:O6"/>
  </mergeCells>
  <conditionalFormatting sqref="D36:D246">
    <cfRule type="expression" dxfId="31" priority="8" stopIfTrue="1">
      <formula>Q36=1</formula>
    </cfRule>
  </conditionalFormatting>
  <conditionalFormatting sqref="H36:H246">
    <cfRule type="expression" dxfId="30" priority="9" stopIfTrue="1">
      <formula>#REF!=1</formula>
    </cfRule>
  </conditionalFormatting>
  <conditionalFormatting sqref="O36:O246">
    <cfRule type="cellIs" dxfId="29" priority="10" stopIfTrue="1" operator="greaterThan">
      <formula>0.05</formula>
    </cfRule>
    <cfRule type="cellIs" dxfId="28" priority="11" stopIfTrue="1" operator="lessThan">
      <formula>0</formula>
    </cfRule>
  </conditionalFormatting>
  <conditionalFormatting sqref="D8:D34">
    <cfRule type="expression" dxfId="27" priority="7" stopIfTrue="1">
      <formula>Q8=1</formula>
    </cfRule>
  </conditionalFormatting>
  <conditionalFormatting sqref="H35">
    <cfRule type="expression" dxfId="26" priority="6" stopIfTrue="1">
      <formula>#REF!=1</formula>
    </cfRule>
  </conditionalFormatting>
  <conditionalFormatting sqref="H8:H34">
    <cfRule type="expression" dxfId="25" priority="5" stopIfTrue="1">
      <formula>#REF!=1</formula>
    </cfRule>
  </conditionalFormatting>
  <conditionalFormatting sqref="L8:L246">
    <cfRule type="expression" dxfId="24" priority="4" stopIfTrue="1">
      <formula>#REF!=1</formula>
    </cfRule>
  </conditionalFormatting>
  <conditionalFormatting sqref="O8:O35">
    <cfRule type="cellIs" dxfId="23" priority="2" stopIfTrue="1" operator="greaterThan">
      <formula>0.05</formula>
    </cfRule>
    <cfRule type="cellIs" dxfId="22" priority="3" stopIfTrue="1" operator="lessThan">
      <formula>0</formula>
    </cfRule>
  </conditionalFormatting>
  <conditionalFormatting sqref="A249">
    <cfRule type="expression" dxfId="21" priority="1" stopIfTrue="1">
      <formula>A253=1</formula>
    </cfRule>
  </conditionalFormatting>
  <printOptions horizontalCentered="1"/>
  <pageMargins left="0.39370078740157483" right="0.39370078740157483" top="0.39370078740157483" bottom="0.39370078740157483" header="0.51181102362204722" footer="0.51181102362204722"/>
  <pageSetup paperSize="9" scale="45" fitToHeight="3" orientation="landscape" r:id="rId1"/>
  <headerFooter alignWithMargins="0">
    <oddFooter>&amp;L&amp;6&amp;F &amp;A&amp;R&amp;6Standards and Quality Analytical Team (SAT)</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tabColor indexed="50"/>
    <pageSetUpPr fitToPage="1"/>
  </sheetPr>
  <dimension ref="A1:C57"/>
  <sheetViews>
    <sheetView showGridLines="0" zoomScale="90" zoomScaleNormal="90" workbookViewId="0"/>
  </sheetViews>
  <sheetFormatPr defaultRowHeight="18" x14ac:dyDescent="0.25"/>
  <cols>
    <col min="1" max="1" width="3.7109375" style="154" customWidth="1"/>
    <col min="2" max="2" width="154.5703125" style="154" customWidth="1"/>
    <col min="3" max="3" width="3.7109375" style="1" customWidth="1"/>
    <col min="4" max="4" width="4.85546875" style="1" customWidth="1"/>
    <col min="5" max="16384" width="9.140625" style="1"/>
  </cols>
  <sheetData>
    <row r="1" spans="1:3" x14ac:dyDescent="0.25">
      <c r="A1" s="153"/>
    </row>
    <row r="4" spans="1:3" x14ac:dyDescent="0.25">
      <c r="B4" s="163" t="s">
        <v>0</v>
      </c>
    </row>
    <row r="5" spans="1:3" x14ac:dyDescent="0.25">
      <c r="B5" s="164" t="s">
        <v>1</v>
      </c>
    </row>
    <row r="6" spans="1:3" x14ac:dyDescent="0.25">
      <c r="B6" s="164" t="s">
        <v>2258</v>
      </c>
    </row>
    <row r="7" spans="1:3" x14ac:dyDescent="0.25">
      <c r="B7" s="165">
        <v>41907</v>
      </c>
    </row>
    <row r="8" spans="1:3" x14ac:dyDescent="0.25">
      <c r="B8" s="166" t="s">
        <v>63</v>
      </c>
    </row>
    <row r="9" spans="1:3" ht="18.75" thickBot="1" x14ac:dyDescent="0.3">
      <c r="A9" s="155"/>
      <c r="B9" s="167"/>
      <c r="C9" s="2"/>
    </row>
    <row r="10" spans="1:3" ht="6" customHeight="1" x14ac:dyDescent="0.25">
      <c r="B10" s="168"/>
    </row>
    <row r="11" spans="1:3" x14ac:dyDescent="0.25">
      <c r="B11" s="169" t="s">
        <v>2</v>
      </c>
    </row>
    <row r="12" spans="1:3" ht="4.5" customHeight="1" thickBot="1" x14ac:dyDescent="0.3">
      <c r="A12" s="155"/>
      <c r="B12" s="156"/>
      <c r="C12" s="2"/>
    </row>
    <row r="13" spans="1:3" s="3" customFormat="1" ht="14.1" customHeight="1" x14ac:dyDescent="0.2">
      <c r="A13" s="154"/>
      <c r="B13" s="157"/>
    </row>
    <row r="14" spans="1:3" s="4" customFormat="1" ht="15" customHeight="1" x14ac:dyDescent="0.2">
      <c r="B14" s="157" t="s">
        <v>3</v>
      </c>
    </row>
    <row r="15" spans="1:3" s="3" customFormat="1" ht="4.5" customHeight="1" x14ac:dyDescent="0.2">
      <c r="A15" s="154"/>
      <c r="B15" s="158"/>
    </row>
    <row r="16" spans="1:3" s="3" customFormat="1" ht="15" customHeight="1" x14ac:dyDescent="0.2">
      <c r="A16" s="154"/>
      <c r="B16" s="157" t="s">
        <v>4</v>
      </c>
    </row>
    <row r="17" spans="1:2" s="4" customFormat="1" ht="4.5" customHeight="1" x14ac:dyDescent="0.2">
      <c r="B17" s="157"/>
    </row>
    <row r="18" spans="1:2" s="4" customFormat="1" ht="15" customHeight="1" x14ac:dyDescent="0.2">
      <c r="B18" s="157" t="s">
        <v>1334</v>
      </c>
    </row>
    <row r="19" spans="1:2" s="4" customFormat="1" ht="4.5" customHeight="1" x14ac:dyDescent="0.2">
      <c r="B19" s="157"/>
    </row>
    <row r="20" spans="1:2" s="4" customFormat="1" ht="15" customHeight="1" x14ac:dyDescent="0.2">
      <c r="B20" s="157" t="s">
        <v>1335</v>
      </c>
    </row>
    <row r="21" spans="1:2" s="3" customFormat="1" ht="4.5" customHeight="1" x14ac:dyDescent="0.2">
      <c r="A21" s="154"/>
      <c r="B21" s="157"/>
    </row>
    <row r="22" spans="1:2" s="4" customFormat="1" ht="15" customHeight="1" x14ac:dyDescent="0.2">
      <c r="B22" s="157" t="s">
        <v>1390</v>
      </c>
    </row>
    <row r="23" spans="1:2" s="4" customFormat="1" ht="4.5" customHeight="1" x14ac:dyDescent="0.2">
      <c r="B23" s="157"/>
    </row>
    <row r="24" spans="1:2" s="4" customFormat="1" ht="15" customHeight="1" x14ac:dyDescent="0.2">
      <c r="B24" s="157" t="s">
        <v>1392</v>
      </c>
    </row>
    <row r="25" spans="1:2" s="4" customFormat="1" ht="4.5" customHeight="1" x14ac:dyDescent="0.2">
      <c r="B25" s="157"/>
    </row>
    <row r="26" spans="1:2" s="4" customFormat="1" ht="15" customHeight="1" x14ac:dyDescent="0.2">
      <c r="B26" s="157" t="s">
        <v>1391</v>
      </c>
    </row>
    <row r="27" spans="1:2" s="4" customFormat="1" ht="3" customHeight="1" x14ac:dyDescent="0.2">
      <c r="B27" s="157"/>
    </row>
    <row r="28" spans="1:2" s="3" customFormat="1" ht="4.5" customHeight="1" x14ac:dyDescent="0.2">
      <c r="A28" s="154"/>
      <c r="B28" s="157"/>
    </row>
    <row r="29" spans="1:2" s="3" customFormat="1" ht="15" customHeight="1" x14ac:dyDescent="0.2">
      <c r="A29" s="154"/>
      <c r="B29" s="157" t="s">
        <v>1394</v>
      </c>
    </row>
    <row r="30" spans="1:2" s="3" customFormat="1" ht="4.5" customHeight="1" x14ac:dyDescent="0.2">
      <c r="A30" s="154"/>
      <c r="B30" s="157"/>
    </row>
    <row r="31" spans="1:2" s="200" customFormat="1" ht="16.5" customHeight="1" x14ac:dyDescent="0.2">
      <c r="A31" s="199"/>
      <c r="B31" s="157" t="s">
        <v>1393</v>
      </c>
    </row>
    <row r="32" spans="1:2" s="3" customFormat="1" ht="5.25" customHeight="1" x14ac:dyDescent="0.2">
      <c r="A32" s="154"/>
      <c r="B32" s="157"/>
    </row>
    <row r="33" spans="1:2" s="3" customFormat="1" ht="15" customHeight="1" x14ac:dyDescent="0.2">
      <c r="A33" s="154"/>
      <c r="B33" s="157" t="s">
        <v>1395</v>
      </c>
    </row>
    <row r="34" spans="1:2" s="3" customFormat="1" ht="5.25" customHeight="1" x14ac:dyDescent="0.2">
      <c r="A34" s="154"/>
      <c r="B34" s="157"/>
    </row>
    <row r="35" spans="1:2" s="3" customFormat="1" ht="15" customHeight="1" x14ac:dyDescent="0.2">
      <c r="A35" s="154"/>
      <c r="B35" s="157" t="s">
        <v>1396</v>
      </c>
    </row>
    <row r="36" spans="1:2" s="3" customFormat="1" ht="4.5" customHeight="1" x14ac:dyDescent="0.2">
      <c r="A36" s="154"/>
      <c r="B36" s="157"/>
    </row>
    <row r="37" spans="1:2" s="3" customFormat="1" ht="15" customHeight="1" x14ac:dyDescent="0.2">
      <c r="A37" s="154"/>
      <c r="B37" s="157" t="s">
        <v>1397</v>
      </c>
    </row>
    <row r="38" spans="1:2" s="3" customFormat="1" ht="4.5" customHeight="1" x14ac:dyDescent="0.2">
      <c r="A38" s="154"/>
      <c r="B38" s="157"/>
    </row>
    <row r="39" spans="1:2" s="3" customFormat="1" ht="15" customHeight="1" x14ac:dyDescent="0.2">
      <c r="A39" s="154"/>
      <c r="B39" s="157" t="s">
        <v>1398</v>
      </c>
    </row>
    <row r="40" spans="1:2" s="3" customFormat="1" ht="4.5" customHeight="1" x14ac:dyDescent="0.2">
      <c r="A40" s="154"/>
      <c r="B40" s="157"/>
    </row>
    <row r="41" spans="1:2" s="3" customFormat="1" ht="15" customHeight="1" x14ac:dyDescent="0.2">
      <c r="A41" s="154"/>
      <c r="B41" s="157" t="s">
        <v>1399</v>
      </c>
    </row>
    <row r="42" spans="1:2" s="3" customFormat="1" ht="4.5" customHeight="1" x14ac:dyDescent="0.2">
      <c r="A42" s="154"/>
      <c r="B42" s="157"/>
    </row>
    <row r="43" spans="1:2" s="3" customFormat="1" ht="15" customHeight="1" x14ac:dyDescent="0.2">
      <c r="A43" s="154"/>
      <c r="B43" s="157" t="s">
        <v>1400</v>
      </c>
    </row>
    <row r="44" spans="1:2" s="3" customFormat="1" ht="4.5" customHeight="1" x14ac:dyDescent="0.2">
      <c r="A44" s="154"/>
      <c r="B44" s="157"/>
    </row>
    <row r="45" spans="1:2" s="3" customFormat="1" ht="4.5" customHeight="1" x14ac:dyDescent="0.2">
      <c r="A45" s="154"/>
      <c r="B45" s="157"/>
    </row>
    <row r="46" spans="1:2" s="3" customFormat="1" ht="15" customHeight="1" x14ac:dyDescent="0.2">
      <c r="A46" s="154"/>
      <c r="B46" s="157" t="s">
        <v>1401</v>
      </c>
    </row>
    <row r="47" spans="1:2" s="3" customFormat="1" ht="4.5" customHeight="1" x14ac:dyDescent="0.2">
      <c r="A47" s="154"/>
      <c r="B47" s="157"/>
    </row>
    <row r="48" spans="1:2" s="3" customFormat="1" ht="15" customHeight="1" x14ac:dyDescent="0.2">
      <c r="A48" s="154"/>
      <c r="B48" s="157" t="s">
        <v>2264</v>
      </c>
    </row>
    <row r="49" spans="1:3" s="3" customFormat="1" ht="4.5" customHeight="1" x14ac:dyDescent="0.2">
      <c r="A49" s="154"/>
      <c r="B49" s="157"/>
    </row>
    <row r="50" spans="1:3" s="3" customFormat="1" ht="15" customHeight="1" x14ac:dyDescent="0.2">
      <c r="A50" s="154"/>
      <c r="B50" s="157" t="s">
        <v>1403</v>
      </c>
    </row>
    <row r="51" spans="1:3" s="3" customFormat="1" ht="5.25" customHeight="1" x14ac:dyDescent="0.2">
      <c r="A51" s="154"/>
      <c r="B51" s="157"/>
    </row>
    <row r="52" spans="1:3" s="3" customFormat="1" ht="15" customHeight="1" x14ac:dyDescent="0.2">
      <c r="A52" s="154"/>
      <c r="B52" s="157" t="s">
        <v>1339</v>
      </c>
    </row>
    <row r="53" spans="1:3" s="3" customFormat="1" ht="4.5" customHeight="1" x14ac:dyDescent="0.2">
      <c r="A53" s="154"/>
      <c r="B53" s="157"/>
    </row>
    <row r="54" spans="1:3" s="3" customFormat="1" ht="15" customHeight="1" x14ac:dyDescent="0.2">
      <c r="A54" s="154"/>
      <c r="B54" s="157" t="s">
        <v>1402</v>
      </c>
    </row>
    <row r="55" spans="1:3" s="3" customFormat="1" ht="4.5" customHeight="1" x14ac:dyDescent="0.2">
      <c r="A55" s="154"/>
      <c r="B55" s="157"/>
    </row>
    <row r="56" spans="1:3" s="4" customFormat="1" ht="15" customHeight="1" x14ac:dyDescent="0.2">
      <c r="B56" s="157" t="s">
        <v>5</v>
      </c>
    </row>
    <row r="57" spans="1:3" s="3" customFormat="1" ht="15.75" thickBot="1" x14ac:dyDescent="0.25">
      <c r="A57" s="155"/>
      <c r="B57" s="155"/>
      <c r="C57" s="5"/>
    </row>
  </sheetData>
  <phoneticPr fontId="9" type="noConversion"/>
  <hyperlinks>
    <hyperlink ref="B14" location="Context!A1" display="Context"/>
    <hyperlink ref="B16" location="Summary!A1" display="Summary of results"/>
    <hyperlink ref="B56" location="Contacts!A1" display="Contact for further enquiries"/>
    <hyperlink ref="B18" location="T1_Init_National!A1" display="Table 1: Initiation of breastfeeding, England Trend"/>
    <hyperlink ref="B20" location="T2_Prev_National!A1" display="Table 2: Prevalence of breastfeeding at 6 to 8 weeks, England Trend"/>
    <hyperlink ref="B22" location="T3_DropOff_National!A1" display="Table 3: Drop Off rate between breastfeeding initiation &amp; Prevalence of breastfeeding at 6 to 8 weeks, England Trend"/>
    <hyperlink ref="B24" location="T4_TrustBFI_201314!A1" display="Table 4 : Initiation of breastfeeding, by NHS Trust Quarterly"/>
    <hyperlink ref="B29" location="T6_CCGBFI_201314!A1" display="Table 6 : Initiation of breastfeeding, by CCG and Area Team Quarterly"/>
    <hyperlink ref="B35" location="T10_Prev68CCG_1314Q1!A1" display="Table 10 : Prevalence of breastfeeding at 6 to 8 weeks, 2013/14 Q1, by CCG and Area Team"/>
    <hyperlink ref="B37" location="T11_Prev68CCG_1314Q2!A1" display="Table 11 : Prevalence of breastfeeding at 6 to 8 weeks, 2013/14 Q2, by CCG and Area Team"/>
    <hyperlink ref="B39" location="T12_Prev68CCG_1314Q3!A1" display="Table 12 : Prevalence of breastfeeding at 6 to 8 weeks, 2013/14 Q3, by CCG and Area Team"/>
    <hyperlink ref="B26" location="T5_TrustBFIOT!A1" display="Table 5: Initiation of breastfeeding, by NHS Trust OT"/>
    <hyperlink ref="B31" location="T7_CCGBFIOT!A1" display="Table 7: Initiation of breastfeeding, by CCG and Area Team OT"/>
    <hyperlink ref="B33" location="T8_LADBFI_201314OT!A1" display="Table 8: Initiation of breastfeeding, by Local Authority and GOR 2013/14 OT"/>
    <hyperlink ref="B41" location="T13_Prev68CCG_1314Q4!A1" display="Table 13 : Prevalence of breastfeeding at 6 to 8 weeks, 2013/14 Q4, by CCG and Area Team"/>
    <hyperlink ref="B43" location="T14_Prev68CCG_OT!A1" display="Table 14 : Prevalence of breastfeeding at 6 to 8 weeks, 2013/14 OT, by CCG and Area Team"/>
    <hyperlink ref="B54" location="Prev68Definitions!A1" display="6-8 week breastfeedingi definitions"/>
    <hyperlink ref="B52" location="InitDefinitions!A1" display="Breastfeeding initiation definitions"/>
    <hyperlink ref="B46" location="T15_Prev68LAD_OT!A1" display="Table 15: Prevalence of breastfeeding at 6 to 8 weeks, by Local Authority and GOR 2013/14 OT"/>
    <hyperlink ref="B48" location="T16_CCGDropOffTrend!A1" display="Table 16 : Trend in Breastfeeding Drop Off Rates, by CCG and Area Team"/>
    <hyperlink ref="B50" location="'Data Quality'!A1" display="Data Quality"/>
  </hyperlinks>
  <pageMargins left="0.75" right="0.75" top="1" bottom="1" header="0.5" footer="0.5"/>
  <pageSetup paperSize="9" scale="39"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pageSetUpPr fitToPage="1"/>
  </sheetPr>
  <dimension ref="A1:S254"/>
  <sheetViews>
    <sheetView showGridLines="0" zoomScaleNormal="100" workbookViewId="0">
      <pane xSplit="3" ySplit="8" topLeftCell="D9" activePane="bottomRight" state="frozen"/>
      <selection pane="topRight" activeCell="D1" sqref="D1"/>
      <selection pane="bottomLeft" activeCell="A9" sqref="A9"/>
      <selection pane="bottomRight"/>
    </sheetView>
  </sheetViews>
  <sheetFormatPr defaultRowHeight="12.75" x14ac:dyDescent="0.2"/>
  <cols>
    <col min="1" max="1" width="5.28515625" style="126" bestFit="1" customWidth="1"/>
    <col min="2" max="2" width="57.5703125" style="126" customWidth="1"/>
    <col min="3" max="3" width="5.28515625" style="126" bestFit="1" customWidth="1"/>
    <col min="4" max="4" width="17.140625" style="126" customWidth="1"/>
    <col min="5" max="6" width="12.7109375" style="126" customWidth="1"/>
    <col min="7" max="7" width="13.42578125" style="126" customWidth="1"/>
    <col min="8" max="13" width="12.7109375" style="126" customWidth="1"/>
    <col min="14" max="15" width="15.7109375" style="126" customWidth="1"/>
    <col min="16" max="16" width="10.7109375" style="126" customWidth="1"/>
    <col min="17" max="17" width="9.140625" style="133"/>
    <col min="18" max="19" width="0" style="126" hidden="1" customWidth="1"/>
    <col min="20" max="16384" width="9.140625" style="126"/>
  </cols>
  <sheetData>
    <row r="1" spans="1:19" ht="18" x14ac:dyDescent="0.25">
      <c r="A1" s="174" t="s">
        <v>1400</v>
      </c>
      <c r="B1" s="124"/>
      <c r="C1" s="124"/>
      <c r="D1" s="124"/>
      <c r="E1" s="124"/>
      <c r="F1" s="124"/>
      <c r="G1" s="124"/>
      <c r="H1" s="124"/>
      <c r="I1" s="124"/>
      <c r="J1" s="124"/>
      <c r="K1" s="124"/>
      <c r="L1" s="124"/>
      <c r="M1" s="124"/>
      <c r="N1" s="124"/>
      <c r="O1" s="124"/>
      <c r="P1" s="124"/>
      <c r="Q1" s="125"/>
    </row>
    <row r="2" spans="1:19" x14ac:dyDescent="0.2">
      <c r="A2" s="124"/>
      <c r="B2" s="124"/>
      <c r="C2" s="124"/>
      <c r="D2" s="124"/>
      <c r="E2" s="124"/>
      <c r="F2" s="254"/>
      <c r="G2" s="124"/>
      <c r="H2" s="124"/>
      <c r="I2" s="124"/>
      <c r="J2" s="124"/>
      <c r="K2" s="124"/>
      <c r="L2" s="124"/>
      <c r="M2" s="124"/>
      <c r="N2" s="124"/>
      <c r="O2" s="124"/>
      <c r="P2" s="124"/>
      <c r="Q2" s="125"/>
    </row>
    <row r="3" spans="1:19" x14ac:dyDescent="0.2">
      <c r="A3" s="253" t="s">
        <v>1386</v>
      </c>
      <c r="B3" s="124"/>
      <c r="C3" s="124"/>
      <c r="D3" s="124"/>
      <c r="E3" s="124"/>
      <c r="F3" s="305"/>
      <c r="G3" s="124"/>
      <c r="H3" s="124"/>
      <c r="I3" s="124"/>
      <c r="J3" s="124"/>
      <c r="K3" s="124"/>
      <c r="L3" s="124"/>
      <c r="M3" s="124"/>
      <c r="N3" s="124"/>
      <c r="O3" s="305"/>
      <c r="P3" s="124"/>
      <c r="Q3" s="125"/>
    </row>
    <row r="4" spans="1:19" x14ac:dyDescent="0.2">
      <c r="A4" s="255" t="s">
        <v>63</v>
      </c>
      <c r="B4" s="124"/>
      <c r="C4" s="124"/>
      <c r="D4" s="124"/>
      <c r="E4" s="124"/>
      <c r="F4" s="124"/>
      <c r="G4" s="124"/>
      <c r="H4" s="127"/>
      <c r="I4" s="124"/>
      <c r="J4" s="124"/>
      <c r="K4" s="124"/>
      <c r="L4" s="124"/>
      <c r="M4" s="124"/>
      <c r="N4" s="124"/>
      <c r="O4" s="124"/>
      <c r="P4" s="124"/>
      <c r="Q4" s="125"/>
    </row>
    <row r="5" spans="1:19" x14ac:dyDescent="0.2">
      <c r="A5" s="320"/>
      <c r="B5" s="320"/>
      <c r="C5" s="320"/>
      <c r="D5" s="124"/>
      <c r="E5" s="124"/>
      <c r="F5" s="124"/>
      <c r="G5" s="124"/>
      <c r="H5" s="124"/>
      <c r="I5" s="124"/>
      <c r="J5" s="124"/>
      <c r="K5" s="124"/>
      <c r="L5" s="124"/>
      <c r="M5" s="124"/>
      <c r="N5" s="124"/>
      <c r="O5" s="124"/>
      <c r="P5" s="124"/>
      <c r="Q5" s="125"/>
    </row>
    <row r="6" spans="1:19" s="128" customFormat="1" ht="25.5" customHeight="1" x14ac:dyDescent="0.2">
      <c r="A6" s="251"/>
      <c r="B6" s="251"/>
      <c r="C6" s="251"/>
      <c r="D6" s="306" t="s">
        <v>1316</v>
      </c>
      <c r="E6" s="395" t="s">
        <v>1317</v>
      </c>
      <c r="F6" s="395"/>
      <c r="G6" s="307"/>
      <c r="H6" s="395" t="s">
        <v>1318</v>
      </c>
      <c r="I6" s="395"/>
      <c r="J6" s="395" t="s">
        <v>1319</v>
      </c>
      <c r="K6" s="395"/>
      <c r="L6" s="395" t="s">
        <v>1320</v>
      </c>
      <c r="M6" s="395"/>
      <c r="N6" s="395" t="s">
        <v>1321</v>
      </c>
      <c r="O6" s="395"/>
      <c r="P6" s="308"/>
      <c r="Q6" s="309"/>
    </row>
    <row r="7" spans="1:19" s="128" customFormat="1" x14ac:dyDescent="0.2">
      <c r="A7" s="251"/>
      <c r="B7" s="251"/>
      <c r="C7" s="251"/>
      <c r="D7" s="259" t="s">
        <v>1385</v>
      </c>
      <c r="E7" s="396" t="s">
        <v>1385</v>
      </c>
      <c r="F7" s="397"/>
      <c r="G7" s="295"/>
      <c r="H7" s="396" t="s">
        <v>1385</v>
      </c>
      <c r="I7" s="397"/>
      <c r="J7" s="396" t="s">
        <v>1385</v>
      </c>
      <c r="K7" s="397"/>
      <c r="L7" s="396" t="s">
        <v>1385</v>
      </c>
      <c r="M7" s="397"/>
      <c r="N7" s="396" t="s">
        <v>1385</v>
      </c>
      <c r="O7" s="397"/>
      <c r="P7" s="296"/>
      <c r="Q7" s="309"/>
    </row>
    <row r="8" spans="1:19" s="128" customFormat="1" ht="38.25" x14ac:dyDescent="0.2">
      <c r="A8" s="278" t="s">
        <v>71</v>
      </c>
      <c r="B8" s="278" t="s">
        <v>72</v>
      </c>
      <c r="C8" s="302" t="s">
        <v>71</v>
      </c>
      <c r="D8" s="310" t="s">
        <v>33</v>
      </c>
      <c r="E8" s="311" t="s">
        <v>33</v>
      </c>
      <c r="F8" s="311" t="s">
        <v>36</v>
      </c>
      <c r="G8" s="312" t="s">
        <v>58</v>
      </c>
      <c r="H8" s="311" t="s">
        <v>33</v>
      </c>
      <c r="I8" s="311" t="s">
        <v>36</v>
      </c>
      <c r="J8" s="311" t="s">
        <v>33</v>
      </c>
      <c r="K8" s="311" t="s">
        <v>36</v>
      </c>
      <c r="L8" s="311" t="s">
        <v>33</v>
      </c>
      <c r="M8" s="311" t="s">
        <v>36</v>
      </c>
      <c r="N8" s="311" t="s">
        <v>33</v>
      </c>
      <c r="O8" s="311" t="s">
        <v>36</v>
      </c>
      <c r="P8" s="313" t="s">
        <v>457</v>
      </c>
      <c r="Q8" s="314" t="s">
        <v>1322</v>
      </c>
    </row>
    <row r="9" spans="1:19" x14ac:dyDescent="0.2">
      <c r="A9" s="251" t="s">
        <v>1388</v>
      </c>
      <c r="B9" s="251" t="s">
        <v>1389</v>
      </c>
      <c r="C9" s="251"/>
      <c r="D9" s="315">
        <f>VLOOKUP($A9,T10_Prev68CCG_1314Q1!$A:$AE,4,FALSE)+VLOOKUP($A9,T11_Prev68CCG_1314Q2!$A:$AE,4,FALSE)+VLOOKUP($A9,T12_Prev68CCG_1314Q3!$A:$AE,4,FALSE)+VLOOKUP($A9,T13_Prev68CCG_1314Q4!$A:$AE,4,FALSE)</f>
        <v>629012</v>
      </c>
      <c r="E9" s="316">
        <f>VLOOKUP($A9,T10_Prev68CCG_1314Q1!$A:$AE,5,FALSE)+VLOOKUP($A9,T11_Prev68CCG_1314Q2!$A:$AE,5,FALSE)+VLOOKUP($A9,T12_Prev68CCG_1314Q3!$A:$AE,5,FALSE)+VLOOKUP($A9,T13_Prev68CCG_1314Q4!$A:$AE,5,FALSE)</f>
        <v>288219</v>
      </c>
      <c r="F9" s="130"/>
      <c r="G9" s="60" t="str">
        <f t="shared" ref="G9:G35" si="0">IF(ISNUMBER(F9),TEXT(((2*E9)+(1.96^2)-(1.96*((1.96^2)+(4*E9*(100%-F9)))^0.5))/(2*(D9+(1.96^2))),"0.0%")&amp;" - "&amp;TEXT(((2*E9)+(1.96^2)+(1.96*((1.96^2)+(4*E9*(100%-F9)))^0.5))/(2*(D9+(1.96^2))),"0.0%"),"")</f>
        <v/>
      </c>
      <c r="H9" s="316">
        <f>VLOOKUP($A9,T10_Prev68CCG_1314Q1!$A:$AE,9,FALSE)+VLOOKUP($A9,T11_Prev68CCG_1314Q2!$A:$AE,9,FALSE)+VLOOKUP($A9,T12_Prev68CCG_1314Q3!$A:$AE,9,FALSE)+VLOOKUP($A9,T13_Prev68CCG_1314Q4!$A:$AE,9,FALSE)</f>
        <v>0</v>
      </c>
      <c r="I9" s="131"/>
      <c r="J9" s="316">
        <f>VLOOKUP($A9,T10_Prev68CCG_1314Q1!$A:$AE,11,FALSE)+VLOOKUP($A9,T11_Prev68CCG_1314Q2!$A:$AE,11,FALSE)+VLOOKUP($A9,T12_Prev68CCG_1314Q3!$A:$AE,11,FALSE)+VLOOKUP($A9,T13_Prev68CCG_1314Q4!$A:$AE,11,FALSE)</f>
        <v>0</v>
      </c>
      <c r="K9" s="131"/>
      <c r="L9" s="316">
        <f>VLOOKUP($A9,T10_Prev68CCG_1314Q1!$A:$AE,13,FALSE)+VLOOKUP($A9,T11_Prev68CCG_1314Q2!$A:$AE,13,FALSE)+VLOOKUP($A9,T12_Prev68CCG_1314Q3!$A:$AE,13,FALSE)+VLOOKUP($A9,T13_Prev68CCG_1314Q4!$A:$AE,13,FALSE)</f>
        <v>0</v>
      </c>
      <c r="M9" s="131"/>
      <c r="N9" s="316">
        <f>VLOOKUP($A9,T10_Prev68CCG_1314Q1!$A:$AE,15,FALSE)+VLOOKUP($A9,T11_Prev68CCG_1314Q2!$A:$AE,15,FALSE)+VLOOKUP($A9,T12_Prev68CCG_1314Q3!$A:$AE,15,FALSE)+VLOOKUP($A9,T13_Prev68CCG_1314Q4!$A:$AE,15,FALSE)</f>
        <v>0.41503158800062184</v>
      </c>
      <c r="O9" s="131">
        <f>N9/D9</f>
        <v>6.5981505599356107E-7</v>
      </c>
      <c r="P9" s="317"/>
      <c r="Q9" s="151">
        <f>IF(R9&lt;-10%,1,IF(S9&gt;20%,1,0))</f>
        <v>0</v>
      </c>
      <c r="R9" s="27">
        <v>-9.3957285726426365E-2</v>
      </c>
      <c r="S9" s="27">
        <v>-9.3957285726426365E-2</v>
      </c>
    </row>
    <row r="10" spans="1:19" x14ac:dyDescent="0.2">
      <c r="A10" s="251"/>
      <c r="B10" s="251"/>
      <c r="C10" s="251"/>
      <c r="D10" s="315"/>
      <c r="E10" s="316"/>
      <c r="F10" s="130"/>
      <c r="G10" s="60"/>
      <c r="H10" s="129"/>
      <c r="I10" s="131"/>
      <c r="J10" s="132"/>
      <c r="K10" s="131"/>
      <c r="L10" s="129"/>
      <c r="M10" s="131"/>
      <c r="N10" s="129"/>
      <c r="O10" s="131"/>
      <c r="P10" s="317"/>
      <c r="Q10" s="151" t="e">
        <f t="shared" ref="Q10:Q73" si="1">IF(R10&lt;-10%,1,IF(S10&gt;20%,1,0))</f>
        <v>#N/A</v>
      </c>
      <c r="R10" s="27" t="e">
        <v>#N/A</v>
      </c>
      <c r="S10" s="27" t="e">
        <v>#N/A</v>
      </c>
    </row>
    <row r="11" spans="1:19" x14ac:dyDescent="0.2">
      <c r="A11" s="251" t="s">
        <v>461</v>
      </c>
      <c r="B11" s="251" t="s">
        <v>1131</v>
      </c>
      <c r="C11" s="251"/>
      <c r="D11" s="315">
        <f>VLOOKUP($A11,T10_Prev68CCG_1314Q1!$A:$AE,4,FALSE)+VLOOKUP($A11,T11_Prev68CCG_1314Q2!$A:$AE,4,FALSE)+VLOOKUP($A11,T12_Prev68CCG_1314Q3!$A:$AE,4,FALSE)+VLOOKUP($A11,T13_Prev68CCG_1314Q4!$A:$AE,4,FALSE)</f>
        <v>13371</v>
      </c>
      <c r="E11" s="316">
        <f>VLOOKUP($A11,T10_Prev68CCG_1314Q1!$A:$AE,5,FALSE)+VLOOKUP($A11,T11_Prev68CCG_1314Q2!$A:$AE,5,FALSE)+VLOOKUP($A11,T12_Prev68CCG_1314Q3!$A:$AE,5,FALSE)+VLOOKUP($A11,T13_Prev68CCG_1314Q4!$A:$AE,5,FALSE)</f>
        <v>4974</v>
      </c>
      <c r="F11" s="130">
        <f t="shared" ref="F11:F34" si="2">I11+K11</f>
        <v>0.37199910253533763</v>
      </c>
      <c r="G11" s="60" t="str">
        <f t="shared" si="0"/>
        <v>36.4% - 38.0%</v>
      </c>
      <c r="H11" s="316">
        <f>VLOOKUP($A11,T10_Prev68CCG_1314Q1!$A:$AE,9,FALSE)+VLOOKUP($A11,T11_Prev68CCG_1314Q2!$A:$AE,9,FALSE)+VLOOKUP($A11,T12_Prev68CCG_1314Q3!$A:$AE,9,FALSE)+VLOOKUP($A11,T13_Prev68CCG_1314Q4!$A:$AE,9,FALSE)</f>
        <v>1.1303746898239102</v>
      </c>
      <c r="I11" s="131">
        <v>0.28277615735547079</v>
      </c>
      <c r="J11" s="316">
        <f>VLOOKUP($A11,T10_Prev68CCG_1314Q1!$A:$AE,11,FALSE)+VLOOKUP($A11,T11_Prev68CCG_1314Q2!$A:$AE,11,FALSE)+VLOOKUP($A11,T12_Prev68CCG_1314Q3!$A:$AE,11,FALSE)+VLOOKUP($A11,T13_Prev68CCG_1314Q4!$A:$AE,11,FALSE)</f>
        <v>0.35707953108418022</v>
      </c>
      <c r="K11" s="131">
        <v>8.9222945179866869E-2</v>
      </c>
      <c r="L11" s="316">
        <f>VLOOKUP($A11,T10_Prev68CCG_1314Q1!$A:$AE,13,FALSE)+VLOOKUP($A11,T11_Prev68CCG_1314Q2!$A:$AE,13,FALSE)+VLOOKUP($A11,T12_Prev68CCG_1314Q3!$A:$AE,13,FALSE)+VLOOKUP($A11,T13_Prev68CCG_1314Q4!$A:$AE,13,FALSE)</f>
        <v>2.3802384151740625</v>
      </c>
      <c r="M11" s="131">
        <v>0.59486949368035302</v>
      </c>
      <c r="N11" s="316">
        <f>VLOOKUP($A11,T10_Prev68CCG_1314Q1!$A:$AE,15,FALSE)+VLOOKUP($A11,T11_Prev68CCG_1314Q2!$A:$AE,15,FALSE)+VLOOKUP($A11,T12_Prev68CCG_1314Q3!$A:$AE,15,FALSE)+VLOOKUP($A11,T13_Prev68CCG_1314Q4!$A:$AE,15,FALSE)</f>
        <v>0.13230736391784706</v>
      </c>
      <c r="O11" s="131">
        <f t="shared" ref="O11:O35" si="3">N11/D11</f>
        <v>9.8950986401800213E-6</v>
      </c>
      <c r="P11" s="317"/>
      <c r="Q11" s="151">
        <f t="shared" si="1"/>
        <v>0</v>
      </c>
      <c r="R11" s="27">
        <v>-5.2508503401360596E-2</v>
      </c>
      <c r="S11" s="27">
        <v>-5.2508503401360596E-2</v>
      </c>
    </row>
    <row r="12" spans="1:19" x14ac:dyDescent="0.2">
      <c r="A12" s="251" t="s">
        <v>480</v>
      </c>
      <c r="B12" s="251" t="s">
        <v>1129</v>
      </c>
      <c r="C12" s="251"/>
      <c r="D12" s="315">
        <f>VLOOKUP($A12,T10_Prev68CCG_1314Q1!$A:$AE,4,FALSE)+VLOOKUP($A12,T11_Prev68CCG_1314Q2!$A:$AE,4,FALSE)+VLOOKUP($A12,T12_Prev68CCG_1314Q3!$A:$AE,4,FALSE)+VLOOKUP($A12,T13_Prev68CCG_1314Q4!$A:$AE,4,FALSE)</f>
        <v>13503</v>
      </c>
      <c r="E12" s="316">
        <f>VLOOKUP($A12,T10_Prev68CCG_1314Q1!$A:$AE,5,FALSE)+VLOOKUP($A12,T11_Prev68CCG_1314Q2!$A:$AE,5,FALSE)+VLOOKUP($A12,T12_Prev68CCG_1314Q3!$A:$AE,5,FALSE)+VLOOKUP($A12,T13_Prev68CCG_1314Q4!$A:$AE,5,FALSE)</f>
        <v>3691</v>
      </c>
      <c r="F12" s="130">
        <f t="shared" si="2"/>
        <v>0.273346663704362</v>
      </c>
      <c r="G12" s="60" t="str">
        <f t="shared" si="0"/>
        <v>26.6% - 28.1%</v>
      </c>
      <c r="H12" s="316">
        <f>VLOOKUP($A12,T10_Prev68CCG_1314Q1!$A:$AE,9,FALSE)+VLOOKUP($A12,T11_Prev68CCG_1314Q2!$A:$AE,9,FALSE)+VLOOKUP($A12,T12_Prev68CCG_1314Q3!$A:$AE,9,FALSE)+VLOOKUP($A12,T13_Prev68CCG_1314Q4!$A:$AE,9,FALSE)</f>
        <v>0.81462256339557015</v>
      </c>
      <c r="I12" s="131">
        <v>0.20380656150485077</v>
      </c>
      <c r="J12" s="316">
        <f>VLOOKUP($A12,T10_Prev68CCG_1314Q1!$A:$AE,11,FALSE)+VLOOKUP($A12,T11_Prev68CCG_1314Q2!$A:$AE,11,FALSE)+VLOOKUP($A12,T12_Prev68CCG_1314Q3!$A:$AE,11,FALSE)+VLOOKUP($A12,T13_Prev68CCG_1314Q4!$A:$AE,11,FALSE)</f>
        <v>0.27846546428608887</v>
      </c>
      <c r="K12" s="131">
        <v>6.954010219951122E-2</v>
      </c>
      <c r="L12" s="316">
        <f>VLOOKUP($A12,T10_Prev68CCG_1314Q1!$A:$AE,13,FALSE)+VLOOKUP($A12,T11_Prev68CCG_1314Q2!$A:$AE,13,FALSE)+VLOOKUP($A12,T12_Prev68CCG_1314Q3!$A:$AE,13,FALSE)+VLOOKUP($A12,T13_Prev68CCG_1314Q4!$A:$AE,13,FALSE)</f>
        <v>2.8852545614251595</v>
      </c>
      <c r="M12" s="131">
        <v>0.72124713026734799</v>
      </c>
      <c r="N12" s="316">
        <f>VLOOKUP($A12,T10_Prev68CCG_1314Q1!$A:$AE,15,FALSE)+VLOOKUP($A12,T11_Prev68CCG_1314Q2!$A:$AE,15,FALSE)+VLOOKUP($A12,T12_Prev68CCG_1314Q3!$A:$AE,15,FALSE)+VLOOKUP($A12,T13_Prev68CCG_1314Q4!$A:$AE,15,FALSE)</f>
        <v>2.1657410893181732E-2</v>
      </c>
      <c r="O12" s="131">
        <f t="shared" si="3"/>
        <v>1.6038962373681205E-6</v>
      </c>
      <c r="P12" s="317"/>
      <c r="Q12" s="151">
        <f t="shared" si="1"/>
        <v>0</v>
      </c>
      <c r="R12" s="27">
        <v>-5.7382198952879548E-2</v>
      </c>
      <c r="S12" s="27">
        <v>-5.7382198952879548E-2</v>
      </c>
    </row>
    <row r="13" spans="1:19" x14ac:dyDescent="0.2">
      <c r="A13" s="251" t="s">
        <v>496</v>
      </c>
      <c r="B13" s="251" t="s">
        <v>497</v>
      </c>
      <c r="C13" s="251"/>
      <c r="D13" s="315">
        <f>VLOOKUP($A13,T10_Prev68CCG_1314Q1!$A:$AE,4,FALSE)+VLOOKUP($A13,T11_Prev68CCG_1314Q2!$A:$AE,4,FALSE)+VLOOKUP($A13,T12_Prev68CCG_1314Q3!$A:$AE,4,FALSE)+VLOOKUP($A13,T13_Prev68CCG_1314Q4!$A:$AE,4,FALSE)</f>
        <v>34327</v>
      </c>
      <c r="E13" s="316">
        <f>VLOOKUP($A13,T10_Prev68CCG_1314Q1!$A:$AE,5,FALSE)+VLOOKUP($A13,T11_Prev68CCG_1314Q2!$A:$AE,5,FALSE)+VLOOKUP($A13,T12_Prev68CCG_1314Q3!$A:$AE,5,FALSE)+VLOOKUP($A13,T13_Prev68CCG_1314Q4!$A:$AE,5,FALSE)</f>
        <v>12023</v>
      </c>
      <c r="F13" s="130"/>
      <c r="G13" s="60" t="str">
        <f t="shared" si="0"/>
        <v/>
      </c>
      <c r="H13" s="316">
        <f>VLOOKUP($A13,T10_Prev68CCG_1314Q1!$A:$AE,9,FALSE)+VLOOKUP($A13,T11_Prev68CCG_1314Q2!$A:$AE,9,FALSE)+VLOOKUP($A13,T12_Prev68CCG_1314Q3!$A:$AE,9,FALSE)+VLOOKUP($A13,T13_Prev68CCG_1314Q4!$A:$AE,9,FALSE)</f>
        <v>0</v>
      </c>
      <c r="I13" s="131"/>
      <c r="J13" s="316">
        <f>VLOOKUP($A13,T10_Prev68CCG_1314Q1!$A:$AE,11,FALSE)+VLOOKUP($A13,T11_Prev68CCG_1314Q2!$A:$AE,11,FALSE)+VLOOKUP($A13,T12_Prev68CCG_1314Q3!$A:$AE,11,FALSE)+VLOOKUP($A13,T13_Prev68CCG_1314Q4!$A:$AE,11,FALSE)</f>
        <v>0</v>
      </c>
      <c r="K13" s="131"/>
      <c r="L13" s="316">
        <f>VLOOKUP($A13,T10_Prev68CCG_1314Q1!$A:$AE,13,FALSE)+VLOOKUP($A13,T11_Prev68CCG_1314Q2!$A:$AE,13,FALSE)+VLOOKUP($A13,T12_Prev68CCG_1314Q3!$A:$AE,13,FALSE)+VLOOKUP($A13,T13_Prev68CCG_1314Q4!$A:$AE,13,FALSE)</f>
        <v>0</v>
      </c>
      <c r="M13" s="131"/>
      <c r="N13" s="316">
        <f>VLOOKUP($A13,T10_Prev68CCG_1314Q1!$A:$AE,15,FALSE)+VLOOKUP($A13,T11_Prev68CCG_1314Q2!$A:$AE,15,FALSE)+VLOOKUP($A13,T12_Prev68CCG_1314Q3!$A:$AE,15,FALSE)+VLOOKUP($A13,T13_Prev68CCG_1314Q4!$A:$AE,15,FALSE)</f>
        <v>0.67323133234297816</v>
      </c>
      <c r="O13" s="131">
        <f t="shared" si="3"/>
        <v>1.9612297385235474E-5</v>
      </c>
      <c r="P13" s="317"/>
      <c r="Q13" s="151">
        <f t="shared" si="1"/>
        <v>1</v>
      </c>
      <c r="R13" s="27">
        <v>-0.10237435280581564</v>
      </c>
      <c r="S13" s="27">
        <v>-0.10237435280581564</v>
      </c>
    </row>
    <row r="14" spans="1:19" x14ac:dyDescent="0.2">
      <c r="A14" s="251" t="s">
        <v>534</v>
      </c>
      <c r="B14" s="251" t="s">
        <v>535</v>
      </c>
      <c r="C14" s="251"/>
      <c r="D14" s="315">
        <f>VLOOKUP($A14,T10_Prev68CCG_1314Q1!$A:$AE,4,FALSE)+VLOOKUP($A14,T11_Prev68CCG_1314Q2!$A:$AE,4,FALSE)+VLOOKUP($A14,T12_Prev68CCG_1314Q3!$A:$AE,4,FALSE)+VLOOKUP($A14,T13_Prev68CCG_1314Q4!$A:$AE,4,FALSE)</f>
        <v>16825</v>
      </c>
      <c r="E14" s="316">
        <f>VLOOKUP($A14,T10_Prev68CCG_1314Q1!$A:$AE,5,FALSE)+VLOOKUP($A14,T11_Prev68CCG_1314Q2!$A:$AE,5,FALSE)+VLOOKUP($A14,T12_Prev68CCG_1314Q3!$A:$AE,5,FALSE)+VLOOKUP($A14,T13_Prev68CCG_1314Q4!$A:$AE,5,FALSE)</f>
        <v>5373</v>
      </c>
      <c r="F14" s="130"/>
      <c r="G14" s="60" t="str">
        <f t="shared" si="0"/>
        <v/>
      </c>
      <c r="H14" s="316">
        <f>VLOOKUP($A14,T10_Prev68CCG_1314Q1!$A:$AE,9,FALSE)+VLOOKUP($A14,T11_Prev68CCG_1314Q2!$A:$AE,9,FALSE)+VLOOKUP($A14,T12_Prev68CCG_1314Q3!$A:$AE,9,FALSE)+VLOOKUP($A14,T13_Prev68CCG_1314Q4!$A:$AE,9,FALSE)</f>
        <v>0</v>
      </c>
      <c r="I14" s="131"/>
      <c r="J14" s="316">
        <f>VLOOKUP($A14,T10_Prev68CCG_1314Q1!$A:$AE,11,FALSE)+VLOOKUP($A14,T11_Prev68CCG_1314Q2!$A:$AE,11,FALSE)+VLOOKUP($A14,T12_Prev68CCG_1314Q3!$A:$AE,11,FALSE)+VLOOKUP($A14,T13_Prev68CCG_1314Q4!$A:$AE,11,FALSE)</f>
        <v>0</v>
      </c>
      <c r="K14" s="131"/>
      <c r="L14" s="316">
        <f>VLOOKUP($A14,T10_Prev68CCG_1314Q1!$A:$AE,13,FALSE)+VLOOKUP($A14,T11_Prev68CCG_1314Q2!$A:$AE,13,FALSE)+VLOOKUP($A14,T12_Prev68CCG_1314Q3!$A:$AE,13,FALSE)+VLOOKUP($A14,T13_Prev68CCG_1314Q4!$A:$AE,13,FALSE)</f>
        <v>0</v>
      </c>
      <c r="M14" s="131"/>
      <c r="N14" s="316">
        <f>VLOOKUP($A14,T10_Prev68CCG_1314Q1!$A:$AE,15,FALSE)+VLOOKUP($A14,T11_Prev68CCG_1314Q2!$A:$AE,15,FALSE)+VLOOKUP($A14,T12_Prev68CCG_1314Q3!$A:$AE,15,FALSE)+VLOOKUP($A14,T13_Prev68CCG_1314Q4!$A:$AE,15,FALSE)</f>
        <v>0.62581670831741487</v>
      </c>
      <c r="O14" s="131">
        <f t="shared" si="3"/>
        <v>3.7195643882164334E-5</v>
      </c>
      <c r="P14" s="317"/>
      <c r="Q14" s="151">
        <f t="shared" si="1"/>
        <v>0</v>
      </c>
      <c r="R14" s="27">
        <v>-5.2166075150695712E-2</v>
      </c>
      <c r="S14" s="27">
        <v>-5.2166075150695712E-2</v>
      </c>
    </row>
    <row r="15" spans="1:19" x14ac:dyDescent="0.2">
      <c r="A15" s="251" t="s">
        <v>560</v>
      </c>
      <c r="B15" s="251" t="s">
        <v>561</v>
      </c>
      <c r="C15" s="251"/>
      <c r="D15" s="315">
        <f>VLOOKUP($A15,T10_Prev68CCG_1314Q1!$A:$AE,4,FALSE)+VLOOKUP($A15,T11_Prev68CCG_1314Q2!$A:$AE,4,FALSE)+VLOOKUP($A15,T12_Prev68CCG_1314Q3!$A:$AE,4,FALSE)+VLOOKUP($A15,T13_Prev68CCG_1314Q4!$A:$AE,4,FALSE)</f>
        <v>13243</v>
      </c>
      <c r="E15" s="316">
        <f>VLOOKUP($A15,T10_Prev68CCG_1314Q1!$A:$AE,5,FALSE)+VLOOKUP($A15,T11_Prev68CCG_1314Q2!$A:$AE,5,FALSE)+VLOOKUP($A15,T12_Prev68CCG_1314Q3!$A:$AE,5,FALSE)+VLOOKUP($A15,T13_Prev68CCG_1314Q4!$A:$AE,5,FALSE)</f>
        <v>3512</v>
      </c>
      <c r="F15" s="130">
        <f t="shared" si="2"/>
        <v>0.26519670769463111</v>
      </c>
      <c r="G15" s="60" t="str">
        <f t="shared" si="0"/>
        <v>25.8% - 27.3%</v>
      </c>
      <c r="H15" s="316">
        <f>VLOOKUP($A15,T10_Prev68CCG_1314Q1!$A:$AE,9,FALSE)+VLOOKUP($A15,T11_Prev68CCG_1314Q2!$A:$AE,9,FALSE)+VLOOKUP($A15,T12_Prev68CCG_1314Q3!$A:$AE,9,FALSE)+VLOOKUP($A15,T13_Prev68CCG_1314Q4!$A:$AE,9,FALSE)</f>
        <v>0.57453510706907895</v>
      </c>
      <c r="I15" s="131">
        <v>0.19142188325908027</v>
      </c>
      <c r="J15" s="316">
        <f>VLOOKUP($A15,T10_Prev68CCG_1314Q1!$A:$AE,11,FALSE)+VLOOKUP($A15,T11_Prev68CCG_1314Q2!$A:$AE,11,FALSE)+VLOOKUP($A15,T12_Prev68CCG_1314Q3!$A:$AE,11,FALSE)+VLOOKUP($A15,T13_Prev68CCG_1314Q4!$A:$AE,11,FALSE)</f>
        <v>0.22482199394155383</v>
      </c>
      <c r="K15" s="131">
        <v>7.3774824435550862E-2</v>
      </c>
      <c r="L15" s="316">
        <f>VLOOKUP($A15,T10_Prev68CCG_1314Q1!$A:$AE,13,FALSE)+VLOOKUP($A15,T11_Prev68CCG_1314Q2!$A:$AE,13,FALSE)+VLOOKUP($A15,T12_Prev68CCG_1314Q3!$A:$AE,13,FALSE)+VLOOKUP($A15,T13_Prev68CCG_1314Q4!$A:$AE,13,FALSE)</f>
        <v>2.0955519795442736</v>
      </c>
      <c r="M15" s="131">
        <v>0.70037000679604322</v>
      </c>
      <c r="N15" s="316">
        <f>VLOOKUP($A15,T10_Prev68CCG_1314Q1!$A:$AE,15,FALSE)+VLOOKUP($A15,T11_Prev68CCG_1314Q2!$A:$AE,15,FALSE)+VLOOKUP($A15,T12_Prev68CCG_1314Q3!$A:$AE,15,FALSE)+VLOOKUP($A15,T13_Prev68CCG_1314Q4!$A:$AE,15,FALSE)</f>
        <v>0.13776642898893074</v>
      </c>
      <c r="O15" s="131">
        <f t="shared" si="3"/>
        <v>1.0402962243368628E-5</v>
      </c>
      <c r="P15" s="317"/>
      <c r="Q15" s="151">
        <f t="shared" si="1"/>
        <v>0</v>
      </c>
      <c r="R15" s="27">
        <v>-8.6689655172413782E-2</v>
      </c>
      <c r="S15" s="27">
        <v>-8.6689655172413782E-2</v>
      </c>
    </row>
    <row r="16" spans="1:19" x14ac:dyDescent="0.2">
      <c r="A16" s="251" t="s">
        <v>580</v>
      </c>
      <c r="B16" s="251" t="s">
        <v>1163</v>
      </c>
      <c r="C16" s="251"/>
      <c r="D16" s="315">
        <f>VLOOKUP($A16,T10_Prev68CCG_1314Q1!$A:$AE,4,FALSE)+VLOOKUP($A16,T11_Prev68CCG_1314Q2!$A:$AE,4,FALSE)+VLOOKUP($A16,T12_Prev68CCG_1314Q3!$A:$AE,4,FALSE)+VLOOKUP($A16,T13_Prev68CCG_1314Q4!$A:$AE,4,FALSE)</f>
        <v>20205</v>
      </c>
      <c r="E16" s="316">
        <f>VLOOKUP($A16,T10_Prev68CCG_1314Q1!$A:$AE,5,FALSE)+VLOOKUP($A16,T11_Prev68CCG_1314Q2!$A:$AE,5,FALSE)+VLOOKUP($A16,T12_Prev68CCG_1314Q3!$A:$AE,5,FALSE)+VLOOKUP($A16,T13_Prev68CCG_1314Q4!$A:$AE,5,FALSE)</f>
        <v>6750</v>
      </c>
      <c r="F16" s="130"/>
      <c r="G16" s="60" t="str">
        <f t="shared" si="0"/>
        <v/>
      </c>
      <c r="H16" s="316">
        <f>VLOOKUP($A16,T10_Prev68CCG_1314Q1!$A:$AE,9,FALSE)+VLOOKUP($A16,T11_Prev68CCG_1314Q2!$A:$AE,9,FALSE)+VLOOKUP($A16,T12_Prev68CCG_1314Q3!$A:$AE,9,FALSE)+VLOOKUP($A16,T13_Prev68CCG_1314Q4!$A:$AE,9,FALSE)</f>
        <v>0</v>
      </c>
      <c r="I16" s="131"/>
      <c r="J16" s="316">
        <f>VLOOKUP($A16,T10_Prev68CCG_1314Q1!$A:$AE,11,FALSE)+VLOOKUP($A16,T11_Prev68CCG_1314Q2!$A:$AE,11,FALSE)+VLOOKUP($A16,T12_Prev68CCG_1314Q3!$A:$AE,11,FALSE)+VLOOKUP($A16,T13_Prev68CCG_1314Q4!$A:$AE,11,FALSE)</f>
        <v>0</v>
      </c>
      <c r="K16" s="131"/>
      <c r="L16" s="316">
        <f>VLOOKUP($A16,T10_Prev68CCG_1314Q1!$A:$AE,13,FALSE)+VLOOKUP($A16,T11_Prev68CCG_1314Q2!$A:$AE,13,FALSE)+VLOOKUP($A16,T12_Prev68CCG_1314Q3!$A:$AE,13,FALSE)+VLOOKUP($A16,T13_Prev68CCG_1314Q4!$A:$AE,13,FALSE)</f>
        <v>0</v>
      </c>
      <c r="M16" s="131"/>
      <c r="N16" s="316">
        <f>VLOOKUP($A16,T10_Prev68CCG_1314Q1!$A:$AE,15,FALSE)+VLOOKUP($A16,T11_Prev68CCG_1314Q2!$A:$AE,15,FALSE)+VLOOKUP($A16,T12_Prev68CCG_1314Q3!$A:$AE,15,FALSE)+VLOOKUP($A16,T13_Prev68CCG_1314Q4!$A:$AE,15,FALSE)</f>
        <v>0.28431136782761307</v>
      </c>
      <c r="O16" s="131">
        <f t="shared" si="3"/>
        <v>1.4071337185232026E-5</v>
      </c>
      <c r="P16" s="317"/>
      <c r="Q16" s="151">
        <f t="shared" si="1"/>
        <v>0</v>
      </c>
      <c r="R16" s="27">
        <v>-3.8452386617808032E-2</v>
      </c>
      <c r="S16" s="27">
        <v>-3.8452386617808032E-2</v>
      </c>
    </row>
    <row r="17" spans="1:19" x14ac:dyDescent="0.2">
      <c r="A17" s="251" t="s">
        <v>605</v>
      </c>
      <c r="B17" s="251" t="s">
        <v>1158</v>
      </c>
      <c r="C17" s="251"/>
      <c r="D17" s="315">
        <f>VLOOKUP($A17,T10_Prev68CCG_1314Q1!$A:$AE,4,FALSE)+VLOOKUP($A17,T11_Prev68CCG_1314Q2!$A:$AE,4,FALSE)+VLOOKUP($A17,T12_Prev68CCG_1314Q3!$A:$AE,4,FALSE)+VLOOKUP($A17,T13_Prev68CCG_1314Q4!$A:$AE,4,FALSE)</f>
        <v>15165</v>
      </c>
      <c r="E17" s="316">
        <f>VLOOKUP($A17,T10_Prev68CCG_1314Q1!$A:$AE,5,FALSE)+VLOOKUP($A17,T11_Prev68CCG_1314Q2!$A:$AE,5,FALSE)+VLOOKUP($A17,T12_Prev68CCG_1314Q3!$A:$AE,5,FALSE)+VLOOKUP($A17,T13_Prev68CCG_1314Q4!$A:$AE,5,FALSE)</f>
        <v>5396</v>
      </c>
      <c r="F17" s="130"/>
      <c r="G17" s="60" t="str">
        <f t="shared" si="0"/>
        <v/>
      </c>
      <c r="H17" s="316">
        <f>VLOOKUP($A17,T10_Prev68CCG_1314Q1!$A:$AE,9,FALSE)+VLOOKUP($A17,T11_Prev68CCG_1314Q2!$A:$AE,9,FALSE)+VLOOKUP($A17,T12_Prev68CCG_1314Q3!$A:$AE,9,FALSE)+VLOOKUP($A17,T13_Prev68CCG_1314Q4!$A:$AE,9,FALSE)</f>
        <v>0</v>
      </c>
      <c r="I17" s="131"/>
      <c r="J17" s="316">
        <f>VLOOKUP($A17,T10_Prev68CCG_1314Q1!$A:$AE,11,FALSE)+VLOOKUP($A17,T11_Prev68CCG_1314Q2!$A:$AE,11,FALSE)+VLOOKUP($A17,T12_Prev68CCG_1314Q3!$A:$AE,11,FALSE)+VLOOKUP($A17,T13_Prev68CCG_1314Q4!$A:$AE,11,FALSE)</f>
        <v>0</v>
      </c>
      <c r="K17" s="131"/>
      <c r="L17" s="316">
        <f>VLOOKUP($A17,T10_Prev68CCG_1314Q1!$A:$AE,13,FALSE)+VLOOKUP($A17,T11_Prev68CCG_1314Q2!$A:$AE,13,FALSE)+VLOOKUP($A17,T12_Prev68CCG_1314Q3!$A:$AE,13,FALSE)+VLOOKUP($A17,T13_Prev68CCG_1314Q4!$A:$AE,13,FALSE)</f>
        <v>0</v>
      </c>
      <c r="M17" s="131"/>
      <c r="N17" s="316">
        <f>VLOOKUP($A17,T10_Prev68CCG_1314Q1!$A:$AE,15,FALSE)+VLOOKUP($A17,T11_Prev68CCG_1314Q2!$A:$AE,15,FALSE)+VLOOKUP($A17,T12_Prev68CCG_1314Q3!$A:$AE,15,FALSE)+VLOOKUP($A17,T13_Prev68CCG_1314Q4!$A:$AE,15,FALSE)</f>
        <v>0.27782267340053596</v>
      </c>
      <c r="O17" s="131">
        <f t="shared" si="3"/>
        <v>1.8319991651865212E-5</v>
      </c>
      <c r="P17" s="317"/>
      <c r="Q17" s="151">
        <f t="shared" si="1"/>
        <v>1</v>
      </c>
      <c r="R17" s="27">
        <v>-0.18195058798144348</v>
      </c>
      <c r="S17" s="27">
        <v>-0.18195058798144348</v>
      </c>
    </row>
    <row r="18" spans="1:19" x14ac:dyDescent="0.2">
      <c r="A18" s="251" t="s">
        <v>630</v>
      </c>
      <c r="B18" s="251" t="s">
        <v>1136</v>
      </c>
      <c r="C18" s="251"/>
      <c r="D18" s="315">
        <f>VLOOKUP($A18,T10_Prev68CCG_1314Q1!$A:$AE,4,FALSE)+VLOOKUP($A18,T11_Prev68CCG_1314Q2!$A:$AE,4,FALSE)+VLOOKUP($A18,T12_Prev68CCG_1314Q3!$A:$AE,4,FALSE)+VLOOKUP($A18,T13_Prev68CCG_1314Q4!$A:$AE,4,FALSE)</f>
        <v>15034</v>
      </c>
      <c r="E18" s="316">
        <f>VLOOKUP($A18,T10_Prev68CCG_1314Q1!$A:$AE,5,FALSE)+VLOOKUP($A18,T11_Prev68CCG_1314Q2!$A:$AE,5,FALSE)+VLOOKUP($A18,T12_Prev68CCG_1314Q3!$A:$AE,5,FALSE)+VLOOKUP($A18,T13_Prev68CCG_1314Q4!$A:$AE,5,FALSE)</f>
        <v>5778</v>
      </c>
      <c r="F18" s="130"/>
      <c r="G18" s="60" t="str">
        <f t="shared" si="0"/>
        <v/>
      </c>
      <c r="H18" s="316">
        <f>VLOOKUP($A18,T10_Prev68CCG_1314Q1!$A:$AE,9,FALSE)+VLOOKUP($A18,T11_Prev68CCG_1314Q2!$A:$AE,9,FALSE)+VLOOKUP($A18,T12_Prev68CCG_1314Q3!$A:$AE,9,FALSE)+VLOOKUP($A18,T13_Prev68CCG_1314Q4!$A:$AE,9,FALSE)</f>
        <v>0</v>
      </c>
      <c r="I18" s="131"/>
      <c r="J18" s="316">
        <f>VLOOKUP($A18,T10_Prev68CCG_1314Q1!$A:$AE,11,FALSE)+VLOOKUP($A18,T11_Prev68CCG_1314Q2!$A:$AE,11,FALSE)+VLOOKUP($A18,T12_Prev68CCG_1314Q3!$A:$AE,11,FALSE)+VLOOKUP($A18,T13_Prev68CCG_1314Q4!$A:$AE,11,FALSE)</f>
        <v>0</v>
      </c>
      <c r="K18" s="131"/>
      <c r="L18" s="316">
        <f>VLOOKUP($A18,T10_Prev68CCG_1314Q1!$A:$AE,13,FALSE)+VLOOKUP($A18,T11_Prev68CCG_1314Q2!$A:$AE,13,FALSE)+VLOOKUP($A18,T12_Prev68CCG_1314Q3!$A:$AE,13,FALSE)+VLOOKUP($A18,T13_Prev68CCG_1314Q4!$A:$AE,13,FALSE)</f>
        <v>0</v>
      </c>
      <c r="M18" s="131"/>
      <c r="N18" s="316">
        <f>VLOOKUP($A18,T10_Prev68CCG_1314Q1!$A:$AE,15,FALSE)+VLOOKUP($A18,T11_Prev68CCG_1314Q2!$A:$AE,15,FALSE)+VLOOKUP($A18,T12_Prev68CCG_1314Q3!$A:$AE,15,FALSE)+VLOOKUP($A18,T13_Prev68CCG_1314Q4!$A:$AE,15,FALSE)</f>
        <v>0.42489471117328681</v>
      </c>
      <c r="O18" s="131">
        <f t="shared" si="3"/>
        <v>2.8262252971483759E-5</v>
      </c>
      <c r="P18" s="317"/>
      <c r="Q18" s="151">
        <f t="shared" si="1"/>
        <v>1</v>
      </c>
      <c r="R18" s="27">
        <v>-0.16966751353142606</v>
      </c>
      <c r="S18" s="27">
        <v>-0.16966751353142606</v>
      </c>
    </row>
    <row r="19" spans="1:19" x14ac:dyDescent="0.2">
      <c r="A19" s="251" t="s">
        <v>646</v>
      </c>
      <c r="B19" s="251" t="s">
        <v>647</v>
      </c>
      <c r="C19" s="251"/>
      <c r="D19" s="315">
        <f>VLOOKUP($A19,T10_Prev68CCG_1314Q1!$A:$AE,4,FALSE)+VLOOKUP($A19,T11_Prev68CCG_1314Q2!$A:$AE,4,FALSE)+VLOOKUP($A19,T12_Prev68CCG_1314Q3!$A:$AE,4,FALSE)+VLOOKUP($A19,T13_Prev68CCG_1314Q4!$A:$AE,4,FALSE)</f>
        <v>30745</v>
      </c>
      <c r="E19" s="316">
        <f>VLOOKUP($A19,T10_Prev68CCG_1314Q1!$A:$AE,5,FALSE)+VLOOKUP($A19,T11_Prev68CCG_1314Q2!$A:$AE,5,FALSE)+VLOOKUP($A19,T12_Prev68CCG_1314Q3!$A:$AE,5,FALSE)+VLOOKUP($A19,T13_Prev68CCG_1314Q4!$A:$AE,5,FALSE)</f>
        <v>13453</v>
      </c>
      <c r="F19" s="130">
        <f t="shared" si="2"/>
        <v>0.43756708407871198</v>
      </c>
      <c r="G19" s="60" t="str">
        <f t="shared" si="0"/>
        <v>43.2% - 44.3%</v>
      </c>
      <c r="H19" s="316">
        <f>VLOOKUP($A19,T10_Prev68CCG_1314Q1!$A:$AE,9,FALSE)+VLOOKUP($A19,T11_Prev68CCG_1314Q2!$A:$AE,9,FALSE)+VLOOKUP($A19,T12_Prev68CCG_1314Q3!$A:$AE,9,FALSE)+VLOOKUP($A19,T13_Prev68CCG_1314Q4!$A:$AE,9,FALSE)</f>
        <v>1.2110982940693986</v>
      </c>
      <c r="I19" s="131">
        <v>0.3027809399902423</v>
      </c>
      <c r="J19" s="316">
        <f>VLOOKUP($A19,T10_Prev68CCG_1314Q1!$A:$AE,11,FALSE)+VLOOKUP($A19,T11_Prev68CCG_1314Q2!$A:$AE,11,FALSE)+VLOOKUP($A19,T12_Prev68CCG_1314Q3!$A:$AE,11,FALSE)+VLOOKUP($A19,T13_Prev68CCG_1314Q4!$A:$AE,11,FALSE)</f>
        <v>0.53996387288189496</v>
      </c>
      <c r="K19" s="131">
        <v>0.13478614408846967</v>
      </c>
      <c r="L19" s="316">
        <f>VLOOKUP($A19,T10_Prev68CCG_1314Q1!$A:$AE,13,FALSE)+VLOOKUP($A19,T11_Prev68CCG_1314Q2!$A:$AE,13,FALSE)+VLOOKUP($A19,T12_Prev68CCG_1314Q3!$A:$AE,13,FALSE)+VLOOKUP($A19,T13_Prev68CCG_1314Q4!$A:$AE,13,FALSE)</f>
        <v>2.1487986905721064</v>
      </c>
      <c r="M19" s="131">
        <v>0.53742071881606768</v>
      </c>
      <c r="N19" s="316">
        <f>VLOOKUP($A19,T10_Prev68CCG_1314Q1!$A:$AE,15,FALSE)+VLOOKUP($A19,T11_Prev68CCG_1314Q2!$A:$AE,15,FALSE)+VLOOKUP($A19,T12_Prev68CCG_1314Q3!$A:$AE,15,FALSE)+VLOOKUP($A19,T13_Prev68CCG_1314Q4!$A:$AE,15,FALSE)</f>
        <v>0.10013914247659991</v>
      </c>
      <c r="O19" s="131">
        <f t="shared" si="3"/>
        <v>3.257087086570171E-6</v>
      </c>
      <c r="P19" s="317"/>
      <c r="Q19" s="151">
        <f t="shared" si="1"/>
        <v>0</v>
      </c>
      <c r="R19" s="27">
        <v>-3.7715179968701107E-2</v>
      </c>
      <c r="S19" s="27">
        <v>-3.7715179968701107E-2</v>
      </c>
    </row>
    <row r="20" spans="1:19" s="133" customFormat="1" x14ac:dyDescent="0.2">
      <c r="A20" s="251" t="s">
        <v>678</v>
      </c>
      <c r="B20" s="251" t="s">
        <v>1133</v>
      </c>
      <c r="C20" s="251"/>
      <c r="D20" s="315">
        <f>VLOOKUP($A20,T10_Prev68CCG_1314Q1!$A:$AE,4,FALSE)+VLOOKUP($A20,T11_Prev68CCG_1314Q2!$A:$AE,4,FALSE)+VLOOKUP($A20,T12_Prev68CCG_1314Q3!$A:$AE,4,FALSE)+VLOOKUP($A20,T13_Prev68CCG_1314Q4!$A:$AE,4,FALSE)</f>
        <v>16072</v>
      </c>
      <c r="E20" s="316">
        <f>VLOOKUP($A20,T10_Prev68CCG_1314Q1!$A:$AE,5,FALSE)+VLOOKUP($A20,T11_Prev68CCG_1314Q2!$A:$AE,5,FALSE)+VLOOKUP($A20,T12_Prev68CCG_1314Q3!$A:$AE,5,FALSE)+VLOOKUP($A20,T13_Prev68CCG_1314Q4!$A:$AE,5,FALSE)</f>
        <v>7008</v>
      </c>
      <c r="F20" s="130"/>
      <c r="G20" s="60" t="str">
        <f t="shared" si="0"/>
        <v/>
      </c>
      <c r="H20" s="316">
        <f>VLOOKUP($A20,T10_Prev68CCG_1314Q1!$A:$AE,9,FALSE)+VLOOKUP($A20,T11_Prev68CCG_1314Q2!$A:$AE,9,FALSE)+VLOOKUP($A20,T12_Prev68CCG_1314Q3!$A:$AE,9,FALSE)+VLOOKUP($A20,T13_Prev68CCG_1314Q4!$A:$AE,9,FALSE)</f>
        <v>0.31135443941918589</v>
      </c>
      <c r="I20" s="131"/>
      <c r="J20" s="316">
        <f>VLOOKUP($A20,T10_Prev68CCG_1314Q1!$A:$AE,11,FALSE)+VLOOKUP($A20,T11_Prev68CCG_1314Q2!$A:$AE,11,FALSE)+VLOOKUP($A20,T12_Prev68CCG_1314Q3!$A:$AE,11,FALSE)+VLOOKUP($A20,T13_Prev68CCG_1314Q4!$A:$AE,11,FALSE)</f>
        <v>0.13782432754106166</v>
      </c>
      <c r="K20" s="131"/>
      <c r="L20" s="316">
        <f>VLOOKUP($A20,T10_Prev68CCG_1314Q1!$A:$AE,13,FALSE)+VLOOKUP($A20,T11_Prev68CCG_1314Q2!$A:$AE,13,FALSE)+VLOOKUP($A20,T12_Prev68CCG_1314Q3!$A:$AE,13,FALSE)+VLOOKUP($A20,T13_Prev68CCG_1314Q4!$A:$AE,13,FALSE)</f>
        <v>0.53011187812425609</v>
      </c>
      <c r="M20" s="131"/>
      <c r="N20" s="316">
        <f>VLOOKUP($A20,T10_Prev68CCG_1314Q1!$A:$AE,15,FALSE)+VLOOKUP($A20,T11_Prev68CCG_1314Q2!$A:$AE,15,FALSE)+VLOOKUP($A20,T12_Prev68CCG_1314Q3!$A:$AE,15,FALSE)+VLOOKUP($A20,T13_Prev68CCG_1314Q4!$A:$AE,15,FALSE)</f>
        <v>8.9841505207665484E-2</v>
      </c>
      <c r="O20" s="131">
        <f t="shared" si="3"/>
        <v>5.5899393484112418E-6</v>
      </c>
      <c r="P20" s="317"/>
      <c r="Q20" s="151">
        <f t="shared" si="1"/>
        <v>1</v>
      </c>
      <c r="R20" s="27">
        <v>-0.17448251065796905</v>
      </c>
      <c r="S20" s="27">
        <v>-0.17448251065796905</v>
      </c>
    </row>
    <row r="21" spans="1:19" s="133" customFormat="1" x14ac:dyDescent="0.2">
      <c r="A21" s="251" t="s">
        <v>700</v>
      </c>
      <c r="B21" s="251" t="s">
        <v>1139</v>
      </c>
      <c r="C21" s="251"/>
      <c r="D21" s="315">
        <f>VLOOKUP($A21,T10_Prev68CCG_1314Q1!$A:$AE,4,FALSE)+VLOOKUP($A21,T11_Prev68CCG_1314Q2!$A:$AE,4,FALSE)+VLOOKUP($A21,T12_Prev68CCG_1314Q3!$A:$AE,4,FALSE)+VLOOKUP($A21,T13_Prev68CCG_1314Q4!$A:$AE,4,FALSE)</f>
        <v>32959</v>
      </c>
      <c r="E21" s="316">
        <f>VLOOKUP($A21,T10_Prev68CCG_1314Q1!$A:$AE,5,FALSE)+VLOOKUP($A21,T11_Prev68CCG_1314Q2!$A:$AE,5,FALSE)+VLOOKUP($A21,T12_Prev68CCG_1314Q3!$A:$AE,5,FALSE)+VLOOKUP($A21,T13_Prev68CCG_1314Q4!$A:$AE,5,FALSE)</f>
        <v>13469</v>
      </c>
      <c r="F21" s="130"/>
      <c r="G21" s="60" t="str">
        <f t="shared" si="0"/>
        <v/>
      </c>
      <c r="H21" s="316">
        <f>VLOOKUP($A21,T10_Prev68CCG_1314Q1!$A:$AE,9,FALSE)+VLOOKUP($A21,T11_Prev68CCG_1314Q2!$A:$AE,9,FALSE)+VLOOKUP($A21,T12_Prev68CCG_1314Q3!$A:$AE,9,FALSE)+VLOOKUP($A21,T13_Prev68CCG_1314Q4!$A:$AE,9,FALSE)</f>
        <v>0</v>
      </c>
      <c r="I21" s="131"/>
      <c r="J21" s="316">
        <f>VLOOKUP($A21,T10_Prev68CCG_1314Q1!$A:$AE,11,FALSE)+VLOOKUP($A21,T11_Prev68CCG_1314Q2!$A:$AE,11,FALSE)+VLOOKUP($A21,T12_Prev68CCG_1314Q3!$A:$AE,11,FALSE)+VLOOKUP($A21,T13_Prev68CCG_1314Q4!$A:$AE,11,FALSE)</f>
        <v>0</v>
      </c>
      <c r="K21" s="131"/>
      <c r="L21" s="316">
        <f>VLOOKUP($A21,T10_Prev68CCG_1314Q1!$A:$AE,13,FALSE)+VLOOKUP($A21,T11_Prev68CCG_1314Q2!$A:$AE,13,FALSE)+VLOOKUP($A21,T12_Prev68CCG_1314Q3!$A:$AE,13,FALSE)+VLOOKUP($A21,T13_Prev68CCG_1314Q4!$A:$AE,13,FALSE)</f>
        <v>0</v>
      </c>
      <c r="M21" s="131"/>
      <c r="N21" s="316">
        <f>VLOOKUP($A21,T10_Prev68CCG_1314Q1!$A:$AE,15,FALSE)+VLOOKUP($A21,T11_Prev68CCG_1314Q2!$A:$AE,15,FALSE)+VLOOKUP($A21,T12_Prev68CCG_1314Q3!$A:$AE,15,FALSE)+VLOOKUP($A21,T13_Prev68CCG_1314Q4!$A:$AE,15,FALSE)</f>
        <v>0.5076797289599897</v>
      </c>
      <c r="O21" s="131">
        <f t="shared" si="3"/>
        <v>1.5403371733365384E-5</v>
      </c>
      <c r="P21" s="317"/>
      <c r="Q21" s="151">
        <f t="shared" si="1"/>
        <v>0</v>
      </c>
      <c r="R21" s="27">
        <v>-9.7162110338026575E-2</v>
      </c>
      <c r="S21" s="27">
        <v>-9.7162110338026575E-2</v>
      </c>
    </row>
    <row r="22" spans="1:19" s="133" customFormat="1" x14ac:dyDescent="0.2">
      <c r="A22" s="251" t="s">
        <v>722</v>
      </c>
      <c r="B22" s="251" t="s">
        <v>1148</v>
      </c>
      <c r="C22" s="251"/>
      <c r="D22" s="315">
        <f>VLOOKUP($A22,T10_Prev68CCG_1314Q1!$A:$AE,4,FALSE)+VLOOKUP($A22,T11_Prev68CCG_1314Q2!$A:$AE,4,FALSE)+VLOOKUP($A22,T12_Prev68CCG_1314Q3!$A:$AE,4,FALSE)+VLOOKUP($A22,T13_Prev68CCG_1314Q4!$A:$AE,4,FALSE)</f>
        <v>18744</v>
      </c>
      <c r="E22" s="316">
        <f>VLOOKUP($A22,T10_Prev68CCG_1314Q1!$A:$AE,5,FALSE)+VLOOKUP($A22,T11_Prev68CCG_1314Q2!$A:$AE,5,FALSE)+VLOOKUP($A22,T12_Prev68CCG_1314Q3!$A:$AE,5,FALSE)+VLOOKUP($A22,T13_Prev68CCG_1314Q4!$A:$AE,5,FALSE)</f>
        <v>8743</v>
      </c>
      <c r="F22" s="130"/>
      <c r="G22" s="60" t="str">
        <f t="shared" si="0"/>
        <v/>
      </c>
      <c r="H22" s="316">
        <f>VLOOKUP($A22,T10_Prev68CCG_1314Q1!$A:$AE,9,FALSE)+VLOOKUP($A22,T11_Prev68CCG_1314Q2!$A:$AE,9,FALSE)+VLOOKUP($A22,T12_Prev68CCG_1314Q3!$A:$AE,9,FALSE)+VLOOKUP($A22,T13_Prev68CCG_1314Q4!$A:$AE,9,FALSE)</f>
        <v>0</v>
      </c>
      <c r="I22" s="131"/>
      <c r="J22" s="316">
        <f>VLOOKUP($A22,T10_Prev68CCG_1314Q1!$A:$AE,11,FALSE)+VLOOKUP($A22,T11_Prev68CCG_1314Q2!$A:$AE,11,FALSE)+VLOOKUP($A22,T12_Prev68CCG_1314Q3!$A:$AE,11,FALSE)+VLOOKUP($A22,T13_Prev68CCG_1314Q4!$A:$AE,11,FALSE)</f>
        <v>0</v>
      </c>
      <c r="K22" s="131"/>
      <c r="L22" s="316">
        <f>VLOOKUP($A22,T10_Prev68CCG_1314Q1!$A:$AE,13,FALSE)+VLOOKUP($A22,T11_Prev68CCG_1314Q2!$A:$AE,13,FALSE)+VLOOKUP($A22,T12_Prev68CCG_1314Q3!$A:$AE,13,FALSE)+VLOOKUP($A22,T13_Prev68CCG_1314Q4!$A:$AE,13,FALSE)</f>
        <v>0</v>
      </c>
      <c r="M22" s="131"/>
      <c r="N22" s="316">
        <f>VLOOKUP($A22,T10_Prev68CCG_1314Q1!$A:$AE,15,FALSE)+VLOOKUP($A22,T11_Prev68CCG_1314Q2!$A:$AE,15,FALSE)+VLOOKUP($A22,T12_Prev68CCG_1314Q3!$A:$AE,15,FALSE)+VLOOKUP($A22,T13_Prev68CCG_1314Q4!$A:$AE,15,FALSE)</f>
        <v>4.1323238727186039E-2</v>
      </c>
      <c r="O22" s="131">
        <f t="shared" si="3"/>
        <v>2.2046115411430879E-6</v>
      </c>
      <c r="P22" s="317"/>
      <c r="Q22" s="151">
        <f t="shared" si="1"/>
        <v>1</v>
      </c>
      <c r="R22" s="27">
        <v>-0.21798990362551629</v>
      </c>
      <c r="S22" s="27">
        <v>-0.21798990362551629</v>
      </c>
    </row>
    <row r="23" spans="1:19" s="133" customFormat="1" x14ac:dyDescent="0.2">
      <c r="A23" s="251" t="s">
        <v>753</v>
      </c>
      <c r="B23" s="251" t="s">
        <v>754</v>
      </c>
      <c r="C23" s="251"/>
      <c r="D23" s="315">
        <f>VLOOKUP($A23,T10_Prev68CCG_1314Q1!$A:$AE,4,FALSE)+VLOOKUP($A23,T11_Prev68CCG_1314Q2!$A:$AE,4,FALSE)+VLOOKUP($A23,T12_Prev68CCG_1314Q3!$A:$AE,4,FALSE)+VLOOKUP($A23,T13_Prev68CCG_1314Q4!$A:$AE,4,FALSE)</f>
        <v>20077</v>
      </c>
      <c r="E23" s="316">
        <f>VLOOKUP($A23,T10_Prev68CCG_1314Q1!$A:$AE,5,FALSE)+VLOOKUP($A23,T11_Prev68CCG_1314Q2!$A:$AE,5,FALSE)+VLOOKUP($A23,T12_Prev68CCG_1314Q3!$A:$AE,5,FALSE)+VLOOKUP($A23,T13_Prev68CCG_1314Q4!$A:$AE,5,FALSE)</f>
        <v>9716</v>
      </c>
      <c r="F23" s="130"/>
      <c r="G23" s="60" t="str">
        <f t="shared" si="0"/>
        <v/>
      </c>
      <c r="H23" s="316">
        <f>VLOOKUP($A23,T10_Prev68CCG_1314Q1!$A:$AE,9,FALSE)+VLOOKUP($A23,T11_Prev68CCG_1314Q2!$A:$AE,9,FALSE)+VLOOKUP($A23,T12_Prev68CCG_1314Q3!$A:$AE,9,FALSE)+VLOOKUP($A23,T13_Prev68CCG_1314Q4!$A:$AE,9,FALSE)</f>
        <v>0</v>
      </c>
      <c r="I23" s="131"/>
      <c r="J23" s="316">
        <f>VLOOKUP($A23,T10_Prev68CCG_1314Q1!$A:$AE,11,FALSE)+VLOOKUP($A23,T11_Prev68CCG_1314Q2!$A:$AE,11,FALSE)+VLOOKUP($A23,T12_Prev68CCG_1314Q3!$A:$AE,11,FALSE)+VLOOKUP($A23,T13_Prev68CCG_1314Q4!$A:$AE,11,FALSE)</f>
        <v>0</v>
      </c>
      <c r="K23" s="131"/>
      <c r="L23" s="316">
        <f>VLOOKUP($A23,T10_Prev68CCG_1314Q1!$A:$AE,13,FALSE)+VLOOKUP($A23,T11_Prev68CCG_1314Q2!$A:$AE,13,FALSE)+VLOOKUP($A23,T12_Prev68CCG_1314Q3!$A:$AE,13,FALSE)+VLOOKUP($A23,T13_Prev68CCG_1314Q4!$A:$AE,13,FALSE)</f>
        <v>0</v>
      </c>
      <c r="M23" s="131"/>
      <c r="N23" s="316">
        <f>VLOOKUP($A23,T10_Prev68CCG_1314Q1!$A:$AE,15,FALSE)+VLOOKUP($A23,T11_Prev68CCG_1314Q2!$A:$AE,15,FALSE)+VLOOKUP($A23,T12_Prev68CCG_1314Q3!$A:$AE,15,FALSE)+VLOOKUP($A23,T13_Prev68CCG_1314Q4!$A:$AE,15,FALSE)</f>
        <v>0.21125609048077656</v>
      </c>
      <c r="O23" s="131">
        <f t="shared" si="3"/>
        <v>1.0522293693319547E-5</v>
      </c>
      <c r="P23" s="317"/>
      <c r="Q23" s="151">
        <f t="shared" si="1"/>
        <v>1</v>
      </c>
      <c r="R23" s="27">
        <v>-0.31617847411444144</v>
      </c>
      <c r="S23" s="27">
        <v>-0.31617847411444144</v>
      </c>
    </row>
    <row r="24" spans="1:19" s="133" customFormat="1" x14ac:dyDescent="0.2">
      <c r="A24" s="251" t="s">
        <v>779</v>
      </c>
      <c r="B24" s="251" t="s">
        <v>780</v>
      </c>
      <c r="C24" s="251"/>
      <c r="D24" s="315">
        <f>VLOOKUP($A24,T10_Prev68CCG_1314Q1!$A:$AE,4,FALSE)+VLOOKUP($A24,T11_Prev68CCG_1314Q2!$A:$AE,4,FALSE)+VLOOKUP($A24,T12_Prev68CCG_1314Q3!$A:$AE,4,FALSE)+VLOOKUP($A24,T13_Prev68CCG_1314Q4!$A:$AE,4,FALSE)</f>
        <v>23963</v>
      </c>
      <c r="E24" s="316">
        <f>VLOOKUP($A24,T10_Prev68CCG_1314Q1!$A:$AE,5,FALSE)+VLOOKUP($A24,T11_Prev68CCG_1314Q2!$A:$AE,5,FALSE)+VLOOKUP($A24,T12_Prev68CCG_1314Q3!$A:$AE,5,FALSE)+VLOOKUP($A24,T13_Prev68CCG_1314Q4!$A:$AE,5,FALSE)</f>
        <v>12134</v>
      </c>
      <c r="F24" s="130">
        <f t="shared" si="2"/>
        <v>0.50636397779910691</v>
      </c>
      <c r="G24" s="60" t="str">
        <f t="shared" si="0"/>
        <v>50.0% - 51.3%</v>
      </c>
      <c r="H24" s="316">
        <f>VLOOKUP($A24,T10_Prev68CCG_1314Q1!$A:$AE,9,FALSE)+VLOOKUP($A24,T11_Prev68CCG_1314Q2!$A:$AE,9,FALSE)+VLOOKUP($A24,T12_Prev68CCG_1314Q3!$A:$AE,9,FALSE)+VLOOKUP($A24,T13_Prev68CCG_1314Q4!$A:$AE,9,FALSE)</f>
        <v>0.94529352933782573</v>
      </c>
      <c r="I24" s="131">
        <v>0.33985727997329218</v>
      </c>
      <c r="J24" s="316">
        <f>VLOOKUP($A24,T10_Prev68CCG_1314Q1!$A:$AE,11,FALSE)+VLOOKUP($A24,T11_Prev68CCG_1314Q2!$A:$AE,11,FALSE)+VLOOKUP($A24,T12_Prev68CCG_1314Q3!$A:$AE,11,FALSE)+VLOOKUP($A24,T13_Prev68CCG_1314Q4!$A:$AE,11,FALSE)</f>
        <v>0.39897104420923102</v>
      </c>
      <c r="K24" s="131">
        <v>0.16650669782581479</v>
      </c>
      <c r="L24" s="316">
        <f>VLOOKUP($A24,T10_Prev68CCG_1314Q1!$A:$AE,13,FALSE)+VLOOKUP($A24,T11_Prev68CCG_1314Q2!$A:$AE,13,FALSE)+VLOOKUP($A24,T12_Prev68CCG_1314Q3!$A:$AE,13,FALSE)+VLOOKUP($A24,T13_Prev68CCG_1314Q4!$A:$AE,13,FALSE)</f>
        <v>1.5694457766724352</v>
      </c>
      <c r="M24" s="131">
        <v>0.45136251721403831</v>
      </c>
      <c r="N24" s="316">
        <f>VLOOKUP($A24,T10_Prev68CCG_1314Q1!$A:$AE,15,FALSE)+VLOOKUP($A24,T11_Prev68CCG_1314Q2!$A:$AE,15,FALSE)+VLOOKUP($A24,T12_Prev68CCG_1314Q3!$A:$AE,15,FALSE)+VLOOKUP($A24,T13_Prev68CCG_1314Q4!$A:$AE,15,FALSE)</f>
        <v>0.15261259330054563</v>
      </c>
      <c r="O24" s="131">
        <f t="shared" si="3"/>
        <v>6.368676430352862E-6</v>
      </c>
      <c r="P24" s="317"/>
      <c r="Q24" s="151">
        <f t="shared" si="1"/>
        <v>0</v>
      </c>
      <c r="R24" s="27">
        <v>0.10525344771920109</v>
      </c>
      <c r="S24" s="27">
        <v>0.10525344771920109</v>
      </c>
    </row>
    <row r="25" spans="1:19" s="133" customFormat="1" x14ac:dyDescent="0.2">
      <c r="A25" s="251" t="s">
        <v>802</v>
      </c>
      <c r="B25" s="251" t="s">
        <v>1146</v>
      </c>
      <c r="C25" s="251"/>
      <c r="D25" s="315">
        <f>VLOOKUP($A25,T10_Prev68CCG_1314Q1!$A:$AE,4,FALSE)+VLOOKUP($A25,T11_Prev68CCG_1314Q2!$A:$AE,4,FALSE)+VLOOKUP($A25,T12_Prev68CCG_1314Q3!$A:$AE,4,FALSE)+VLOOKUP($A25,T13_Prev68CCG_1314Q4!$A:$AE,4,FALSE)</f>
        <v>35890</v>
      </c>
      <c r="E25" s="316">
        <f>VLOOKUP($A25,T10_Prev68CCG_1314Q1!$A:$AE,5,FALSE)+VLOOKUP($A25,T11_Prev68CCG_1314Q2!$A:$AE,5,FALSE)+VLOOKUP($A25,T12_Prev68CCG_1314Q3!$A:$AE,5,FALSE)+VLOOKUP($A25,T13_Prev68CCG_1314Q4!$A:$AE,5,FALSE)</f>
        <v>14948</v>
      </c>
      <c r="F25" s="130"/>
      <c r="G25" s="60" t="str">
        <f t="shared" si="0"/>
        <v/>
      </c>
      <c r="H25" s="316">
        <f>VLOOKUP($A25,T10_Prev68CCG_1314Q1!$A:$AE,9,FALSE)+VLOOKUP($A25,T11_Prev68CCG_1314Q2!$A:$AE,9,FALSE)+VLOOKUP($A25,T12_Prev68CCG_1314Q3!$A:$AE,9,FALSE)+VLOOKUP($A25,T13_Prev68CCG_1314Q4!$A:$AE,9,FALSE)</f>
        <v>0</v>
      </c>
      <c r="I25" s="131"/>
      <c r="J25" s="316">
        <f>VLOOKUP($A25,T10_Prev68CCG_1314Q1!$A:$AE,11,FALSE)+VLOOKUP($A25,T11_Prev68CCG_1314Q2!$A:$AE,11,FALSE)+VLOOKUP($A25,T12_Prev68CCG_1314Q3!$A:$AE,11,FALSE)+VLOOKUP($A25,T13_Prev68CCG_1314Q4!$A:$AE,11,FALSE)</f>
        <v>0</v>
      </c>
      <c r="K25" s="131"/>
      <c r="L25" s="316">
        <f>VLOOKUP($A25,T10_Prev68CCG_1314Q1!$A:$AE,13,FALSE)+VLOOKUP($A25,T11_Prev68CCG_1314Q2!$A:$AE,13,FALSE)+VLOOKUP($A25,T12_Prev68CCG_1314Q3!$A:$AE,13,FALSE)+VLOOKUP($A25,T13_Prev68CCG_1314Q4!$A:$AE,13,FALSE)</f>
        <v>0</v>
      </c>
      <c r="M25" s="131"/>
      <c r="N25" s="316">
        <f>VLOOKUP($A25,T10_Prev68CCG_1314Q1!$A:$AE,15,FALSE)+VLOOKUP($A25,T11_Prev68CCG_1314Q2!$A:$AE,15,FALSE)+VLOOKUP($A25,T12_Prev68CCG_1314Q3!$A:$AE,15,FALSE)+VLOOKUP($A25,T13_Prev68CCG_1314Q4!$A:$AE,15,FALSE)</f>
        <v>0.79111682210800938</v>
      </c>
      <c r="O25" s="131">
        <f t="shared" si="3"/>
        <v>2.2042820342937013E-5</v>
      </c>
      <c r="P25" s="317"/>
      <c r="Q25" s="151">
        <f t="shared" si="1"/>
        <v>0</v>
      </c>
      <c r="R25" s="27">
        <v>-2.3215306316849427E-2</v>
      </c>
      <c r="S25" s="27">
        <v>-2.3215306316849427E-2</v>
      </c>
    </row>
    <row r="26" spans="1:19" s="133" customFormat="1" x14ac:dyDescent="0.2">
      <c r="A26" s="251" t="s">
        <v>824</v>
      </c>
      <c r="B26" s="251" t="s">
        <v>1187</v>
      </c>
      <c r="C26" s="251"/>
      <c r="D26" s="315">
        <f>VLOOKUP($A26,T10_Prev68CCG_1314Q1!$A:$AE,4,FALSE)+VLOOKUP($A26,T11_Prev68CCG_1314Q2!$A:$AE,4,FALSE)+VLOOKUP($A26,T12_Prev68CCG_1314Q3!$A:$AE,4,FALSE)+VLOOKUP($A26,T13_Prev68CCG_1314Q4!$A:$AE,4,FALSE)</f>
        <v>19606</v>
      </c>
      <c r="E26" s="316">
        <f>VLOOKUP($A26,T10_Prev68CCG_1314Q1!$A:$AE,5,FALSE)+VLOOKUP($A26,T11_Prev68CCG_1314Q2!$A:$AE,5,FALSE)+VLOOKUP($A26,T12_Prev68CCG_1314Q3!$A:$AE,5,FALSE)+VLOOKUP($A26,T13_Prev68CCG_1314Q4!$A:$AE,5,FALSE)</f>
        <v>8933</v>
      </c>
      <c r="F26" s="130">
        <f t="shared" si="2"/>
        <v>0.45562582882790981</v>
      </c>
      <c r="G26" s="60" t="str">
        <f t="shared" si="0"/>
        <v>44.9% - 46.3%</v>
      </c>
      <c r="H26" s="316">
        <f>VLOOKUP($A26,T10_Prev68CCG_1314Q1!$A:$AE,9,FALSE)+VLOOKUP($A26,T11_Prev68CCG_1314Q2!$A:$AE,9,FALSE)+VLOOKUP($A26,T12_Prev68CCG_1314Q3!$A:$AE,9,FALSE)+VLOOKUP($A26,T13_Prev68CCG_1314Q4!$A:$AE,9,FALSE)</f>
        <v>1.3119172394094167</v>
      </c>
      <c r="I26" s="131">
        <v>0.32811384270121391</v>
      </c>
      <c r="J26" s="316">
        <f>VLOOKUP($A26,T10_Prev68CCG_1314Q1!$A:$AE,11,FALSE)+VLOOKUP($A26,T11_Prev68CCG_1314Q2!$A:$AE,11,FALSE)+VLOOKUP($A26,T12_Prev68CCG_1314Q3!$A:$AE,11,FALSE)+VLOOKUP($A26,T13_Prev68CCG_1314Q4!$A:$AE,11,FALSE)</f>
        <v>0.50966151694083306</v>
      </c>
      <c r="K26" s="131">
        <v>0.1275119861266959</v>
      </c>
      <c r="L26" s="316">
        <f>VLOOKUP($A26,T10_Prev68CCG_1314Q1!$A:$AE,13,FALSE)+VLOOKUP($A26,T11_Prev68CCG_1314Q2!$A:$AE,13,FALSE)+VLOOKUP($A26,T12_Prev68CCG_1314Q3!$A:$AE,13,FALSE)+VLOOKUP($A26,T13_Prev68CCG_1314Q4!$A:$AE,13,FALSE)</f>
        <v>2.0748559513640918</v>
      </c>
      <c r="M26" s="131">
        <v>0.5185147403855962</v>
      </c>
      <c r="N26" s="316">
        <f>VLOOKUP($A26,T10_Prev68CCG_1314Q1!$A:$AE,15,FALSE)+VLOOKUP($A26,T11_Prev68CCG_1314Q2!$A:$AE,15,FALSE)+VLOOKUP($A26,T12_Prev68CCG_1314Q3!$A:$AE,15,FALSE)+VLOOKUP($A26,T13_Prev68CCG_1314Q4!$A:$AE,15,FALSE)</f>
        <v>0.10356529228565843</v>
      </c>
      <c r="O26" s="131">
        <f t="shared" si="3"/>
        <v>5.2823264452544338E-6</v>
      </c>
      <c r="P26" s="317"/>
      <c r="Q26" s="151">
        <f t="shared" si="1"/>
        <v>0</v>
      </c>
      <c r="R26" s="27">
        <v>-5.5633158325706811E-2</v>
      </c>
      <c r="S26" s="27">
        <v>-5.5633158325706811E-2</v>
      </c>
    </row>
    <row r="27" spans="1:19" s="133" customFormat="1" x14ac:dyDescent="0.2">
      <c r="A27" s="251" t="s">
        <v>846</v>
      </c>
      <c r="B27" s="251" t="s">
        <v>1151</v>
      </c>
      <c r="C27" s="251"/>
      <c r="D27" s="315">
        <f>VLOOKUP($A27,T10_Prev68CCG_1314Q1!$A:$AE,4,FALSE)+VLOOKUP($A27,T11_Prev68CCG_1314Q2!$A:$AE,4,FALSE)+VLOOKUP($A27,T12_Prev68CCG_1314Q3!$A:$AE,4,FALSE)+VLOOKUP($A27,T13_Prev68CCG_1314Q4!$A:$AE,4,FALSE)</f>
        <v>16912</v>
      </c>
      <c r="E27" s="316">
        <f>VLOOKUP($A27,T10_Prev68CCG_1314Q1!$A:$AE,5,FALSE)+VLOOKUP($A27,T11_Prev68CCG_1314Q2!$A:$AE,5,FALSE)+VLOOKUP($A27,T12_Prev68CCG_1314Q3!$A:$AE,5,FALSE)+VLOOKUP($A27,T13_Prev68CCG_1314Q4!$A:$AE,5,FALSE)</f>
        <v>5535</v>
      </c>
      <c r="F27" s="130"/>
      <c r="G27" s="60" t="str">
        <f t="shared" si="0"/>
        <v/>
      </c>
      <c r="H27" s="316">
        <f>VLOOKUP($A27,T10_Prev68CCG_1314Q1!$A:$AE,9,FALSE)+VLOOKUP($A27,T11_Prev68CCG_1314Q2!$A:$AE,9,FALSE)+VLOOKUP($A27,T12_Prev68CCG_1314Q3!$A:$AE,9,FALSE)+VLOOKUP($A27,T13_Prev68CCG_1314Q4!$A:$AE,9,FALSE)</f>
        <v>0</v>
      </c>
      <c r="I27" s="131"/>
      <c r="J27" s="316">
        <f>VLOOKUP($A27,T10_Prev68CCG_1314Q1!$A:$AE,11,FALSE)+VLOOKUP($A27,T11_Prev68CCG_1314Q2!$A:$AE,11,FALSE)+VLOOKUP($A27,T12_Prev68CCG_1314Q3!$A:$AE,11,FALSE)+VLOOKUP($A27,T13_Prev68CCG_1314Q4!$A:$AE,11,FALSE)</f>
        <v>0</v>
      </c>
      <c r="K27" s="131"/>
      <c r="L27" s="316">
        <f>VLOOKUP($A27,T10_Prev68CCG_1314Q1!$A:$AE,13,FALSE)+VLOOKUP($A27,T11_Prev68CCG_1314Q2!$A:$AE,13,FALSE)+VLOOKUP($A27,T12_Prev68CCG_1314Q3!$A:$AE,13,FALSE)+VLOOKUP($A27,T13_Prev68CCG_1314Q4!$A:$AE,13,FALSE)</f>
        <v>0</v>
      </c>
      <c r="M27" s="131"/>
      <c r="N27" s="316">
        <f>VLOOKUP($A27,T10_Prev68CCG_1314Q1!$A:$AE,15,FALSE)+VLOOKUP($A27,T11_Prev68CCG_1314Q2!$A:$AE,15,FALSE)+VLOOKUP($A27,T12_Prev68CCG_1314Q3!$A:$AE,15,FALSE)+VLOOKUP($A27,T13_Prev68CCG_1314Q4!$A:$AE,15,FALSE)</f>
        <v>0.53586058522585267</v>
      </c>
      <c r="O27" s="131">
        <f t="shared" si="3"/>
        <v>3.1685228549305382E-5</v>
      </c>
      <c r="P27" s="317"/>
      <c r="Q27" s="151">
        <f t="shared" si="1"/>
        <v>0</v>
      </c>
      <c r="R27" s="27">
        <v>-5.8613971611466753E-2</v>
      </c>
      <c r="S27" s="27">
        <v>-5.8613971611466753E-2</v>
      </c>
    </row>
    <row r="28" spans="1:19" s="133" customFormat="1" x14ac:dyDescent="0.2">
      <c r="A28" s="251" t="s">
        <v>871</v>
      </c>
      <c r="B28" s="251" t="s">
        <v>1165</v>
      </c>
      <c r="C28" s="251"/>
      <c r="D28" s="315">
        <f>VLOOKUP($A28,T10_Prev68CCG_1314Q1!$A:$AE,4,FALSE)+VLOOKUP($A28,T11_Prev68CCG_1314Q2!$A:$AE,4,FALSE)+VLOOKUP($A28,T12_Prev68CCG_1314Q3!$A:$AE,4,FALSE)+VLOOKUP($A28,T13_Prev68CCG_1314Q4!$A:$AE,4,FALSE)</f>
        <v>15862</v>
      </c>
      <c r="E28" s="316">
        <f>VLOOKUP($A28,T10_Prev68CCG_1314Q1!$A:$AE,5,FALSE)+VLOOKUP($A28,T11_Prev68CCG_1314Q2!$A:$AE,5,FALSE)+VLOOKUP($A28,T12_Prev68CCG_1314Q3!$A:$AE,5,FALSE)+VLOOKUP($A28,T13_Prev68CCG_1314Q4!$A:$AE,5,FALSE)</f>
        <v>7963</v>
      </c>
      <c r="F28" s="130">
        <f t="shared" si="2"/>
        <v>0.50201740007565254</v>
      </c>
      <c r="G28" s="60" t="str">
        <f t="shared" si="0"/>
        <v>49.4% - 51.0%</v>
      </c>
      <c r="H28" s="316">
        <f>VLOOKUP($A28,T10_Prev68CCG_1314Q1!$A:$AE,9,FALSE)+VLOOKUP($A28,T11_Prev68CCG_1314Q2!$A:$AE,9,FALSE)+VLOOKUP($A28,T12_Prev68CCG_1314Q3!$A:$AE,9,FALSE)+VLOOKUP($A28,T13_Prev68CCG_1314Q4!$A:$AE,9,FALSE)</f>
        <v>0.78119560511235786</v>
      </c>
      <c r="I28" s="131">
        <v>0.38128861429832306</v>
      </c>
      <c r="J28" s="316">
        <f>VLOOKUP($A28,T10_Prev68CCG_1314Q1!$A:$AE,11,FALSE)+VLOOKUP($A28,T11_Prev68CCG_1314Q2!$A:$AE,11,FALSE)+VLOOKUP($A28,T12_Prev68CCG_1314Q3!$A:$AE,11,FALSE)+VLOOKUP($A28,T13_Prev68CCG_1314Q4!$A:$AE,11,FALSE)</f>
        <v>0.24200903430853279</v>
      </c>
      <c r="K28" s="131">
        <v>0.12072878577732947</v>
      </c>
      <c r="L28" s="316">
        <f>VLOOKUP($A28,T10_Prev68CCG_1314Q1!$A:$AE,13,FALSE)+VLOOKUP($A28,T11_Prev68CCG_1314Q2!$A:$AE,13,FALSE)+VLOOKUP($A28,T12_Prev68CCG_1314Q3!$A:$AE,13,FALSE)+VLOOKUP($A28,T13_Prev68CCG_1314Q4!$A:$AE,13,FALSE)</f>
        <v>0.91034189032913382</v>
      </c>
      <c r="M28" s="131">
        <v>0.45643676711637876</v>
      </c>
      <c r="N28" s="316">
        <f>VLOOKUP($A28,T10_Prev68CCG_1314Q1!$A:$AE,15,FALSE)+VLOOKUP($A28,T11_Prev68CCG_1314Q2!$A:$AE,15,FALSE)+VLOOKUP($A28,T12_Prev68CCG_1314Q3!$A:$AE,15,FALSE)+VLOOKUP($A28,T13_Prev68CCG_1314Q4!$A:$AE,15,FALSE)</f>
        <v>0.16695115643368927</v>
      </c>
      <c r="O28" s="131">
        <f t="shared" si="3"/>
        <v>1.0525227363112424E-5</v>
      </c>
      <c r="P28" s="317"/>
      <c r="Q28" s="151">
        <f t="shared" si="1"/>
        <v>0</v>
      </c>
      <c r="R28" s="27">
        <v>-8.2484960666358131E-2</v>
      </c>
      <c r="S28" s="27">
        <v>-8.2484960666358131E-2</v>
      </c>
    </row>
    <row r="29" spans="1:19" s="133" customFormat="1" x14ac:dyDescent="0.2">
      <c r="A29" s="251" t="s">
        <v>884</v>
      </c>
      <c r="B29" s="251" t="s">
        <v>1200</v>
      </c>
      <c r="C29" s="251"/>
      <c r="D29" s="315">
        <f>VLOOKUP($A29,T10_Prev68CCG_1314Q1!$A:$AE,4,FALSE)+VLOOKUP($A29,T11_Prev68CCG_1314Q2!$A:$AE,4,FALSE)+VLOOKUP($A29,T12_Prev68CCG_1314Q3!$A:$AE,4,FALSE)+VLOOKUP($A29,T13_Prev68CCG_1314Q4!$A:$AE,4,FALSE)</f>
        <v>16882</v>
      </c>
      <c r="E29" s="316">
        <f>VLOOKUP($A29,T10_Prev68CCG_1314Q1!$A:$AE,5,FALSE)+VLOOKUP($A29,T11_Prev68CCG_1314Q2!$A:$AE,5,FALSE)+VLOOKUP($A29,T12_Prev68CCG_1314Q3!$A:$AE,5,FALSE)+VLOOKUP($A29,T13_Prev68CCG_1314Q4!$A:$AE,5,FALSE)</f>
        <v>8769</v>
      </c>
      <c r="F29" s="130">
        <f t="shared" si="2"/>
        <v>0.51942897760928797</v>
      </c>
      <c r="G29" s="60" t="str">
        <f t="shared" si="0"/>
        <v>51.2% - 52.7%</v>
      </c>
      <c r="H29" s="316">
        <f>VLOOKUP($A29,T10_Prev68CCG_1314Q1!$A:$AE,9,FALSE)+VLOOKUP($A29,T11_Prev68CCG_1314Q2!$A:$AE,9,FALSE)+VLOOKUP($A29,T12_Prev68CCG_1314Q3!$A:$AE,9,FALSE)+VLOOKUP($A29,T13_Prev68CCG_1314Q4!$A:$AE,9,FALSE)</f>
        <v>1.544727187868812</v>
      </c>
      <c r="I29" s="131">
        <v>0.38626939936026539</v>
      </c>
      <c r="J29" s="316">
        <f>VLOOKUP($A29,T10_Prev68CCG_1314Q1!$A:$AE,11,FALSE)+VLOOKUP($A29,T11_Prev68CCG_1314Q2!$A:$AE,11,FALSE)+VLOOKUP($A29,T12_Prev68CCG_1314Q3!$A:$AE,11,FALSE)+VLOOKUP($A29,T13_Prev68CCG_1314Q4!$A:$AE,11,FALSE)</f>
        <v>0.53272179541807863</v>
      </c>
      <c r="K29" s="131">
        <v>0.13315957824902264</v>
      </c>
      <c r="L29" s="316">
        <f>VLOOKUP($A29,T10_Prev68CCG_1314Q1!$A:$AE,13,FALSE)+VLOOKUP($A29,T11_Prev68CCG_1314Q2!$A:$AE,13,FALSE)+VLOOKUP($A29,T12_Prev68CCG_1314Q3!$A:$AE,13,FALSE)+VLOOKUP($A29,T13_Prev68CCG_1314Q4!$A:$AE,13,FALSE)</f>
        <v>1.8699629040810213</v>
      </c>
      <c r="M29" s="131">
        <v>0.46742092169174271</v>
      </c>
      <c r="N29" s="316">
        <f>VLOOKUP($A29,T10_Prev68CCG_1314Q1!$A:$AE,15,FALSE)+VLOOKUP($A29,T11_Prev68CCG_1314Q2!$A:$AE,15,FALSE)+VLOOKUP($A29,T12_Prev68CCG_1314Q3!$A:$AE,15,FALSE)+VLOOKUP($A29,T13_Prev68CCG_1314Q4!$A:$AE,15,FALSE)</f>
        <v>5.2588112632087805E-2</v>
      </c>
      <c r="O29" s="131">
        <f t="shared" si="3"/>
        <v>3.1150404354986259E-6</v>
      </c>
      <c r="P29" s="317"/>
      <c r="Q29" s="151">
        <f t="shared" si="1"/>
        <v>0</v>
      </c>
      <c r="R29" s="27">
        <v>-6.4968152866242024E-2</v>
      </c>
      <c r="S29" s="27">
        <v>-6.4968152866242024E-2</v>
      </c>
    </row>
    <row r="30" spans="1:19" s="133" customFormat="1" x14ac:dyDescent="0.2">
      <c r="A30" s="251" t="s">
        <v>897</v>
      </c>
      <c r="B30" s="251" t="s">
        <v>1210</v>
      </c>
      <c r="C30" s="251"/>
      <c r="D30" s="315">
        <f>VLOOKUP($A30,T10_Prev68CCG_1314Q1!$A:$AE,4,FALSE)+VLOOKUP($A30,T11_Prev68CCG_1314Q2!$A:$AE,4,FALSE)+VLOOKUP($A30,T12_Prev68CCG_1314Q3!$A:$AE,4,FALSE)+VLOOKUP($A30,T13_Prev68CCG_1314Q4!$A:$AE,4,FALSE)</f>
        <v>13542</v>
      </c>
      <c r="E30" s="316">
        <f>VLOOKUP($A30,T10_Prev68CCG_1314Q1!$A:$AE,5,FALSE)+VLOOKUP($A30,T11_Prev68CCG_1314Q2!$A:$AE,5,FALSE)+VLOOKUP($A30,T12_Prev68CCG_1314Q3!$A:$AE,5,FALSE)+VLOOKUP($A30,T13_Prev68CCG_1314Q4!$A:$AE,5,FALSE)</f>
        <v>5799</v>
      </c>
      <c r="F30" s="130"/>
      <c r="G30" s="60" t="str">
        <f t="shared" si="0"/>
        <v/>
      </c>
      <c r="H30" s="316">
        <f>VLOOKUP($A30,T10_Prev68CCG_1314Q1!$A:$AE,9,FALSE)+VLOOKUP($A30,T11_Prev68CCG_1314Q2!$A:$AE,9,FALSE)+VLOOKUP($A30,T12_Prev68CCG_1314Q3!$A:$AE,9,FALSE)+VLOOKUP($A30,T13_Prev68CCG_1314Q4!$A:$AE,9,FALSE)</f>
        <v>0</v>
      </c>
      <c r="I30" s="131"/>
      <c r="J30" s="316">
        <f>VLOOKUP($A30,T10_Prev68CCG_1314Q1!$A:$AE,11,FALSE)+VLOOKUP($A30,T11_Prev68CCG_1314Q2!$A:$AE,11,FALSE)+VLOOKUP($A30,T12_Prev68CCG_1314Q3!$A:$AE,11,FALSE)+VLOOKUP($A30,T13_Prev68CCG_1314Q4!$A:$AE,11,FALSE)</f>
        <v>0</v>
      </c>
      <c r="K30" s="131"/>
      <c r="L30" s="316">
        <f>VLOOKUP($A30,T10_Prev68CCG_1314Q1!$A:$AE,13,FALSE)+VLOOKUP($A30,T11_Prev68CCG_1314Q2!$A:$AE,13,FALSE)+VLOOKUP($A30,T12_Prev68CCG_1314Q3!$A:$AE,13,FALSE)+VLOOKUP($A30,T13_Prev68CCG_1314Q4!$A:$AE,13,FALSE)</f>
        <v>0</v>
      </c>
      <c r="M30" s="131"/>
      <c r="N30" s="316">
        <f>VLOOKUP($A30,T10_Prev68CCG_1314Q1!$A:$AE,15,FALSE)+VLOOKUP($A30,T11_Prev68CCG_1314Q2!$A:$AE,15,FALSE)+VLOOKUP($A30,T12_Prev68CCG_1314Q3!$A:$AE,15,FALSE)+VLOOKUP($A30,T13_Prev68CCG_1314Q4!$A:$AE,15,FALSE)</f>
        <v>0.33653490208182996</v>
      </c>
      <c r="O30" s="131">
        <f t="shared" si="3"/>
        <v>2.4851196431976811E-5</v>
      </c>
      <c r="P30" s="317"/>
      <c r="Q30" s="151">
        <f t="shared" si="1"/>
        <v>1</v>
      </c>
      <c r="R30" s="27">
        <v>-0.25536126690861105</v>
      </c>
      <c r="S30" s="27">
        <v>-0.25536126690861105</v>
      </c>
    </row>
    <row r="31" spans="1:19" s="133" customFormat="1" x14ac:dyDescent="0.2">
      <c r="A31" s="251" t="s">
        <v>907</v>
      </c>
      <c r="B31" s="251" t="s">
        <v>1208</v>
      </c>
      <c r="C31" s="251"/>
      <c r="D31" s="315">
        <f>VLOOKUP($A31,T10_Prev68CCG_1314Q1!$A:$AE,4,FALSE)+VLOOKUP($A31,T11_Prev68CCG_1314Q2!$A:$AE,4,FALSE)+VLOOKUP($A31,T12_Prev68CCG_1314Q3!$A:$AE,4,FALSE)+VLOOKUP($A31,T13_Prev68CCG_1314Q4!$A:$AE,4,FALSE)</f>
        <v>20034</v>
      </c>
      <c r="E31" s="316">
        <f>VLOOKUP($A31,T10_Prev68CCG_1314Q1!$A:$AE,5,FALSE)+VLOOKUP($A31,T11_Prev68CCG_1314Q2!$A:$AE,5,FALSE)+VLOOKUP($A31,T12_Prev68CCG_1314Q3!$A:$AE,5,FALSE)+VLOOKUP($A31,T13_Prev68CCG_1314Q4!$A:$AE,5,FALSE)</f>
        <v>6868</v>
      </c>
      <c r="F31" s="130"/>
      <c r="G31" s="60" t="str">
        <f t="shared" si="0"/>
        <v/>
      </c>
      <c r="H31" s="316">
        <f>VLOOKUP($A31,T10_Prev68CCG_1314Q1!$A:$AE,9,FALSE)+VLOOKUP($A31,T11_Prev68CCG_1314Q2!$A:$AE,9,FALSE)+VLOOKUP($A31,T12_Prev68CCG_1314Q3!$A:$AE,9,FALSE)+VLOOKUP($A31,T13_Prev68CCG_1314Q4!$A:$AE,9,FALSE)</f>
        <v>0</v>
      </c>
      <c r="I31" s="131"/>
      <c r="J31" s="316">
        <f>VLOOKUP($A31,T10_Prev68CCG_1314Q1!$A:$AE,11,FALSE)+VLOOKUP($A31,T11_Prev68CCG_1314Q2!$A:$AE,11,FALSE)+VLOOKUP($A31,T12_Prev68CCG_1314Q3!$A:$AE,11,FALSE)+VLOOKUP($A31,T13_Prev68CCG_1314Q4!$A:$AE,11,FALSE)</f>
        <v>0</v>
      </c>
      <c r="K31" s="131"/>
      <c r="L31" s="316">
        <f>VLOOKUP($A31,T10_Prev68CCG_1314Q1!$A:$AE,13,FALSE)+VLOOKUP($A31,T11_Prev68CCG_1314Q2!$A:$AE,13,FALSE)+VLOOKUP($A31,T12_Prev68CCG_1314Q3!$A:$AE,13,FALSE)+VLOOKUP($A31,T13_Prev68CCG_1314Q4!$A:$AE,13,FALSE)</f>
        <v>0</v>
      </c>
      <c r="M31" s="131"/>
      <c r="N31" s="316">
        <f>VLOOKUP($A31,T10_Prev68CCG_1314Q1!$A:$AE,15,FALSE)+VLOOKUP($A31,T11_Prev68CCG_1314Q2!$A:$AE,15,FALSE)+VLOOKUP($A31,T12_Prev68CCG_1314Q3!$A:$AE,15,FALSE)+VLOOKUP($A31,T13_Prev68CCG_1314Q4!$A:$AE,15,FALSE)</f>
        <v>0.90786545330699009</v>
      </c>
      <c r="O31" s="131">
        <f t="shared" si="3"/>
        <v>4.5316235065737753E-5</v>
      </c>
      <c r="P31" s="317"/>
      <c r="Q31" s="151">
        <f t="shared" si="1"/>
        <v>0</v>
      </c>
      <c r="R31" s="27">
        <v>-8.2692307692307732E-2</v>
      </c>
      <c r="S31" s="27">
        <v>-8.2692307692307732E-2</v>
      </c>
    </row>
    <row r="32" spans="1:19" s="133" customFormat="1" x14ac:dyDescent="0.2">
      <c r="A32" s="251" t="s">
        <v>932</v>
      </c>
      <c r="B32" s="251" t="s">
        <v>1170</v>
      </c>
      <c r="C32" s="251"/>
      <c r="D32" s="315">
        <f>VLOOKUP($A32,T10_Prev68CCG_1314Q1!$A:$AE,4,FALSE)+VLOOKUP($A32,T11_Prev68CCG_1314Q2!$A:$AE,4,FALSE)+VLOOKUP($A32,T12_Prev68CCG_1314Q3!$A:$AE,4,FALSE)+VLOOKUP($A32,T13_Prev68CCG_1314Q4!$A:$AE,4,FALSE)</f>
        <v>36733</v>
      </c>
      <c r="E32" s="316">
        <f>VLOOKUP($A32,T10_Prev68CCG_1314Q1!$A:$AE,5,FALSE)+VLOOKUP($A32,T11_Prev68CCG_1314Q2!$A:$AE,5,FALSE)+VLOOKUP($A32,T12_Prev68CCG_1314Q3!$A:$AE,5,FALSE)+VLOOKUP($A32,T13_Prev68CCG_1314Q4!$A:$AE,5,FALSE)</f>
        <v>21101</v>
      </c>
      <c r="F32" s="130"/>
      <c r="G32" s="60" t="str">
        <f t="shared" si="0"/>
        <v/>
      </c>
      <c r="H32" s="316">
        <f>VLOOKUP($A32,T10_Prev68CCG_1314Q1!$A:$AE,9,FALSE)+VLOOKUP($A32,T11_Prev68CCG_1314Q2!$A:$AE,9,FALSE)+VLOOKUP($A32,T12_Prev68CCG_1314Q3!$A:$AE,9,FALSE)+VLOOKUP($A32,T13_Prev68CCG_1314Q4!$A:$AE,9,FALSE)</f>
        <v>0</v>
      </c>
      <c r="I32" s="131"/>
      <c r="J32" s="316">
        <f>VLOOKUP($A32,T10_Prev68CCG_1314Q1!$A:$AE,11,FALSE)+VLOOKUP($A32,T11_Prev68CCG_1314Q2!$A:$AE,11,FALSE)+VLOOKUP($A32,T12_Prev68CCG_1314Q3!$A:$AE,11,FALSE)+VLOOKUP($A32,T13_Prev68CCG_1314Q4!$A:$AE,11,FALSE)</f>
        <v>0</v>
      </c>
      <c r="K32" s="131"/>
      <c r="L32" s="316">
        <f>VLOOKUP($A32,T10_Prev68CCG_1314Q1!$A:$AE,13,FALSE)+VLOOKUP($A32,T11_Prev68CCG_1314Q2!$A:$AE,13,FALSE)+VLOOKUP($A32,T12_Prev68CCG_1314Q3!$A:$AE,13,FALSE)+VLOOKUP($A32,T13_Prev68CCG_1314Q4!$A:$AE,13,FALSE)</f>
        <v>0</v>
      </c>
      <c r="M32" s="131"/>
      <c r="N32" s="316">
        <f>VLOOKUP($A32,T10_Prev68CCG_1314Q1!$A:$AE,15,FALSE)+VLOOKUP($A32,T11_Prev68CCG_1314Q2!$A:$AE,15,FALSE)+VLOOKUP($A32,T12_Prev68CCG_1314Q3!$A:$AE,15,FALSE)+VLOOKUP($A32,T13_Prev68CCG_1314Q4!$A:$AE,15,FALSE)</f>
        <v>0.36336288461192973</v>
      </c>
      <c r="O32" s="131">
        <f t="shared" si="3"/>
        <v>9.8920013233857771E-6</v>
      </c>
      <c r="P32" s="317"/>
      <c r="Q32" s="151">
        <f t="shared" si="1"/>
        <v>0</v>
      </c>
      <c r="R32" s="27">
        <v>0.1660159349903183</v>
      </c>
      <c r="S32" s="27">
        <v>0.1660159349903183</v>
      </c>
    </row>
    <row r="33" spans="1:19" s="133" customFormat="1" x14ac:dyDescent="0.2">
      <c r="A33" s="251" t="s">
        <v>969</v>
      </c>
      <c r="B33" s="251" t="s">
        <v>970</v>
      </c>
      <c r="C33" s="251"/>
      <c r="D33" s="315">
        <f>VLOOKUP($A33,T10_Prev68CCG_1314Q1!$A:$AE,4,FALSE)+VLOOKUP($A33,T11_Prev68CCG_1314Q2!$A:$AE,4,FALSE)+VLOOKUP($A33,T12_Prev68CCG_1314Q3!$A:$AE,4,FALSE)+VLOOKUP($A33,T13_Prev68CCG_1314Q4!$A:$AE,4,FALSE)</f>
        <v>25589</v>
      </c>
      <c r="E33" s="316">
        <f>VLOOKUP($A33,T10_Prev68CCG_1314Q1!$A:$AE,5,FALSE)+VLOOKUP($A33,T11_Prev68CCG_1314Q2!$A:$AE,5,FALSE)+VLOOKUP($A33,T12_Prev68CCG_1314Q3!$A:$AE,5,FALSE)+VLOOKUP($A33,T13_Prev68CCG_1314Q4!$A:$AE,5,FALSE)</f>
        <v>12882</v>
      </c>
      <c r="F33" s="130"/>
      <c r="G33" s="60" t="str">
        <f t="shared" si="0"/>
        <v/>
      </c>
      <c r="H33" s="316">
        <f>VLOOKUP($A33,T10_Prev68CCG_1314Q1!$A:$AE,9,FALSE)+VLOOKUP($A33,T11_Prev68CCG_1314Q2!$A:$AE,9,FALSE)+VLOOKUP($A33,T12_Prev68CCG_1314Q3!$A:$AE,9,FALSE)+VLOOKUP($A33,T13_Prev68CCG_1314Q4!$A:$AE,9,FALSE)</f>
        <v>0</v>
      </c>
      <c r="I33" s="131"/>
      <c r="J33" s="316">
        <f>VLOOKUP($A33,T10_Prev68CCG_1314Q1!$A:$AE,11,FALSE)+VLOOKUP($A33,T11_Prev68CCG_1314Q2!$A:$AE,11,FALSE)+VLOOKUP($A33,T12_Prev68CCG_1314Q3!$A:$AE,11,FALSE)+VLOOKUP($A33,T13_Prev68CCG_1314Q4!$A:$AE,11,FALSE)</f>
        <v>0</v>
      </c>
      <c r="K33" s="131"/>
      <c r="L33" s="316">
        <f>VLOOKUP($A33,T10_Prev68CCG_1314Q1!$A:$AE,13,FALSE)+VLOOKUP($A33,T11_Prev68CCG_1314Q2!$A:$AE,13,FALSE)+VLOOKUP($A33,T12_Prev68CCG_1314Q3!$A:$AE,13,FALSE)+VLOOKUP($A33,T13_Prev68CCG_1314Q4!$A:$AE,13,FALSE)</f>
        <v>0</v>
      </c>
      <c r="M33" s="131"/>
      <c r="N33" s="316">
        <f>VLOOKUP($A33,T10_Prev68CCG_1314Q1!$A:$AE,15,FALSE)+VLOOKUP($A33,T11_Prev68CCG_1314Q2!$A:$AE,15,FALSE)+VLOOKUP($A33,T12_Prev68CCG_1314Q3!$A:$AE,15,FALSE)+VLOOKUP($A33,T13_Prev68CCG_1314Q4!$A:$AE,15,FALSE)</f>
        <v>0.61236789230776223</v>
      </c>
      <c r="O33" s="131">
        <f t="shared" si="3"/>
        <v>2.3930903603414054E-5</v>
      </c>
      <c r="P33" s="317"/>
      <c r="Q33" s="151">
        <f t="shared" si="1"/>
        <v>0</v>
      </c>
      <c r="R33" s="27">
        <v>-5.5163755861610597E-2</v>
      </c>
      <c r="S33" s="27">
        <v>-5.5163755861610597E-2</v>
      </c>
    </row>
    <row r="34" spans="1:19" s="133" customFormat="1" x14ac:dyDescent="0.2">
      <c r="A34" s="251" t="s">
        <v>1001</v>
      </c>
      <c r="B34" s="251" t="s">
        <v>1002</v>
      </c>
      <c r="C34" s="251"/>
      <c r="D34" s="315">
        <f>VLOOKUP($A34,T10_Prev68CCG_1314Q1!$A:$AE,4,FALSE)+VLOOKUP($A34,T11_Prev68CCG_1314Q2!$A:$AE,4,FALSE)+VLOOKUP($A34,T12_Prev68CCG_1314Q3!$A:$AE,4,FALSE)+VLOOKUP($A34,T13_Prev68CCG_1314Q4!$A:$AE,4,FALSE)</f>
        <v>29878</v>
      </c>
      <c r="E34" s="316">
        <f>VLOOKUP($A34,T10_Prev68CCG_1314Q1!$A:$AE,5,FALSE)+VLOOKUP($A34,T11_Prev68CCG_1314Q2!$A:$AE,5,FALSE)+VLOOKUP($A34,T12_Prev68CCG_1314Q3!$A:$AE,5,FALSE)+VLOOKUP($A34,T13_Prev68CCG_1314Q4!$A:$AE,5,FALSE)</f>
        <v>14496</v>
      </c>
      <c r="F34" s="130">
        <f t="shared" si="2"/>
        <v>0.48517303701720327</v>
      </c>
      <c r="G34" s="60" t="str">
        <f t="shared" si="0"/>
        <v>48.0% - 49.1%</v>
      </c>
      <c r="H34" s="316">
        <f>VLOOKUP($A34,T10_Prev68CCG_1314Q1!$A:$AE,9,FALSE)+VLOOKUP($A34,T11_Prev68CCG_1314Q2!$A:$AE,9,FALSE)+VLOOKUP($A34,T12_Prev68CCG_1314Q3!$A:$AE,9,FALSE)+VLOOKUP($A34,T13_Prev68CCG_1314Q4!$A:$AE,9,FALSE)</f>
        <v>1.4168700398869774</v>
      </c>
      <c r="I34" s="131">
        <v>0.35424057835196465</v>
      </c>
      <c r="J34" s="316">
        <f>VLOOKUP($A34,T10_Prev68CCG_1314Q1!$A:$AE,11,FALSE)+VLOOKUP($A34,T11_Prev68CCG_1314Q2!$A:$AE,11,FALSE)+VLOOKUP($A34,T12_Prev68CCG_1314Q3!$A:$AE,11,FALSE)+VLOOKUP($A34,T13_Prev68CCG_1314Q4!$A:$AE,11,FALSE)</f>
        <v>0.52371755942239073</v>
      </c>
      <c r="K34" s="131">
        <v>0.13093245866523864</v>
      </c>
      <c r="L34" s="316">
        <f>VLOOKUP($A34,T10_Prev68CCG_1314Q1!$A:$AE,13,FALSE)+VLOOKUP($A34,T11_Prev68CCG_1314Q2!$A:$AE,13,FALSE)+VLOOKUP($A34,T12_Prev68CCG_1314Q3!$A:$AE,13,FALSE)+VLOOKUP($A34,T13_Prev68CCG_1314Q4!$A:$AE,13,FALSE)</f>
        <v>1.9504045366789708</v>
      </c>
      <c r="M34" s="131">
        <v>0.48758283686993775</v>
      </c>
      <c r="N34" s="316">
        <f>VLOOKUP($A34,T10_Prev68CCG_1314Q1!$A:$AE,15,FALSE)+VLOOKUP($A34,T11_Prev68CCG_1314Q2!$A:$AE,15,FALSE)+VLOOKUP($A34,T12_Prev68CCG_1314Q3!$A:$AE,15,FALSE)+VLOOKUP($A34,T13_Prev68CCG_1314Q4!$A:$AE,15,FALSE)</f>
        <v>0.10900786401166118</v>
      </c>
      <c r="O34" s="131">
        <f t="shared" si="3"/>
        <v>3.6484324255860895E-6</v>
      </c>
      <c r="P34" s="317"/>
      <c r="Q34" s="151">
        <f t="shared" si="1"/>
        <v>0</v>
      </c>
      <c r="R34" s="27">
        <v>-3.9539668252539517E-2</v>
      </c>
      <c r="S34" s="27">
        <v>-3.9539668252539517E-2</v>
      </c>
    </row>
    <row r="35" spans="1:19" s="133" customFormat="1" x14ac:dyDescent="0.2">
      <c r="A35" s="251" t="s">
        <v>1030</v>
      </c>
      <c r="B35" s="251" t="s">
        <v>1031</v>
      </c>
      <c r="C35" s="251"/>
      <c r="D35" s="315">
        <f>VLOOKUP($A35,T10_Prev68CCG_1314Q1!$A:$AE,4,FALSE)+VLOOKUP($A35,T11_Prev68CCG_1314Q2!$A:$AE,4,FALSE)+VLOOKUP($A35,T12_Prev68CCG_1314Q3!$A:$AE,4,FALSE)+VLOOKUP($A35,T13_Prev68CCG_1314Q4!$A:$AE,4,FALSE)</f>
        <v>113284</v>
      </c>
      <c r="E35" s="316">
        <f>VLOOKUP($A35,T10_Prev68CCG_1314Q1!$A:$AE,5,FALSE)+VLOOKUP($A35,T11_Prev68CCG_1314Q2!$A:$AE,5,FALSE)+VLOOKUP($A35,T12_Prev68CCG_1314Q3!$A:$AE,5,FALSE)+VLOOKUP($A35,T13_Prev68CCG_1314Q4!$A:$AE,5,FALSE)</f>
        <v>68685</v>
      </c>
      <c r="F35" s="130"/>
      <c r="G35" s="60" t="str">
        <f t="shared" si="0"/>
        <v/>
      </c>
      <c r="H35" s="316">
        <f>VLOOKUP($A35,T10_Prev68CCG_1314Q1!$A:$AE,9,FALSE)+VLOOKUP($A35,T11_Prev68CCG_1314Q2!$A:$AE,9,FALSE)+VLOOKUP($A35,T12_Prev68CCG_1314Q3!$A:$AE,9,FALSE)+VLOOKUP($A35,T13_Prev68CCG_1314Q4!$A:$AE,9,FALSE)</f>
        <v>0</v>
      </c>
      <c r="I35" s="131"/>
      <c r="J35" s="316">
        <f>VLOOKUP($A35,T10_Prev68CCG_1314Q1!$A:$AE,11,FALSE)+VLOOKUP($A35,T11_Prev68CCG_1314Q2!$A:$AE,11,FALSE)+VLOOKUP($A35,T12_Prev68CCG_1314Q3!$A:$AE,11,FALSE)+VLOOKUP($A35,T13_Prev68CCG_1314Q4!$A:$AE,11,FALSE)</f>
        <v>0</v>
      </c>
      <c r="K35" s="131"/>
      <c r="L35" s="316">
        <f>VLOOKUP($A35,T10_Prev68CCG_1314Q1!$A:$AE,13,FALSE)+VLOOKUP($A35,T11_Prev68CCG_1314Q2!$A:$AE,13,FALSE)+VLOOKUP($A35,T12_Prev68CCG_1314Q3!$A:$AE,13,FALSE)+VLOOKUP($A35,T13_Prev68CCG_1314Q4!$A:$AE,13,FALSE)</f>
        <v>0</v>
      </c>
      <c r="M35" s="131"/>
      <c r="N35" s="316">
        <f>VLOOKUP($A35,T10_Prev68CCG_1314Q1!$A:$AE,15,FALSE)+VLOOKUP($A35,T11_Prev68CCG_1314Q2!$A:$AE,15,FALSE)+VLOOKUP($A35,T12_Prev68CCG_1314Q3!$A:$AE,15,FALSE)+VLOOKUP($A35,T13_Prev68CCG_1314Q4!$A:$AE,15,FALSE)</f>
        <v>0.6918819847932336</v>
      </c>
      <c r="O35" s="131">
        <f t="shared" si="3"/>
        <v>6.10749960094306E-6</v>
      </c>
      <c r="P35" s="317"/>
      <c r="Q35" s="151">
        <f t="shared" si="1"/>
        <v>1</v>
      </c>
      <c r="R35" s="27">
        <v>-0.15577514960465622</v>
      </c>
      <c r="S35" s="27">
        <v>-0.15577514960465622</v>
      </c>
    </row>
    <row r="36" spans="1:19" s="133" customFormat="1" x14ac:dyDescent="0.2">
      <c r="A36" s="251"/>
      <c r="B36" s="251"/>
      <c r="C36" s="251"/>
      <c r="D36" s="318"/>
      <c r="E36" s="316"/>
      <c r="F36" s="130"/>
      <c r="G36" s="60"/>
      <c r="H36" s="129"/>
      <c r="I36" s="131"/>
      <c r="J36" s="132"/>
      <c r="K36" s="131"/>
      <c r="L36" s="129"/>
      <c r="M36" s="131"/>
      <c r="N36" s="129"/>
      <c r="O36" s="131"/>
      <c r="P36" s="317"/>
      <c r="Q36" s="151">
        <f t="shared" si="1"/>
        <v>0</v>
      </c>
      <c r="R36" s="128"/>
    </row>
    <row r="37" spans="1:19" s="133" customFormat="1" x14ac:dyDescent="0.2">
      <c r="A37" s="124" t="s">
        <v>459</v>
      </c>
      <c r="B37" s="124" t="s">
        <v>460</v>
      </c>
      <c r="C37" s="124" t="s">
        <v>461</v>
      </c>
      <c r="D37" s="315">
        <f>VLOOKUP($A37,T10_Prev68CCG_1314Q1!$A:$AE,4,FALSE)+VLOOKUP($A37,T11_Prev68CCG_1314Q2!$A:$AE,4,FALSE)+VLOOKUP($A37,T12_Prev68CCG_1314Q3!$A:$AE,4,FALSE)+VLOOKUP($A37,T13_Prev68CCG_1314Q4!$A:$AE,4,FALSE)</f>
        <v>2014</v>
      </c>
      <c r="E37" s="316">
        <f>VLOOKUP($A37,T10_Prev68CCG_1314Q1!$A:$AE,5,FALSE)+VLOOKUP($A37,T11_Prev68CCG_1314Q2!$A:$AE,5,FALSE)+VLOOKUP($A37,T12_Prev68CCG_1314Q3!$A:$AE,5,FALSE)+VLOOKUP($A37,T13_Prev68CCG_1314Q4!$A:$AE,5,FALSE)</f>
        <v>1059</v>
      </c>
      <c r="F37" s="130">
        <f>I37+K37</f>
        <v>0.52581926514399213</v>
      </c>
      <c r="G37" s="60" t="str">
        <f t="shared" ref="G37:G104" si="4">IF(ISNUMBER(F37),TEXT(((2*E37)+(1.96^2)-(1.96*((1.96^2)+(4*E37*(100%-F37)))^0.5))/(2*(D37+(1.96^2))),"0.0%")&amp;" - "&amp;TEXT(((2*E37)+(1.96^2)+(1.96*((1.96^2)+(4*E37*(100%-F37)))^0.5))/(2*(D37+(1.96^2))),"0.0%"),"")</f>
        <v>50.4% - 54.8%</v>
      </c>
      <c r="H37" s="316">
        <f>VLOOKUP($A37,T10_Prev68CCG_1314Q1!$A:$AE,9,FALSE)+VLOOKUP($A37,T11_Prev68CCG_1314Q2!$A:$AE,9,FALSE)+VLOOKUP($A37,T12_Prev68CCG_1314Q3!$A:$AE,9,FALSE)+VLOOKUP($A37,T13_Prev68CCG_1314Q4!$A:$AE,9,FALSE)</f>
        <v>1.5835386590327925</v>
      </c>
      <c r="I37" s="131">
        <v>0.39622641509433965</v>
      </c>
      <c r="J37" s="316">
        <f>VLOOKUP($A37,T10_Prev68CCG_1314Q1!$A:$AE,11,FALSE)+VLOOKUP($A37,T11_Prev68CCG_1314Q2!$A:$AE,11,FALSE)+VLOOKUP($A37,T12_Prev68CCG_1314Q3!$A:$AE,11,FALSE)+VLOOKUP($A37,T13_Prev68CCG_1314Q4!$A:$AE,11,FALSE)</f>
        <v>0.51990050508607066</v>
      </c>
      <c r="K37" s="131">
        <v>0.12959285004965243</v>
      </c>
      <c r="L37" s="316">
        <f>VLOOKUP($A37,T10_Prev68CCG_1314Q1!$A:$AE,13,FALSE)+VLOOKUP($A37,T11_Prev68CCG_1314Q2!$A:$AE,13,FALSE)+VLOOKUP($A37,T12_Prev68CCG_1314Q3!$A:$AE,13,FALSE)+VLOOKUP($A37,T13_Prev68CCG_1314Q4!$A:$AE,13,FALSE)</f>
        <v>1.7878564754664934</v>
      </c>
      <c r="M37" s="131">
        <v>0.44687189672293942</v>
      </c>
      <c r="N37" s="316">
        <f>VLOOKUP($A37,T10_Prev68CCG_1314Q1!$A:$AE,15,FALSE)+VLOOKUP($A37,T11_Prev68CCG_1314Q2!$A:$AE,15,FALSE)+VLOOKUP($A37,T12_Prev68CCG_1314Q3!$A:$AE,15,FALSE)+VLOOKUP($A37,T13_Prev68CCG_1314Q4!$A:$AE,15,FALSE)</f>
        <v>0.10870436041464326</v>
      </c>
      <c r="O37" s="131">
        <f t="shared" ref="O37:O100" si="5">N37/D37</f>
        <v>5.3974359689495164E-5</v>
      </c>
      <c r="P37" s="232" t="s">
        <v>462</v>
      </c>
      <c r="Q37" s="151">
        <f t="shared" si="1"/>
        <v>0</v>
      </c>
      <c r="R37" s="27">
        <v>-4.9102927289896181E-2</v>
      </c>
      <c r="S37" s="27">
        <v>-4.9102927289896181E-2</v>
      </c>
    </row>
    <row r="38" spans="1:19" s="133" customFormat="1" x14ac:dyDescent="0.2">
      <c r="A38" s="124" t="s">
        <v>463</v>
      </c>
      <c r="B38" s="124" t="s">
        <v>464</v>
      </c>
      <c r="C38" s="124" t="s">
        <v>461</v>
      </c>
      <c r="D38" s="315">
        <f>VLOOKUP($A38,T10_Prev68CCG_1314Q1!$A:$AE,4,FALSE)+VLOOKUP($A38,T11_Prev68CCG_1314Q2!$A:$AE,4,FALSE)+VLOOKUP($A38,T12_Prev68CCG_1314Q3!$A:$AE,4,FALSE)+VLOOKUP($A38,T13_Prev68CCG_1314Q4!$A:$AE,4,FALSE)</f>
        <v>1738</v>
      </c>
      <c r="E38" s="316">
        <f>VLOOKUP($A38,T10_Prev68CCG_1314Q1!$A:$AE,5,FALSE)+VLOOKUP($A38,T11_Prev68CCG_1314Q2!$A:$AE,5,FALSE)+VLOOKUP($A38,T12_Prev68CCG_1314Q3!$A:$AE,5,FALSE)+VLOOKUP($A38,T13_Prev68CCG_1314Q4!$A:$AE,5,FALSE)</f>
        <v>646</v>
      </c>
      <c r="F38" s="130"/>
      <c r="G38" s="60" t="str">
        <f t="shared" si="4"/>
        <v/>
      </c>
      <c r="H38" s="129">
        <f>VLOOKUP($A38,T10_Prev68CCG_1314Q1!$A:$AE,9,FALSE)+VLOOKUP($A38,T11_Prev68CCG_1314Q2!$A:$AE,9,FALSE)+VLOOKUP($A38,T12_Prev68CCG_1314Q3!$A:$AE,9,FALSE)+VLOOKUP($A38,T13_Prev68CCG_1314Q4!$A:$AE,9,FALSE)</f>
        <v>0.5380686526209979</v>
      </c>
      <c r="I38" s="131"/>
      <c r="J38" s="316">
        <f>VLOOKUP($A38,T10_Prev68CCG_1314Q1!$A:$AE,11,FALSE)+VLOOKUP($A38,T11_Prev68CCG_1314Q2!$A:$AE,11,FALSE)+VLOOKUP($A38,T12_Prev68CCG_1314Q3!$A:$AE,11,FALSE)+VLOOKUP($A38,T13_Prev68CCG_1314Q4!$A:$AE,11,FALSE)</f>
        <v>0.19807472006013105</v>
      </c>
      <c r="K38" s="131"/>
      <c r="L38" s="316">
        <f>VLOOKUP($A38,T10_Prev68CCG_1314Q1!$A:$AE,13,FALSE)+VLOOKUP($A38,T11_Prev68CCG_1314Q2!$A:$AE,13,FALSE)+VLOOKUP($A38,T12_Prev68CCG_1314Q3!$A:$AE,13,FALSE)+VLOOKUP($A38,T13_Prev68CCG_1314Q4!$A:$AE,13,FALSE)</f>
        <v>1.1871804972583326</v>
      </c>
      <c r="M38" s="131"/>
      <c r="N38" s="316">
        <f>VLOOKUP($A38,T10_Prev68CCG_1314Q1!$A:$AE,15,FALSE)+VLOOKUP($A38,T11_Prev68CCG_1314Q2!$A:$AE,15,FALSE)+VLOOKUP($A38,T12_Prev68CCG_1314Q3!$A:$AE,15,FALSE)+VLOOKUP($A38,T13_Prev68CCG_1314Q4!$A:$AE,15,FALSE)</f>
        <v>0.14675811014660192</v>
      </c>
      <c r="O38" s="131">
        <f t="shared" si="5"/>
        <v>8.444079985420133E-5</v>
      </c>
      <c r="P38" s="232" t="s">
        <v>465</v>
      </c>
      <c r="Q38" s="151">
        <f t="shared" si="1"/>
        <v>1</v>
      </c>
      <c r="R38" s="27">
        <v>-0.12838515546639917</v>
      </c>
      <c r="S38" s="27">
        <v>-0.12838515546639917</v>
      </c>
    </row>
    <row r="39" spans="1:19" s="133" customFormat="1" x14ac:dyDescent="0.2">
      <c r="A39" s="124" t="s">
        <v>466</v>
      </c>
      <c r="B39" s="124" t="s">
        <v>467</v>
      </c>
      <c r="C39" s="124" t="s">
        <v>461</v>
      </c>
      <c r="D39" s="315">
        <f>VLOOKUP($A39,T10_Prev68CCG_1314Q1!$A:$AE,4,FALSE)+VLOOKUP($A39,T11_Prev68CCG_1314Q2!$A:$AE,4,FALSE)+VLOOKUP($A39,T12_Prev68CCG_1314Q3!$A:$AE,4,FALSE)+VLOOKUP($A39,T13_Prev68CCG_1314Q4!$A:$AE,4,FALSE)</f>
        <v>1151</v>
      </c>
      <c r="E39" s="316">
        <f>VLOOKUP($A39,T10_Prev68CCG_1314Q1!$A:$AE,5,FALSE)+VLOOKUP($A39,T11_Prev68CCG_1314Q2!$A:$AE,5,FALSE)+VLOOKUP($A39,T12_Prev68CCG_1314Q3!$A:$AE,5,FALSE)+VLOOKUP($A39,T13_Prev68CCG_1314Q4!$A:$AE,5,FALSE)</f>
        <v>378</v>
      </c>
      <c r="F39" s="130">
        <f t="shared" ref="F39:F101" si="6">I39+K39</f>
        <v>0.32841007819287577</v>
      </c>
      <c r="G39" s="60" t="str">
        <f t="shared" si="4"/>
        <v>30.2% - 35.6%</v>
      </c>
      <c r="H39" s="129">
        <f>VLOOKUP($A39,T10_Prev68CCG_1314Q1!$A:$AE,9,FALSE)+VLOOKUP($A39,T11_Prev68CCG_1314Q2!$A:$AE,9,FALSE)+VLOOKUP($A39,T12_Prev68CCG_1314Q3!$A:$AE,9,FALSE)+VLOOKUP($A39,T13_Prev68CCG_1314Q4!$A:$AE,9,FALSE)</f>
        <v>0.76188570271135037</v>
      </c>
      <c r="I39" s="131">
        <v>0.24587315377932234</v>
      </c>
      <c r="J39" s="316">
        <f>VLOOKUP($A39,T10_Prev68CCG_1314Q1!$A:$AE,11,FALSE)+VLOOKUP($A39,T11_Prev68CCG_1314Q2!$A:$AE,11,FALSE)+VLOOKUP($A39,T12_Prev68CCG_1314Q3!$A:$AE,11,FALSE)+VLOOKUP($A39,T13_Prev68CCG_1314Q4!$A:$AE,11,FALSE)</f>
        <v>0.23927630456106028</v>
      </c>
      <c r="K39" s="131">
        <v>8.2536924413553425E-2</v>
      </c>
      <c r="L39" s="316">
        <f>VLOOKUP($A39,T10_Prev68CCG_1314Q1!$A:$AE,13,FALSE)+VLOOKUP($A39,T11_Prev68CCG_1314Q2!$A:$AE,13,FALSE)+VLOOKUP($A39,T12_Prev68CCG_1314Q3!$A:$AE,13,FALSE)+VLOOKUP($A39,T13_Prev68CCG_1314Q4!$A:$AE,13,FALSE)</f>
        <v>1.9318834517086043</v>
      </c>
      <c r="M39" s="131">
        <v>0.63944396177237184</v>
      </c>
      <c r="N39" s="316">
        <f>VLOOKUP($A39,T10_Prev68CCG_1314Q1!$A:$AE,15,FALSE)+VLOOKUP($A39,T11_Prev68CCG_1314Q2!$A:$AE,15,FALSE)+VLOOKUP($A39,T12_Prev68CCG_1314Q3!$A:$AE,15,FALSE)+VLOOKUP($A39,T13_Prev68CCG_1314Q4!$A:$AE,15,FALSE)</f>
        <v>0.13110548441521142</v>
      </c>
      <c r="O39" s="131">
        <f t="shared" si="5"/>
        <v>1.1390572060400644E-4</v>
      </c>
      <c r="P39" s="232" t="s">
        <v>468</v>
      </c>
      <c r="Q39" s="151">
        <f t="shared" si="1"/>
        <v>0</v>
      </c>
      <c r="R39" s="27">
        <v>-6.7260940032414895E-2</v>
      </c>
      <c r="S39" s="27">
        <v>-6.7260940032414895E-2</v>
      </c>
    </row>
    <row r="40" spans="1:19" s="133" customFormat="1" x14ac:dyDescent="0.2">
      <c r="A40" s="124" t="s">
        <v>469</v>
      </c>
      <c r="B40" s="124" t="s">
        <v>470</v>
      </c>
      <c r="C40" s="124" t="s">
        <v>461</v>
      </c>
      <c r="D40" s="315">
        <f>VLOOKUP($A40,T10_Prev68CCG_1314Q1!$A:$AE,4,FALSE)+VLOOKUP($A40,T11_Prev68CCG_1314Q2!$A:$AE,4,FALSE)+VLOOKUP($A40,T12_Prev68CCG_1314Q3!$A:$AE,4,FALSE)+VLOOKUP($A40,T13_Prev68CCG_1314Q4!$A:$AE,4,FALSE)</f>
        <v>2372</v>
      </c>
      <c r="E40" s="316">
        <f>VLOOKUP($A40,T10_Prev68CCG_1314Q1!$A:$AE,5,FALSE)+VLOOKUP($A40,T11_Prev68CCG_1314Q2!$A:$AE,5,FALSE)+VLOOKUP($A40,T12_Prev68CCG_1314Q3!$A:$AE,5,FALSE)+VLOOKUP($A40,T13_Prev68CCG_1314Q4!$A:$AE,5,FALSE)</f>
        <v>867</v>
      </c>
      <c r="F40" s="130">
        <f t="shared" si="6"/>
        <v>0.36551433389544685</v>
      </c>
      <c r="G40" s="60" t="str">
        <f t="shared" si="4"/>
        <v>34.6% - 38.5%</v>
      </c>
      <c r="H40" s="129">
        <f>VLOOKUP($A40,T10_Prev68CCG_1314Q1!$A:$AE,9,FALSE)+VLOOKUP($A40,T11_Prev68CCG_1314Q2!$A:$AE,9,FALSE)+VLOOKUP($A40,T12_Prev68CCG_1314Q3!$A:$AE,9,FALSE)+VLOOKUP($A40,T13_Prev68CCG_1314Q4!$A:$AE,9,FALSE)</f>
        <v>1.1376108555027991</v>
      </c>
      <c r="I40" s="131">
        <v>0.28499156829679595</v>
      </c>
      <c r="J40" s="316">
        <f>VLOOKUP($A40,T10_Prev68CCG_1314Q1!$A:$AE,11,FALSE)+VLOOKUP($A40,T11_Prev68CCG_1314Q2!$A:$AE,11,FALSE)+VLOOKUP($A40,T12_Prev68CCG_1314Q3!$A:$AE,11,FALSE)+VLOOKUP($A40,T13_Prev68CCG_1314Q4!$A:$AE,11,FALSE)</f>
        <v>0.32330948574374063</v>
      </c>
      <c r="K40" s="131">
        <v>8.0522765598650931E-2</v>
      </c>
      <c r="L40" s="316">
        <f>VLOOKUP($A40,T10_Prev68CCG_1314Q1!$A:$AE,13,FALSE)+VLOOKUP($A40,T11_Prev68CCG_1314Q2!$A:$AE,13,FALSE)+VLOOKUP($A40,T12_Prev68CCG_1314Q3!$A:$AE,13,FALSE)+VLOOKUP($A40,T13_Prev68CCG_1314Q4!$A:$AE,13,FALSE)</f>
        <v>2.4652834967702866</v>
      </c>
      <c r="M40" s="131">
        <v>0.61593591905564926</v>
      </c>
      <c r="N40" s="316">
        <f>VLOOKUP($A40,T10_Prev68CCG_1314Q1!$A:$AE,15,FALSE)+VLOOKUP($A40,T11_Prev68CCG_1314Q2!$A:$AE,15,FALSE)+VLOOKUP($A40,T12_Prev68CCG_1314Q3!$A:$AE,15,FALSE)+VLOOKUP($A40,T13_Prev68CCG_1314Q4!$A:$AE,15,FALSE)</f>
        <v>7.3796161983173597E-2</v>
      </c>
      <c r="O40" s="131">
        <f t="shared" si="5"/>
        <v>3.1111366771995615E-5</v>
      </c>
      <c r="P40" s="232" t="s">
        <v>471</v>
      </c>
      <c r="Q40" s="151">
        <f t="shared" si="1"/>
        <v>0</v>
      </c>
      <c r="R40" s="27">
        <v>-4.5088566827697241E-2</v>
      </c>
      <c r="S40" s="27">
        <v>-4.5088566827697241E-2</v>
      </c>
    </row>
    <row r="41" spans="1:19" s="133" customFormat="1" x14ac:dyDescent="0.2">
      <c r="A41" s="124" t="s">
        <v>472</v>
      </c>
      <c r="B41" s="124" t="s">
        <v>473</v>
      </c>
      <c r="C41" s="124" t="s">
        <v>461</v>
      </c>
      <c r="D41" s="315">
        <f>VLOOKUP($A41,T10_Prev68CCG_1314Q1!$A:$AE,4,FALSE)+VLOOKUP($A41,T11_Prev68CCG_1314Q2!$A:$AE,4,FALSE)+VLOOKUP($A41,T12_Prev68CCG_1314Q3!$A:$AE,4,FALSE)+VLOOKUP($A41,T13_Prev68CCG_1314Q4!$A:$AE,4,FALSE)</f>
        <v>2550</v>
      </c>
      <c r="E41" s="316">
        <f>VLOOKUP($A41,T10_Prev68CCG_1314Q1!$A:$AE,5,FALSE)+VLOOKUP($A41,T11_Prev68CCG_1314Q2!$A:$AE,5,FALSE)+VLOOKUP($A41,T12_Prev68CCG_1314Q3!$A:$AE,5,FALSE)+VLOOKUP($A41,T13_Prev68CCG_1314Q4!$A:$AE,5,FALSE)</f>
        <v>926</v>
      </c>
      <c r="F41" s="130"/>
      <c r="G41" s="60" t="str">
        <f t="shared" si="4"/>
        <v/>
      </c>
      <c r="H41" s="129">
        <f>VLOOKUP($A41,T10_Prev68CCG_1314Q1!$A:$AE,9,FALSE)+VLOOKUP($A41,T11_Prev68CCG_1314Q2!$A:$AE,9,FALSE)+VLOOKUP($A41,T12_Prev68CCG_1314Q3!$A:$AE,9,FALSE)+VLOOKUP($A41,T13_Prev68CCG_1314Q4!$A:$AE,9,FALSE)</f>
        <v>0</v>
      </c>
      <c r="I41" s="131"/>
      <c r="J41" s="316">
        <f>VLOOKUP($A41,T10_Prev68CCG_1314Q1!$A:$AE,11,FALSE)+VLOOKUP($A41,T11_Prev68CCG_1314Q2!$A:$AE,11,FALSE)+VLOOKUP($A41,T12_Prev68CCG_1314Q3!$A:$AE,11,FALSE)+VLOOKUP($A41,T13_Prev68CCG_1314Q4!$A:$AE,11,FALSE)</f>
        <v>0</v>
      </c>
      <c r="K41" s="131"/>
      <c r="L41" s="316">
        <f>VLOOKUP($A41,T10_Prev68CCG_1314Q1!$A:$AE,13,FALSE)+VLOOKUP($A41,T11_Prev68CCG_1314Q2!$A:$AE,13,FALSE)+VLOOKUP($A41,T12_Prev68CCG_1314Q3!$A:$AE,13,FALSE)+VLOOKUP($A41,T13_Prev68CCG_1314Q4!$A:$AE,13,FALSE)</f>
        <v>0</v>
      </c>
      <c r="M41" s="131"/>
      <c r="N41" s="316">
        <f>VLOOKUP($A41,T10_Prev68CCG_1314Q1!$A:$AE,15,FALSE)+VLOOKUP($A41,T11_Prev68CCG_1314Q2!$A:$AE,15,FALSE)+VLOOKUP($A41,T12_Prev68CCG_1314Q3!$A:$AE,15,FALSE)+VLOOKUP($A41,T13_Prev68CCG_1314Q4!$A:$AE,15,FALSE)</f>
        <v>0.37146089487538164</v>
      </c>
      <c r="O41" s="131">
        <f t="shared" si="5"/>
        <v>1.4567093916681632E-4</v>
      </c>
      <c r="P41" s="232" t="s">
        <v>474</v>
      </c>
      <c r="Q41" s="151">
        <f t="shared" si="1"/>
        <v>0</v>
      </c>
      <c r="R41" s="27">
        <v>3.4063260340632562E-2</v>
      </c>
      <c r="S41" s="27">
        <v>3.4063260340632562E-2</v>
      </c>
    </row>
    <row r="42" spans="1:19" s="133" customFormat="1" x14ac:dyDescent="0.2">
      <c r="A42" s="124" t="s">
        <v>475</v>
      </c>
      <c r="B42" s="124" t="s">
        <v>476</v>
      </c>
      <c r="C42" s="124" t="s">
        <v>461</v>
      </c>
      <c r="D42" s="315">
        <f>VLOOKUP($A42,T10_Prev68CCG_1314Q1!$A:$AE,4,FALSE)+VLOOKUP($A42,T11_Prev68CCG_1314Q2!$A:$AE,4,FALSE)+VLOOKUP($A42,T12_Prev68CCG_1314Q3!$A:$AE,4,FALSE)+VLOOKUP($A42,T13_Prev68CCG_1314Q4!$A:$AE,4,FALSE)</f>
        <v>3546</v>
      </c>
      <c r="E42" s="316">
        <f>VLOOKUP($A42,T10_Prev68CCG_1314Q1!$A:$AE,5,FALSE)+VLOOKUP($A42,T11_Prev68CCG_1314Q2!$A:$AE,5,FALSE)+VLOOKUP($A42,T12_Prev68CCG_1314Q3!$A:$AE,5,FALSE)+VLOOKUP($A42,T13_Prev68CCG_1314Q4!$A:$AE,5,FALSE)</f>
        <v>1098</v>
      </c>
      <c r="F42" s="130">
        <f t="shared" si="6"/>
        <v>0.30964467005076141</v>
      </c>
      <c r="G42" s="60" t="str">
        <f t="shared" si="4"/>
        <v>29.5% - 32.5%</v>
      </c>
      <c r="H42" s="129">
        <f>VLOOKUP($A42,T10_Prev68CCG_1314Q1!$A:$AE,9,FALSE)+VLOOKUP($A42,T11_Prev68CCG_1314Q2!$A:$AE,9,FALSE)+VLOOKUP($A42,T12_Prev68CCG_1314Q3!$A:$AE,9,FALSE)+VLOOKUP($A42,T13_Prev68CCG_1314Q4!$A:$AE,9,FALSE)</f>
        <v>0.70088943797803305</v>
      </c>
      <c r="I42" s="131">
        <v>0.23688663282571912</v>
      </c>
      <c r="J42" s="316">
        <f>VLOOKUP($A42,T10_Prev68CCG_1314Q1!$A:$AE,11,FALSE)+VLOOKUP($A42,T11_Prev68CCG_1314Q2!$A:$AE,11,FALSE)+VLOOKUP($A42,T12_Prev68CCG_1314Q3!$A:$AE,11,FALSE)+VLOOKUP($A42,T13_Prev68CCG_1314Q4!$A:$AE,11,FALSE)</f>
        <v>0.20514832778559622</v>
      </c>
      <c r="K42" s="131">
        <v>7.2758037225042302E-2</v>
      </c>
      <c r="L42" s="316">
        <f>VLOOKUP($A42,T10_Prev68CCG_1314Q1!$A:$AE,13,FALSE)+VLOOKUP($A42,T11_Prev68CCG_1314Q2!$A:$AE,13,FALSE)+VLOOKUP($A42,T12_Prev68CCG_1314Q3!$A:$AE,13,FALSE)+VLOOKUP($A42,T13_Prev68CCG_1314Q4!$A:$AE,13,FALSE)</f>
        <v>2.0929281080729787</v>
      </c>
      <c r="M42" s="131">
        <v>0.69007332205301752</v>
      </c>
      <c r="N42" s="316">
        <f>VLOOKUP($A42,T10_Prev68CCG_1314Q1!$A:$AE,15,FALSE)+VLOOKUP($A42,T11_Prev68CCG_1314Q2!$A:$AE,15,FALSE)+VLOOKUP($A42,T12_Prev68CCG_1314Q3!$A:$AE,15,FALSE)+VLOOKUP($A42,T13_Prev68CCG_1314Q4!$A:$AE,15,FALSE)</f>
        <v>1.0341261633919339E-3</v>
      </c>
      <c r="O42" s="131">
        <f t="shared" si="5"/>
        <v>2.916317437653508E-7</v>
      </c>
      <c r="P42" s="232" t="s">
        <v>477</v>
      </c>
      <c r="Q42" s="151">
        <f t="shared" si="1"/>
        <v>0</v>
      </c>
      <c r="R42" s="27">
        <v>-7.0754716981132115E-2</v>
      </c>
      <c r="S42" s="27">
        <v>-7.0754716981132115E-2</v>
      </c>
    </row>
    <row r="43" spans="1:19" s="133" customFormat="1" x14ac:dyDescent="0.2">
      <c r="A43" s="124" t="s">
        <v>478</v>
      </c>
      <c r="B43" s="124" t="s">
        <v>479</v>
      </c>
      <c r="C43" s="124" t="s">
        <v>480</v>
      </c>
      <c r="D43" s="315">
        <f>VLOOKUP($A43,T10_Prev68CCG_1314Q1!$A:$AE,4,FALSE)+VLOOKUP($A43,T11_Prev68CCG_1314Q2!$A:$AE,4,FALSE)+VLOOKUP($A43,T12_Prev68CCG_1314Q3!$A:$AE,4,FALSE)+VLOOKUP($A43,T13_Prev68CCG_1314Q4!$A:$AE,4,FALSE)</f>
        <v>1185</v>
      </c>
      <c r="E43" s="316">
        <f>VLOOKUP($A43,T10_Prev68CCG_1314Q1!$A:$AE,5,FALSE)+VLOOKUP($A43,T11_Prev68CCG_1314Q2!$A:$AE,5,FALSE)+VLOOKUP($A43,T12_Prev68CCG_1314Q3!$A:$AE,5,FALSE)+VLOOKUP($A43,T13_Prev68CCG_1314Q4!$A:$AE,5,FALSE)</f>
        <v>418</v>
      </c>
      <c r="F43" s="130"/>
      <c r="G43" s="60" t="str">
        <f t="shared" si="4"/>
        <v/>
      </c>
      <c r="H43" s="129">
        <f>VLOOKUP($A43,T10_Prev68CCG_1314Q1!$A:$AE,9,FALSE)+VLOOKUP($A43,T11_Prev68CCG_1314Q2!$A:$AE,9,FALSE)+VLOOKUP($A43,T12_Prev68CCG_1314Q3!$A:$AE,9,FALSE)+VLOOKUP($A43,T13_Prev68CCG_1314Q4!$A:$AE,9,FALSE)</f>
        <v>1.0057162132486985</v>
      </c>
      <c r="I43" s="131"/>
      <c r="J43" s="316">
        <f>VLOOKUP($A43,T10_Prev68CCG_1314Q1!$A:$AE,11,FALSE)+VLOOKUP($A43,T11_Prev68CCG_1314Q2!$A:$AE,11,FALSE)+VLOOKUP($A43,T12_Prev68CCG_1314Q3!$A:$AE,11,FALSE)+VLOOKUP($A43,T13_Prev68CCG_1314Q4!$A:$AE,11,FALSE)</f>
        <v>0.40537735177257966</v>
      </c>
      <c r="K43" s="131"/>
      <c r="L43" s="316">
        <f>VLOOKUP($A43,T10_Prev68CCG_1314Q1!$A:$AE,13,FALSE)+VLOOKUP($A43,T11_Prev68CCG_1314Q2!$A:$AE,13,FALSE)+VLOOKUP($A43,T12_Prev68CCG_1314Q3!$A:$AE,13,FALSE)+VLOOKUP($A43,T13_Prev68CCG_1314Q4!$A:$AE,13,FALSE)</f>
        <v>2.5723832090719227</v>
      </c>
      <c r="M43" s="131"/>
      <c r="N43" s="316">
        <f>VLOOKUP($A43,T10_Prev68CCG_1314Q1!$A:$AE,15,FALSE)+VLOOKUP($A43,T11_Prev68CCG_1314Q2!$A:$AE,15,FALSE)+VLOOKUP($A43,T12_Prev68CCG_1314Q3!$A:$AE,15,FALSE)+VLOOKUP($A43,T13_Prev68CCG_1314Q4!$A:$AE,15,FALSE)</f>
        <v>1.6523225906798819E-2</v>
      </c>
      <c r="O43" s="131">
        <f t="shared" si="5"/>
        <v>1.3943650554260607E-5</v>
      </c>
      <c r="P43" s="232" t="s">
        <v>481</v>
      </c>
      <c r="Q43" s="151">
        <f t="shared" si="1"/>
        <v>1</v>
      </c>
      <c r="R43" s="27">
        <v>-0.12803532008830021</v>
      </c>
      <c r="S43" s="27">
        <v>-0.12803532008830021</v>
      </c>
    </row>
    <row r="44" spans="1:19" s="133" customFormat="1" x14ac:dyDescent="0.2">
      <c r="A44" s="124" t="s">
        <v>482</v>
      </c>
      <c r="B44" s="124" t="s">
        <v>483</v>
      </c>
      <c r="C44" s="124" t="s">
        <v>480</v>
      </c>
      <c r="D44" s="315">
        <f>VLOOKUP($A44,T10_Prev68CCG_1314Q1!$A:$AE,4,FALSE)+VLOOKUP($A44,T11_Prev68CCG_1314Q2!$A:$AE,4,FALSE)+VLOOKUP($A44,T12_Prev68CCG_1314Q3!$A:$AE,4,FALSE)+VLOOKUP($A44,T13_Prev68CCG_1314Q4!$A:$AE,4,FALSE)</f>
        <v>2967</v>
      </c>
      <c r="E44" s="316">
        <f>VLOOKUP($A44,T10_Prev68CCG_1314Q1!$A:$AE,5,FALSE)+VLOOKUP($A44,T11_Prev68CCG_1314Q2!$A:$AE,5,FALSE)+VLOOKUP($A44,T12_Prev68CCG_1314Q3!$A:$AE,5,FALSE)+VLOOKUP($A44,T13_Prev68CCG_1314Q4!$A:$AE,5,FALSE)</f>
        <v>751</v>
      </c>
      <c r="F44" s="130">
        <f t="shared" si="6"/>
        <v>0.25311762723289521</v>
      </c>
      <c r="G44" s="60" t="str">
        <f t="shared" si="4"/>
        <v>23.8% - 26.9%</v>
      </c>
      <c r="H44" s="129">
        <f>VLOOKUP($A44,T10_Prev68CCG_1314Q1!$A:$AE,9,FALSE)+VLOOKUP($A44,T11_Prev68CCG_1314Q2!$A:$AE,9,FALSE)+VLOOKUP($A44,T12_Prev68CCG_1314Q3!$A:$AE,9,FALSE)+VLOOKUP($A44,T13_Prev68CCG_1314Q4!$A:$AE,9,FALSE)</f>
        <v>0.75218939965762077</v>
      </c>
      <c r="I44" s="131">
        <v>0.18840579710144928</v>
      </c>
      <c r="J44" s="316">
        <f>VLOOKUP($A44,T10_Prev68CCG_1314Q1!$A:$AE,11,FALSE)+VLOOKUP($A44,T11_Prev68CCG_1314Q2!$A:$AE,11,FALSE)+VLOOKUP($A44,T12_Prev68CCG_1314Q3!$A:$AE,11,FALSE)+VLOOKUP($A44,T13_Prev68CCG_1314Q4!$A:$AE,11,FALSE)</f>
        <v>0.25893889814346494</v>
      </c>
      <c r="K44" s="131">
        <v>6.4711830131445908E-2</v>
      </c>
      <c r="L44" s="316">
        <f>VLOOKUP($A44,T10_Prev68CCG_1314Q1!$A:$AE,13,FALSE)+VLOOKUP($A44,T11_Prev68CCG_1314Q2!$A:$AE,13,FALSE)+VLOOKUP($A44,T12_Prev68CCG_1314Q3!$A:$AE,13,FALSE)+VLOOKUP($A44,T13_Prev68CCG_1314Q4!$A:$AE,13,FALSE)</f>
        <v>2.9888717021989142</v>
      </c>
      <c r="M44" s="131">
        <v>0.74688237276710479</v>
      </c>
      <c r="N44" s="316">
        <f>VLOOKUP($A44,T10_Prev68CCG_1314Q1!$A:$AE,15,FALSE)+VLOOKUP($A44,T11_Prev68CCG_1314Q2!$A:$AE,15,FALSE)+VLOOKUP($A44,T12_Prev68CCG_1314Q3!$A:$AE,15,FALSE)+VLOOKUP($A44,T13_Prev68CCG_1314Q4!$A:$AE,15,FALSE)</f>
        <v>0</v>
      </c>
      <c r="O44" s="131">
        <f t="shared" si="5"/>
        <v>0</v>
      </c>
      <c r="P44" s="232" t="s">
        <v>484</v>
      </c>
      <c r="Q44" s="151">
        <f t="shared" si="1"/>
        <v>0</v>
      </c>
      <c r="R44" s="27">
        <v>-5.6897647806738672E-2</v>
      </c>
      <c r="S44" s="27">
        <v>-5.6897647806738672E-2</v>
      </c>
    </row>
    <row r="45" spans="1:19" s="133" customFormat="1" x14ac:dyDescent="0.2">
      <c r="A45" s="124" t="s">
        <v>485</v>
      </c>
      <c r="B45" s="124" t="s">
        <v>486</v>
      </c>
      <c r="C45" s="124" t="s">
        <v>480</v>
      </c>
      <c r="D45" s="315">
        <f>VLOOKUP($A45,T10_Prev68CCG_1314Q1!$A:$AE,4,FALSE)+VLOOKUP($A45,T11_Prev68CCG_1314Q2!$A:$AE,4,FALSE)+VLOOKUP($A45,T12_Prev68CCG_1314Q3!$A:$AE,4,FALSE)+VLOOKUP($A45,T13_Prev68CCG_1314Q4!$A:$AE,4,FALSE)</f>
        <v>3383</v>
      </c>
      <c r="E45" s="316">
        <f>VLOOKUP($A45,T10_Prev68CCG_1314Q1!$A:$AE,5,FALSE)+VLOOKUP($A45,T11_Prev68CCG_1314Q2!$A:$AE,5,FALSE)+VLOOKUP($A45,T12_Prev68CCG_1314Q3!$A:$AE,5,FALSE)+VLOOKUP($A45,T13_Prev68CCG_1314Q4!$A:$AE,5,FALSE)</f>
        <v>878</v>
      </c>
      <c r="F45" s="130">
        <f t="shared" si="6"/>
        <v>0.25953295891220812</v>
      </c>
      <c r="G45" s="60" t="str">
        <f t="shared" si="4"/>
        <v>24.5% - 27.5%</v>
      </c>
      <c r="H45" s="129">
        <f>VLOOKUP($A45,T10_Prev68CCG_1314Q1!$A:$AE,9,FALSE)+VLOOKUP($A45,T11_Prev68CCG_1314Q2!$A:$AE,9,FALSE)+VLOOKUP($A45,T12_Prev68CCG_1314Q3!$A:$AE,9,FALSE)+VLOOKUP($A45,T13_Prev68CCG_1314Q4!$A:$AE,9,FALSE)</f>
        <v>0.80032598422788803</v>
      </c>
      <c r="I45" s="131">
        <v>0.20011823825007391</v>
      </c>
      <c r="J45" s="316">
        <f>VLOOKUP($A45,T10_Prev68CCG_1314Q1!$A:$AE,11,FALSE)+VLOOKUP($A45,T11_Prev68CCG_1314Q2!$A:$AE,11,FALSE)+VLOOKUP($A45,T12_Prev68CCG_1314Q3!$A:$AE,11,FALSE)+VLOOKUP($A45,T13_Prev68CCG_1314Q4!$A:$AE,11,FALSE)</f>
        <v>0.23877721289186696</v>
      </c>
      <c r="K45" s="131">
        <v>5.9414720662134199E-2</v>
      </c>
      <c r="L45" s="316">
        <f>VLOOKUP($A45,T10_Prev68CCG_1314Q1!$A:$AE,13,FALSE)+VLOOKUP($A45,T11_Prev68CCG_1314Q2!$A:$AE,13,FALSE)+VLOOKUP($A45,T12_Prev68CCG_1314Q3!$A:$AE,13,FALSE)+VLOOKUP($A45,T13_Prev68CCG_1314Q4!$A:$AE,13,FALSE)</f>
        <v>2.9257820058416892</v>
      </c>
      <c r="M45" s="131">
        <v>0.73159917233224947</v>
      </c>
      <c r="N45" s="316">
        <f>VLOOKUP($A45,T10_Prev68CCG_1314Q1!$A:$AE,15,FALSE)+VLOOKUP($A45,T11_Prev68CCG_1314Q2!$A:$AE,15,FALSE)+VLOOKUP($A45,T12_Prev68CCG_1314Q3!$A:$AE,15,FALSE)+VLOOKUP($A45,T13_Prev68CCG_1314Q4!$A:$AE,15,FALSE)</f>
        <v>3.5114797038555391E-2</v>
      </c>
      <c r="O45" s="131">
        <f t="shared" si="5"/>
        <v>1.0379780383847292E-5</v>
      </c>
      <c r="P45" s="232" t="s">
        <v>487</v>
      </c>
      <c r="Q45" s="151">
        <f t="shared" si="1"/>
        <v>0</v>
      </c>
      <c r="R45" s="27">
        <v>-5.5291817927953124E-2</v>
      </c>
      <c r="S45" s="27">
        <v>-5.5291817927953124E-2</v>
      </c>
    </row>
    <row r="46" spans="1:19" s="133" customFormat="1" x14ac:dyDescent="0.2">
      <c r="A46" s="124" t="s">
        <v>488</v>
      </c>
      <c r="B46" s="124" t="s">
        <v>489</v>
      </c>
      <c r="C46" s="124" t="s">
        <v>480</v>
      </c>
      <c r="D46" s="315">
        <f>VLOOKUP($A46,T10_Prev68CCG_1314Q1!$A:$AE,4,FALSE)+VLOOKUP($A46,T11_Prev68CCG_1314Q2!$A:$AE,4,FALSE)+VLOOKUP($A46,T12_Prev68CCG_1314Q3!$A:$AE,4,FALSE)+VLOOKUP($A46,T13_Prev68CCG_1314Q4!$A:$AE,4,FALSE)</f>
        <v>2460</v>
      </c>
      <c r="E46" s="316">
        <f>VLOOKUP($A46,T10_Prev68CCG_1314Q1!$A:$AE,5,FALSE)+VLOOKUP($A46,T11_Prev68CCG_1314Q2!$A:$AE,5,FALSE)+VLOOKUP($A46,T12_Prev68CCG_1314Q3!$A:$AE,5,FALSE)+VLOOKUP($A46,T13_Prev68CCG_1314Q4!$A:$AE,5,FALSE)</f>
        <v>795</v>
      </c>
      <c r="F46" s="130">
        <f t="shared" si="6"/>
        <v>0.32317073170731708</v>
      </c>
      <c r="G46" s="60" t="str">
        <f t="shared" si="4"/>
        <v>30.5% - 34.2%</v>
      </c>
      <c r="H46" s="129">
        <f>VLOOKUP($A46,T10_Prev68CCG_1314Q1!$A:$AE,9,FALSE)+VLOOKUP($A46,T11_Prev68CCG_1314Q2!$A:$AE,9,FALSE)+VLOOKUP($A46,T12_Prev68CCG_1314Q3!$A:$AE,9,FALSE)+VLOOKUP($A46,T13_Prev68CCG_1314Q4!$A:$AE,9,FALSE)</f>
        <v>0.97614715410809594</v>
      </c>
      <c r="I46" s="131">
        <v>0.24390243902439024</v>
      </c>
      <c r="J46" s="316">
        <f>VLOOKUP($A46,T10_Prev68CCG_1314Q1!$A:$AE,11,FALSE)+VLOOKUP($A46,T11_Prev68CCG_1314Q2!$A:$AE,11,FALSE)+VLOOKUP($A46,T12_Prev68CCG_1314Q3!$A:$AE,11,FALSE)+VLOOKUP($A46,T13_Prev68CCG_1314Q4!$A:$AE,11,FALSE)</f>
        <v>0.31716053652102827</v>
      </c>
      <c r="K46" s="131">
        <v>7.926829268292683E-2</v>
      </c>
      <c r="L46" s="316">
        <f>VLOOKUP($A46,T10_Prev68CCG_1314Q1!$A:$AE,13,FALSE)+VLOOKUP($A46,T11_Prev68CCG_1314Q2!$A:$AE,13,FALSE)+VLOOKUP($A46,T12_Prev68CCG_1314Q3!$A:$AE,13,FALSE)+VLOOKUP($A46,T13_Prev68CCG_1314Q4!$A:$AE,13,FALSE)</f>
        <v>2.7019367675896819</v>
      </c>
      <c r="M46" s="131">
        <v>0.67560975609756102</v>
      </c>
      <c r="N46" s="316">
        <f>VLOOKUP($A46,T10_Prev68CCG_1314Q1!$A:$AE,15,FALSE)+VLOOKUP($A46,T11_Prev68CCG_1314Q2!$A:$AE,15,FALSE)+VLOOKUP($A46,T12_Prev68CCG_1314Q3!$A:$AE,15,FALSE)+VLOOKUP($A46,T13_Prev68CCG_1314Q4!$A:$AE,15,FALSE)</f>
        <v>4.755541781194271E-3</v>
      </c>
      <c r="O46" s="131">
        <f t="shared" si="5"/>
        <v>1.9331470655261266E-6</v>
      </c>
      <c r="P46" s="232" t="s">
        <v>490</v>
      </c>
      <c r="Q46" s="151">
        <f t="shared" si="1"/>
        <v>0</v>
      </c>
      <c r="R46" s="27">
        <v>-3.7181996086105729E-2</v>
      </c>
      <c r="S46" s="27">
        <v>-3.7181996086105729E-2</v>
      </c>
    </row>
    <row r="47" spans="1:19" s="133" customFormat="1" x14ac:dyDescent="0.2">
      <c r="A47" s="124" t="s">
        <v>491</v>
      </c>
      <c r="B47" s="124" t="s">
        <v>492</v>
      </c>
      <c r="C47" s="124" t="s">
        <v>480</v>
      </c>
      <c r="D47" s="315">
        <f>VLOOKUP($A47,T10_Prev68CCG_1314Q1!$A:$AE,4,FALSE)+VLOOKUP($A47,T11_Prev68CCG_1314Q2!$A:$AE,4,FALSE)+VLOOKUP($A47,T12_Prev68CCG_1314Q3!$A:$AE,4,FALSE)+VLOOKUP($A47,T13_Prev68CCG_1314Q4!$A:$AE,4,FALSE)</f>
        <v>3508</v>
      </c>
      <c r="E47" s="316">
        <f>VLOOKUP($A47,T10_Prev68CCG_1314Q1!$A:$AE,5,FALSE)+VLOOKUP($A47,T11_Prev68CCG_1314Q2!$A:$AE,5,FALSE)+VLOOKUP($A47,T12_Prev68CCG_1314Q3!$A:$AE,5,FALSE)+VLOOKUP($A47,T13_Prev68CCG_1314Q4!$A:$AE,5,FALSE)</f>
        <v>849</v>
      </c>
      <c r="F47" s="130">
        <f t="shared" si="6"/>
        <v>0.24201824401368302</v>
      </c>
      <c r="G47" s="60" t="str">
        <f t="shared" si="4"/>
        <v>22.8% - 25.6%</v>
      </c>
      <c r="H47" s="129">
        <f>VLOOKUP($A47,T10_Prev68CCG_1314Q1!$A:$AE,9,FALSE)+VLOOKUP($A47,T11_Prev68CCG_1314Q2!$A:$AE,9,FALSE)+VLOOKUP($A47,T12_Prev68CCG_1314Q3!$A:$AE,9,FALSE)+VLOOKUP($A47,T13_Prev68CCG_1314Q4!$A:$AE,9,FALSE)</f>
        <v>0.70459924437867549</v>
      </c>
      <c r="I47" s="131">
        <v>0.17616875712656785</v>
      </c>
      <c r="J47" s="316">
        <f>VLOOKUP($A47,T10_Prev68CCG_1314Q1!$A:$AE,11,FALSE)+VLOOKUP($A47,T11_Prev68CCG_1314Q2!$A:$AE,11,FALSE)+VLOOKUP($A47,T12_Prev68CCG_1314Q3!$A:$AE,11,FALSE)+VLOOKUP($A47,T13_Prev68CCG_1314Q4!$A:$AE,11,FALSE)</f>
        <v>0.2624224829903693</v>
      </c>
      <c r="K47" s="131">
        <v>6.5849486887115172E-2</v>
      </c>
      <c r="L47" s="316">
        <f>VLOOKUP($A47,T10_Prev68CCG_1314Q1!$A:$AE,13,FALSE)+VLOOKUP($A47,T11_Prev68CCG_1314Q2!$A:$AE,13,FALSE)+VLOOKUP($A47,T12_Prev68CCG_1314Q3!$A:$AE,13,FALSE)+VLOOKUP($A47,T13_Prev68CCG_1314Q4!$A:$AE,13,FALSE)</f>
        <v>2.9926293606146759</v>
      </c>
      <c r="M47" s="131">
        <v>0.74800456100342072</v>
      </c>
      <c r="N47" s="316">
        <f>VLOOKUP($A47,T10_Prev68CCG_1314Q1!$A:$AE,15,FALSE)+VLOOKUP($A47,T11_Prev68CCG_1314Q2!$A:$AE,15,FALSE)+VLOOKUP($A47,T12_Prev68CCG_1314Q3!$A:$AE,15,FALSE)+VLOOKUP($A47,T13_Prev68CCG_1314Q4!$A:$AE,15,FALSE)</f>
        <v>4.0348912016279138E-2</v>
      </c>
      <c r="O47" s="131">
        <f t="shared" si="5"/>
        <v>1.1501970358118341E-5</v>
      </c>
      <c r="P47" s="232" t="s">
        <v>493</v>
      </c>
      <c r="Q47" s="151">
        <f t="shared" si="1"/>
        <v>0</v>
      </c>
      <c r="R47" s="27">
        <v>-4.7774158523344212E-2</v>
      </c>
      <c r="S47" s="27">
        <v>-4.7774158523344212E-2</v>
      </c>
    </row>
    <row r="48" spans="1:19" s="133" customFormat="1" x14ac:dyDescent="0.2">
      <c r="A48" s="124" t="s">
        <v>494</v>
      </c>
      <c r="B48" s="124" t="s">
        <v>495</v>
      </c>
      <c r="C48" s="124" t="s">
        <v>496</v>
      </c>
      <c r="D48" s="315">
        <f>VLOOKUP($A48,T10_Prev68CCG_1314Q1!$A:$AE,4,FALSE)+VLOOKUP($A48,T11_Prev68CCG_1314Q2!$A:$AE,4,FALSE)+VLOOKUP($A48,T12_Prev68CCG_1314Q3!$A:$AE,4,FALSE)+VLOOKUP($A48,T13_Prev68CCG_1314Q4!$A:$AE,4,FALSE)</f>
        <v>3815</v>
      </c>
      <c r="E48" s="316">
        <f>VLOOKUP($A48,T10_Prev68CCG_1314Q1!$A:$AE,5,FALSE)+VLOOKUP($A48,T11_Prev68CCG_1314Q2!$A:$AE,5,FALSE)+VLOOKUP($A48,T12_Prev68CCG_1314Q3!$A:$AE,5,FALSE)+VLOOKUP($A48,T13_Prev68CCG_1314Q4!$A:$AE,5,FALSE)</f>
        <v>1534</v>
      </c>
      <c r="F48" s="130">
        <f t="shared" si="6"/>
        <v>0.40209698558322415</v>
      </c>
      <c r="G48" s="60" t="str">
        <f t="shared" si="4"/>
        <v>38.7% - 41.8%</v>
      </c>
      <c r="H48" s="129">
        <f>VLOOKUP($A48,T10_Prev68CCG_1314Q1!$A:$AE,9,FALSE)+VLOOKUP($A48,T11_Prev68CCG_1314Q2!$A:$AE,9,FALSE)+VLOOKUP($A48,T12_Prev68CCG_1314Q3!$A:$AE,9,FALSE)+VLOOKUP($A48,T13_Prev68CCG_1314Q4!$A:$AE,9,FALSE)</f>
        <v>1.2220636237049824</v>
      </c>
      <c r="I48" s="131">
        <v>0.3053735255570118</v>
      </c>
      <c r="J48" s="316">
        <f>VLOOKUP($A48,T10_Prev68CCG_1314Q1!$A:$AE,11,FALSE)+VLOOKUP($A48,T11_Prev68CCG_1314Q2!$A:$AE,11,FALSE)+VLOOKUP($A48,T12_Prev68CCG_1314Q3!$A:$AE,11,FALSE)+VLOOKUP($A48,T13_Prev68CCG_1314Q4!$A:$AE,11,FALSE)</f>
        <v>0.38730588957919876</v>
      </c>
      <c r="K48" s="131">
        <v>9.6723460026212321E-2</v>
      </c>
      <c r="L48" s="316">
        <f>VLOOKUP($A48,T10_Prev68CCG_1314Q1!$A:$AE,13,FALSE)+VLOOKUP($A48,T11_Prev68CCG_1314Q2!$A:$AE,13,FALSE)+VLOOKUP($A48,T12_Prev68CCG_1314Q3!$A:$AE,13,FALSE)+VLOOKUP($A48,T13_Prev68CCG_1314Q4!$A:$AE,13,FALSE)</f>
        <v>2.387433039258207</v>
      </c>
      <c r="M48" s="131">
        <v>0.59711664482306681</v>
      </c>
      <c r="N48" s="316">
        <f>VLOOKUP($A48,T10_Prev68CCG_1314Q1!$A:$AE,15,FALSE)+VLOOKUP($A48,T11_Prev68CCG_1314Q2!$A:$AE,15,FALSE)+VLOOKUP($A48,T12_Prev68CCG_1314Q3!$A:$AE,15,FALSE)+VLOOKUP($A48,T13_Prev68CCG_1314Q4!$A:$AE,15,FALSE)</f>
        <v>3.1974474576118204E-3</v>
      </c>
      <c r="O48" s="131">
        <f t="shared" si="5"/>
        <v>8.3812515271607344E-7</v>
      </c>
      <c r="P48" s="232" t="s">
        <v>498</v>
      </c>
      <c r="Q48" s="151">
        <f t="shared" si="1"/>
        <v>0</v>
      </c>
      <c r="R48" s="27">
        <v>-4.0251572327044016E-2</v>
      </c>
      <c r="S48" s="27">
        <v>-4.0251572327044016E-2</v>
      </c>
    </row>
    <row r="49" spans="1:19" s="133" customFormat="1" x14ac:dyDescent="0.2">
      <c r="A49" s="124" t="s">
        <v>499</v>
      </c>
      <c r="B49" s="124" t="s">
        <v>500</v>
      </c>
      <c r="C49" s="124" t="s">
        <v>496</v>
      </c>
      <c r="D49" s="315">
        <f>VLOOKUP($A49,T10_Prev68CCG_1314Q1!$A:$AE,4,FALSE)+VLOOKUP($A49,T11_Prev68CCG_1314Q2!$A:$AE,4,FALSE)+VLOOKUP($A49,T12_Prev68CCG_1314Q3!$A:$AE,4,FALSE)+VLOOKUP($A49,T13_Prev68CCG_1314Q4!$A:$AE,4,FALSE)</f>
        <v>2406</v>
      </c>
      <c r="E49" s="316">
        <f>VLOOKUP($A49,T10_Prev68CCG_1314Q1!$A:$AE,5,FALSE)+VLOOKUP($A49,T11_Prev68CCG_1314Q2!$A:$AE,5,FALSE)+VLOOKUP($A49,T12_Prev68CCG_1314Q3!$A:$AE,5,FALSE)+VLOOKUP($A49,T13_Prev68CCG_1314Q4!$A:$AE,5,FALSE)</f>
        <v>869</v>
      </c>
      <c r="F49" s="130">
        <f t="shared" si="6"/>
        <v>0.36118038237738986</v>
      </c>
      <c r="G49" s="60" t="str">
        <f t="shared" si="4"/>
        <v>34.2% - 38.1%</v>
      </c>
      <c r="H49" s="129">
        <f>VLOOKUP($A49,T10_Prev68CCG_1314Q1!$A:$AE,9,FALSE)+VLOOKUP($A49,T11_Prev68CCG_1314Q2!$A:$AE,9,FALSE)+VLOOKUP($A49,T12_Prev68CCG_1314Q3!$A:$AE,9,FALSE)+VLOOKUP($A49,T13_Prev68CCG_1314Q4!$A:$AE,9,FALSE)</f>
        <v>0.87101353209871535</v>
      </c>
      <c r="I49" s="131">
        <v>0.28179551122194513</v>
      </c>
      <c r="J49" s="316">
        <f>VLOOKUP($A49,T10_Prev68CCG_1314Q1!$A:$AE,11,FALSE)+VLOOKUP($A49,T11_Prev68CCG_1314Q2!$A:$AE,11,FALSE)+VLOOKUP($A49,T12_Prev68CCG_1314Q3!$A:$AE,11,FALSE)+VLOOKUP($A49,T13_Prev68CCG_1314Q4!$A:$AE,11,FALSE)</f>
        <v>0.23275726844900174</v>
      </c>
      <c r="K49" s="131">
        <v>7.9384871155444722E-2</v>
      </c>
      <c r="L49" s="316">
        <f>VLOOKUP($A49,T10_Prev68CCG_1314Q1!$A:$AE,13,FALSE)+VLOOKUP($A49,T11_Prev68CCG_1314Q2!$A:$AE,13,FALSE)+VLOOKUP($A49,T12_Prev68CCG_1314Q3!$A:$AE,13,FALSE)+VLOOKUP($A49,T13_Prev68CCG_1314Q4!$A:$AE,13,FALSE)</f>
        <v>1.8914956854504763</v>
      </c>
      <c r="M49" s="131">
        <v>0.63383208645054034</v>
      </c>
      <c r="N49" s="316">
        <f>VLOOKUP($A49,T10_Prev68CCG_1314Q1!$A:$AE,15,FALSE)+VLOOKUP($A49,T11_Prev68CCG_1314Q2!$A:$AE,15,FALSE)+VLOOKUP($A49,T12_Prev68CCG_1314Q3!$A:$AE,15,FALSE)+VLOOKUP($A49,T13_Prev68CCG_1314Q4!$A:$AE,15,FALSE)</f>
        <v>2.2209242157146491E-2</v>
      </c>
      <c r="O49" s="131">
        <f t="shared" si="5"/>
        <v>9.230773963901284E-6</v>
      </c>
      <c r="P49" s="232" t="s">
        <v>501</v>
      </c>
      <c r="Q49" s="151">
        <f t="shared" si="1"/>
        <v>0</v>
      </c>
      <c r="R49" s="27">
        <v>-4.2959427207637235E-2</v>
      </c>
      <c r="S49" s="27">
        <v>-4.2959427207637235E-2</v>
      </c>
    </row>
    <row r="50" spans="1:19" s="133" customFormat="1" x14ac:dyDescent="0.2">
      <c r="A50" s="124" t="s">
        <v>502</v>
      </c>
      <c r="B50" s="124" t="s">
        <v>503</v>
      </c>
      <c r="C50" s="124" t="s">
        <v>496</v>
      </c>
      <c r="D50" s="315">
        <f>VLOOKUP($A50,T10_Prev68CCG_1314Q1!$A:$AE,4,FALSE)+VLOOKUP($A50,T11_Prev68CCG_1314Q2!$A:$AE,4,FALSE)+VLOOKUP($A50,T12_Prev68CCG_1314Q3!$A:$AE,4,FALSE)+VLOOKUP($A50,T13_Prev68CCG_1314Q4!$A:$AE,4,FALSE)</f>
        <v>2795</v>
      </c>
      <c r="E50" s="316">
        <f>VLOOKUP($A50,T10_Prev68CCG_1314Q1!$A:$AE,5,FALSE)+VLOOKUP($A50,T11_Prev68CCG_1314Q2!$A:$AE,5,FALSE)+VLOOKUP($A50,T12_Prev68CCG_1314Q3!$A:$AE,5,FALSE)+VLOOKUP($A50,T13_Prev68CCG_1314Q4!$A:$AE,5,FALSE)</f>
        <v>601</v>
      </c>
      <c r="F50" s="130"/>
      <c r="G50" s="60" t="str">
        <f t="shared" si="4"/>
        <v/>
      </c>
      <c r="H50" s="129">
        <f>VLOOKUP($A50,T10_Prev68CCG_1314Q1!$A:$AE,9,FALSE)+VLOOKUP($A50,T11_Prev68CCG_1314Q2!$A:$AE,9,FALSE)+VLOOKUP($A50,T12_Prev68CCG_1314Q3!$A:$AE,9,FALSE)+VLOOKUP($A50,T13_Prev68CCG_1314Q4!$A:$AE,9,FALSE)</f>
        <v>0</v>
      </c>
      <c r="I50" s="131"/>
      <c r="J50" s="316">
        <f>VLOOKUP($A50,T10_Prev68CCG_1314Q1!$A:$AE,11,FALSE)+VLOOKUP($A50,T11_Prev68CCG_1314Q2!$A:$AE,11,FALSE)+VLOOKUP($A50,T12_Prev68CCG_1314Q3!$A:$AE,11,FALSE)+VLOOKUP($A50,T13_Prev68CCG_1314Q4!$A:$AE,11,FALSE)</f>
        <v>0</v>
      </c>
      <c r="K50" s="131"/>
      <c r="L50" s="316">
        <f>VLOOKUP($A50,T10_Prev68CCG_1314Q1!$A:$AE,13,FALSE)+VLOOKUP($A50,T11_Prev68CCG_1314Q2!$A:$AE,13,FALSE)+VLOOKUP($A50,T12_Prev68CCG_1314Q3!$A:$AE,13,FALSE)+VLOOKUP($A50,T13_Prev68CCG_1314Q4!$A:$AE,13,FALSE)</f>
        <v>0</v>
      </c>
      <c r="M50" s="131"/>
      <c r="N50" s="316">
        <f>VLOOKUP($A50,T10_Prev68CCG_1314Q1!$A:$AE,15,FALSE)+VLOOKUP($A50,T11_Prev68CCG_1314Q2!$A:$AE,15,FALSE)+VLOOKUP($A50,T12_Prev68CCG_1314Q3!$A:$AE,15,FALSE)+VLOOKUP($A50,T13_Prev68CCG_1314Q4!$A:$AE,15,FALSE)</f>
        <v>2.6520234458437835</v>
      </c>
      <c r="O50" s="131">
        <f t="shared" si="5"/>
        <v>9.4884559779741804E-4</v>
      </c>
      <c r="P50" s="232" t="s">
        <v>504</v>
      </c>
      <c r="Q50" s="151">
        <f t="shared" si="1"/>
        <v>0</v>
      </c>
      <c r="R50" s="27">
        <v>-8.8686012389957658E-2</v>
      </c>
      <c r="S50" s="27">
        <v>-8.8686012389957658E-2</v>
      </c>
    </row>
    <row r="51" spans="1:19" s="133" customFormat="1" x14ac:dyDescent="0.2">
      <c r="A51" s="124" t="s">
        <v>505</v>
      </c>
      <c r="B51" s="124" t="s">
        <v>506</v>
      </c>
      <c r="C51" s="124" t="s">
        <v>496</v>
      </c>
      <c r="D51" s="315">
        <f>VLOOKUP($A51,T10_Prev68CCG_1314Q1!$A:$AE,4,FALSE)+VLOOKUP($A51,T11_Prev68CCG_1314Q2!$A:$AE,4,FALSE)+VLOOKUP($A51,T12_Prev68CCG_1314Q3!$A:$AE,4,FALSE)+VLOOKUP($A51,T13_Prev68CCG_1314Q4!$A:$AE,4,FALSE)</f>
        <v>2181</v>
      </c>
      <c r="E51" s="316">
        <f>VLOOKUP($A51,T10_Prev68CCG_1314Q1!$A:$AE,5,FALSE)+VLOOKUP($A51,T11_Prev68CCG_1314Q2!$A:$AE,5,FALSE)+VLOOKUP($A51,T12_Prev68CCG_1314Q3!$A:$AE,5,FALSE)+VLOOKUP($A51,T13_Prev68CCG_1314Q4!$A:$AE,5,FALSE)</f>
        <v>1163</v>
      </c>
      <c r="F51" s="130"/>
      <c r="G51" s="60" t="str">
        <f t="shared" si="4"/>
        <v/>
      </c>
      <c r="H51" s="129">
        <f>VLOOKUP($A51,T10_Prev68CCG_1314Q1!$A:$AE,9,FALSE)+VLOOKUP($A51,T11_Prev68CCG_1314Q2!$A:$AE,9,FALSE)+VLOOKUP($A51,T12_Prev68CCG_1314Q3!$A:$AE,9,FALSE)+VLOOKUP($A51,T13_Prev68CCG_1314Q4!$A:$AE,9,FALSE)</f>
        <v>0.36723910171730517</v>
      </c>
      <c r="I51" s="131"/>
      <c r="J51" s="316">
        <f>VLOOKUP($A51,T10_Prev68CCG_1314Q1!$A:$AE,11,FALSE)+VLOOKUP($A51,T11_Prev68CCG_1314Q2!$A:$AE,11,FALSE)+VLOOKUP($A51,T12_Prev68CCG_1314Q3!$A:$AE,11,FALSE)+VLOOKUP($A51,T13_Prev68CCG_1314Q4!$A:$AE,11,FALSE)</f>
        <v>0.10964332892998679</v>
      </c>
      <c r="K51" s="131"/>
      <c r="L51" s="316">
        <f>VLOOKUP($A51,T10_Prev68CCG_1314Q1!$A:$AE,13,FALSE)+VLOOKUP($A51,T11_Prev68CCG_1314Q2!$A:$AE,13,FALSE)+VLOOKUP($A51,T12_Prev68CCG_1314Q3!$A:$AE,13,FALSE)+VLOOKUP($A51,T13_Prev68CCG_1314Q4!$A:$AE,13,FALSE)</f>
        <v>0.52179656538969621</v>
      </c>
      <c r="M51" s="131"/>
      <c r="N51" s="316">
        <f>VLOOKUP($A51,T10_Prev68CCG_1314Q1!$A:$AE,15,FALSE)+VLOOKUP($A51,T11_Prev68CCG_1314Q2!$A:$AE,15,FALSE)+VLOOKUP($A51,T12_Prev68CCG_1314Q3!$A:$AE,15,FALSE)+VLOOKUP($A51,T13_Prev68CCG_1314Q4!$A:$AE,15,FALSE)</f>
        <v>1.5433719379872625E-2</v>
      </c>
      <c r="O51" s="131">
        <f t="shared" si="5"/>
        <v>7.0764417147513183E-6</v>
      </c>
      <c r="P51" s="232" t="s">
        <v>507</v>
      </c>
      <c r="Q51" s="151">
        <f t="shared" si="1"/>
        <v>1</v>
      </c>
      <c r="R51" s="27">
        <v>-0.27781456953642381</v>
      </c>
      <c r="S51" s="27">
        <v>-0.27781456953642381</v>
      </c>
    </row>
    <row r="52" spans="1:19" s="133" customFormat="1" x14ac:dyDescent="0.2">
      <c r="A52" s="124" t="s">
        <v>508</v>
      </c>
      <c r="B52" s="124" t="s">
        <v>509</v>
      </c>
      <c r="C52" s="124" t="s">
        <v>496</v>
      </c>
      <c r="D52" s="315">
        <f>VLOOKUP($A52,T10_Prev68CCG_1314Q1!$A:$AE,4,FALSE)+VLOOKUP($A52,T11_Prev68CCG_1314Q2!$A:$AE,4,FALSE)+VLOOKUP($A52,T12_Prev68CCG_1314Q3!$A:$AE,4,FALSE)+VLOOKUP($A52,T13_Prev68CCG_1314Q4!$A:$AE,4,FALSE)</f>
        <v>2754</v>
      </c>
      <c r="E52" s="316">
        <f>VLOOKUP($A52,T10_Prev68CCG_1314Q1!$A:$AE,5,FALSE)+VLOOKUP($A52,T11_Prev68CCG_1314Q2!$A:$AE,5,FALSE)+VLOOKUP($A52,T12_Prev68CCG_1314Q3!$A:$AE,5,FALSE)+VLOOKUP($A52,T13_Prev68CCG_1314Q4!$A:$AE,5,FALSE)</f>
        <v>645</v>
      </c>
      <c r="F52" s="130"/>
      <c r="G52" s="60" t="str">
        <f t="shared" si="4"/>
        <v/>
      </c>
      <c r="H52" s="129">
        <f>VLOOKUP($A52,T10_Prev68CCG_1314Q1!$A:$AE,9,FALSE)+VLOOKUP($A52,T11_Prev68CCG_1314Q2!$A:$AE,9,FALSE)+VLOOKUP($A52,T12_Prev68CCG_1314Q3!$A:$AE,9,FALSE)+VLOOKUP($A52,T13_Prev68CCG_1314Q4!$A:$AE,9,FALSE)</f>
        <v>0</v>
      </c>
      <c r="I52" s="131"/>
      <c r="J52" s="316">
        <f>VLOOKUP($A52,T10_Prev68CCG_1314Q1!$A:$AE,11,FALSE)+VLOOKUP($A52,T11_Prev68CCG_1314Q2!$A:$AE,11,FALSE)+VLOOKUP($A52,T12_Prev68CCG_1314Q3!$A:$AE,11,FALSE)+VLOOKUP($A52,T13_Prev68CCG_1314Q4!$A:$AE,11,FALSE)</f>
        <v>0</v>
      </c>
      <c r="K52" s="131"/>
      <c r="L52" s="316">
        <f>VLOOKUP($A52,T10_Prev68CCG_1314Q1!$A:$AE,13,FALSE)+VLOOKUP($A52,T11_Prev68CCG_1314Q2!$A:$AE,13,FALSE)+VLOOKUP($A52,T12_Prev68CCG_1314Q3!$A:$AE,13,FALSE)+VLOOKUP($A52,T13_Prev68CCG_1314Q4!$A:$AE,13,FALSE)</f>
        <v>0</v>
      </c>
      <c r="M52" s="131"/>
      <c r="N52" s="316">
        <f>VLOOKUP($A52,T10_Prev68CCG_1314Q1!$A:$AE,15,FALSE)+VLOOKUP($A52,T11_Prev68CCG_1314Q2!$A:$AE,15,FALSE)+VLOOKUP($A52,T12_Prev68CCG_1314Q3!$A:$AE,15,FALSE)+VLOOKUP($A52,T13_Prev68CCG_1314Q4!$A:$AE,15,FALSE)</f>
        <v>2.0758086304890888</v>
      </c>
      <c r="O52" s="131">
        <f t="shared" si="5"/>
        <v>7.5374314832574033E-4</v>
      </c>
      <c r="P52" s="232" t="s">
        <v>510</v>
      </c>
      <c r="Q52" s="151">
        <f t="shared" si="1"/>
        <v>0</v>
      </c>
      <c r="R52" s="27">
        <v>5.8436815193572134E-3</v>
      </c>
      <c r="S52" s="27">
        <v>5.8436815193572134E-3</v>
      </c>
    </row>
    <row r="53" spans="1:19" s="133" customFormat="1" x14ac:dyDescent="0.2">
      <c r="A53" s="124" t="s">
        <v>511</v>
      </c>
      <c r="B53" s="124" t="s">
        <v>512</v>
      </c>
      <c r="C53" s="124" t="s">
        <v>496</v>
      </c>
      <c r="D53" s="315">
        <f>VLOOKUP($A53,T10_Prev68CCG_1314Q1!$A:$AE,4,FALSE)+VLOOKUP($A53,T11_Prev68CCG_1314Q2!$A:$AE,4,FALSE)+VLOOKUP($A53,T12_Prev68CCG_1314Q3!$A:$AE,4,FALSE)+VLOOKUP($A53,T13_Prev68CCG_1314Q4!$A:$AE,4,FALSE)</f>
        <v>3266</v>
      </c>
      <c r="E53" s="316">
        <f>VLOOKUP($A53,T10_Prev68CCG_1314Q1!$A:$AE,5,FALSE)+VLOOKUP($A53,T11_Prev68CCG_1314Q2!$A:$AE,5,FALSE)+VLOOKUP($A53,T12_Prev68CCG_1314Q3!$A:$AE,5,FALSE)+VLOOKUP($A53,T13_Prev68CCG_1314Q4!$A:$AE,5,FALSE)</f>
        <v>1272</v>
      </c>
      <c r="F53" s="130">
        <f t="shared" si="6"/>
        <v>0.38946723821188001</v>
      </c>
      <c r="G53" s="60" t="str">
        <f t="shared" si="4"/>
        <v>37.3% - 40.6%</v>
      </c>
      <c r="H53" s="129">
        <f>VLOOKUP($A53,T10_Prev68CCG_1314Q1!$A:$AE,9,FALSE)+VLOOKUP($A53,T11_Prev68CCG_1314Q2!$A:$AE,9,FALSE)+VLOOKUP($A53,T12_Prev68CCG_1314Q3!$A:$AE,9,FALSE)+VLOOKUP($A53,T13_Prev68CCG_1314Q4!$A:$AE,9,FALSE)</f>
        <v>0.72063043764129164</v>
      </c>
      <c r="I53" s="131">
        <v>0.23545621555419474</v>
      </c>
      <c r="J53" s="316">
        <f>VLOOKUP($A53,T10_Prev68CCG_1314Q1!$A:$AE,11,FALSE)+VLOOKUP($A53,T11_Prev68CCG_1314Q2!$A:$AE,11,FALSE)+VLOOKUP($A53,T12_Prev68CCG_1314Q3!$A:$AE,11,FALSE)+VLOOKUP($A53,T13_Prev68CCG_1314Q4!$A:$AE,11,FALSE)</f>
        <v>0.4574630825525452</v>
      </c>
      <c r="K53" s="131">
        <v>0.15401102265768524</v>
      </c>
      <c r="L53" s="316">
        <f>VLOOKUP($A53,T10_Prev68CCG_1314Q1!$A:$AE,13,FALSE)+VLOOKUP($A53,T11_Prev68CCG_1314Q2!$A:$AE,13,FALSE)+VLOOKUP($A53,T12_Prev68CCG_1314Q3!$A:$AE,13,FALSE)+VLOOKUP($A53,T13_Prev68CCG_1314Q4!$A:$AE,13,FALSE)</f>
        <v>1.8219064798061633</v>
      </c>
      <c r="M53" s="131">
        <v>0.61053276178811999</v>
      </c>
      <c r="N53" s="316">
        <f>VLOOKUP($A53,T10_Prev68CCG_1314Q1!$A:$AE,15,FALSE)+VLOOKUP($A53,T11_Prev68CCG_1314Q2!$A:$AE,15,FALSE)+VLOOKUP($A53,T12_Prev68CCG_1314Q3!$A:$AE,15,FALSE)+VLOOKUP($A53,T13_Prev68CCG_1314Q4!$A:$AE,15,FALSE)</f>
        <v>0</v>
      </c>
      <c r="O53" s="131">
        <f t="shared" si="5"/>
        <v>0</v>
      </c>
      <c r="P53" s="232" t="s">
        <v>513</v>
      </c>
      <c r="Q53" s="151">
        <f t="shared" si="1"/>
        <v>0</v>
      </c>
      <c r="R53" s="27">
        <v>-6.6909975669099397E-3</v>
      </c>
      <c r="S53" s="27">
        <v>-6.6909975669099397E-3</v>
      </c>
    </row>
    <row r="54" spans="1:19" s="133" customFormat="1" x14ac:dyDescent="0.2">
      <c r="A54" s="124" t="s">
        <v>514</v>
      </c>
      <c r="B54" s="124" t="s">
        <v>515</v>
      </c>
      <c r="C54" s="124" t="s">
        <v>496</v>
      </c>
      <c r="D54" s="315">
        <f>VLOOKUP($A54,T10_Prev68CCG_1314Q1!$A:$AE,4,FALSE)+VLOOKUP($A54,T11_Prev68CCG_1314Q2!$A:$AE,4,FALSE)+VLOOKUP($A54,T12_Prev68CCG_1314Q3!$A:$AE,4,FALSE)+VLOOKUP($A54,T13_Prev68CCG_1314Q4!$A:$AE,4,FALSE)</f>
        <v>3297</v>
      </c>
      <c r="E54" s="316">
        <f>VLOOKUP($A54,T10_Prev68CCG_1314Q1!$A:$AE,5,FALSE)+VLOOKUP($A54,T11_Prev68CCG_1314Q2!$A:$AE,5,FALSE)+VLOOKUP($A54,T12_Prev68CCG_1314Q3!$A:$AE,5,FALSE)+VLOOKUP($A54,T13_Prev68CCG_1314Q4!$A:$AE,5,FALSE)</f>
        <v>1288</v>
      </c>
      <c r="F54" s="130">
        <f t="shared" si="6"/>
        <v>0.39065817409766457</v>
      </c>
      <c r="G54" s="60" t="str">
        <f t="shared" si="4"/>
        <v>37.4% - 40.7%</v>
      </c>
      <c r="H54" s="129">
        <f>VLOOKUP($A54,T10_Prev68CCG_1314Q1!$A:$AE,9,FALSE)+VLOOKUP($A54,T11_Prev68CCG_1314Q2!$A:$AE,9,FALSE)+VLOOKUP($A54,T12_Prev68CCG_1314Q3!$A:$AE,9,FALSE)+VLOOKUP($A54,T13_Prev68CCG_1314Q4!$A:$AE,9,FALSE)</f>
        <v>0.97199206673940708</v>
      </c>
      <c r="I54" s="131">
        <v>0.31725811343645738</v>
      </c>
      <c r="J54" s="316">
        <f>VLOOKUP($A54,T10_Prev68CCG_1314Q1!$A:$AE,11,FALSE)+VLOOKUP($A54,T11_Prev68CCG_1314Q2!$A:$AE,11,FALSE)+VLOOKUP($A54,T12_Prev68CCG_1314Q3!$A:$AE,11,FALSE)+VLOOKUP($A54,T13_Prev68CCG_1314Q4!$A:$AE,11,FALSE)</f>
        <v>0.22015934715402799</v>
      </c>
      <c r="K54" s="131">
        <v>7.3400060661207162E-2</v>
      </c>
      <c r="L54" s="316">
        <f>VLOOKUP($A54,T10_Prev68CCG_1314Q1!$A:$AE,13,FALSE)+VLOOKUP($A54,T11_Prev68CCG_1314Q2!$A:$AE,13,FALSE)+VLOOKUP($A54,T12_Prev68CCG_1314Q3!$A:$AE,13,FALSE)+VLOOKUP($A54,T13_Prev68CCG_1314Q4!$A:$AE,13,FALSE)</f>
        <v>1.7326644617203129</v>
      </c>
      <c r="M54" s="131">
        <v>0.5868971792538672</v>
      </c>
      <c r="N54" s="316">
        <f>VLOOKUP($A54,T10_Prev68CCG_1314Q1!$A:$AE,15,FALSE)+VLOOKUP($A54,T11_Prev68CCG_1314Q2!$A:$AE,15,FALSE)+VLOOKUP($A54,T12_Prev68CCG_1314Q3!$A:$AE,15,FALSE)+VLOOKUP($A54,T13_Prev68CCG_1314Q4!$A:$AE,15,FALSE)</f>
        <v>8.9161252721703124E-2</v>
      </c>
      <c r="O54" s="131">
        <f t="shared" si="5"/>
        <v>2.7043146109100128E-5</v>
      </c>
      <c r="P54" s="232" t="s">
        <v>516</v>
      </c>
      <c r="Q54" s="151">
        <f t="shared" si="1"/>
        <v>0</v>
      </c>
      <c r="R54" s="27">
        <v>-8.619733924611972E-2</v>
      </c>
      <c r="S54" s="27">
        <v>-8.619733924611972E-2</v>
      </c>
    </row>
    <row r="55" spans="1:19" s="133" customFormat="1" x14ac:dyDescent="0.2">
      <c r="A55" s="124" t="s">
        <v>517</v>
      </c>
      <c r="B55" s="124" t="s">
        <v>518</v>
      </c>
      <c r="C55" s="124" t="s">
        <v>496</v>
      </c>
      <c r="D55" s="315">
        <f>VLOOKUP($A55,T10_Prev68CCG_1314Q1!$A:$AE,4,FALSE)+VLOOKUP($A55,T11_Prev68CCG_1314Q2!$A:$AE,4,FALSE)+VLOOKUP($A55,T12_Prev68CCG_1314Q3!$A:$AE,4,FALSE)+VLOOKUP($A55,T13_Prev68CCG_1314Q4!$A:$AE,4,FALSE)</f>
        <v>2020</v>
      </c>
      <c r="E55" s="316">
        <f>VLOOKUP($A55,T10_Prev68CCG_1314Q1!$A:$AE,5,FALSE)+VLOOKUP($A55,T11_Prev68CCG_1314Q2!$A:$AE,5,FALSE)+VLOOKUP($A55,T12_Prev68CCG_1314Q3!$A:$AE,5,FALSE)+VLOOKUP($A55,T13_Prev68CCG_1314Q4!$A:$AE,5,FALSE)</f>
        <v>363</v>
      </c>
      <c r="F55" s="130"/>
      <c r="G55" s="60" t="str">
        <f t="shared" si="4"/>
        <v/>
      </c>
      <c r="H55" s="129">
        <f>VLOOKUP($A55,T10_Prev68CCG_1314Q1!$A:$AE,9,FALSE)+VLOOKUP($A55,T11_Prev68CCG_1314Q2!$A:$AE,9,FALSE)+VLOOKUP($A55,T12_Prev68CCG_1314Q3!$A:$AE,9,FALSE)+VLOOKUP($A55,T13_Prev68CCG_1314Q4!$A:$AE,9,FALSE)</f>
        <v>0</v>
      </c>
      <c r="I55" s="131"/>
      <c r="J55" s="316">
        <f>VLOOKUP($A55,T10_Prev68CCG_1314Q1!$A:$AE,11,FALSE)+VLOOKUP($A55,T11_Prev68CCG_1314Q2!$A:$AE,11,FALSE)+VLOOKUP($A55,T12_Prev68CCG_1314Q3!$A:$AE,11,FALSE)+VLOOKUP($A55,T13_Prev68CCG_1314Q4!$A:$AE,11,FALSE)</f>
        <v>0</v>
      </c>
      <c r="K55" s="131"/>
      <c r="L55" s="316">
        <f>VLOOKUP($A55,T10_Prev68CCG_1314Q1!$A:$AE,13,FALSE)+VLOOKUP($A55,T11_Prev68CCG_1314Q2!$A:$AE,13,FALSE)+VLOOKUP($A55,T12_Prev68CCG_1314Q3!$A:$AE,13,FALSE)+VLOOKUP($A55,T13_Prev68CCG_1314Q4!$A:$AE,13,FALSE)</f>
        <v>0</v>
      </c>
      <c r="M55" s="131"/>
      <c r="N55" s="316">
        <f>VLOOKUP($A55,T10_Prev68CCG_1314Q1!$A:$AE,15,FALSE)+VLOOKUP($A55,T11_Prev68CCG_1314Q2!$A:$AE,15,FALSE)+VLOOKUP($A55,T12_Prev68CCG_1314Q3!$A:$AE,15,FALSE)+VLOOKUP($A55,T13_Prev68CCG_1314Q4!$A:$AE,15,FALSE)</f>
        <v>2.561619619637681</v>
      </c>
      <c r="O55" s="131">
        <f t="shared" si="5"/>
        <v>1.2681285245731094E-3</v>
      </c>
      <c r="P55" s="232" t="s">
        <v>519</v>
      </c>
      <c r="Q55" s="151">
        <f t="shared" si="1"/>
        <v>1</v>
      </c>
      <c r="R55" s="27">
        <v>-0.1422505307855626</v>
      </c>
      <c r="S55" s="27">
        <v>-0.1422505307855626</v>
      </c>
    </row>
    <row r="56" spans="1:19" s="133" customFormat="1" x14ac:dyDescent="0.2">
      <c r="A56" s="124" t="s">
        <v>520</v>
      </c>
      <c r="B56" s="124" t="s">
        <v>521</v>
      </c>
      <c r="C56" s="124" t="s">
        <v>496</v>
      </c>
      <c r="D56" s="315">
        <f>VLOOKUP($A56,T10_Prev68CCG_1314Q1!$A:$AE,4,FALSE)+VLOOKUP($A56,T11_Prev68CCG_1314Q2!$A:$AE,4,FALSE)+VLOOKUP($A56,T12_Prev68CCG_1314Q3!$A:$AE,4,FALSE)+VLOOKUP($A56,T13_Prev68CCG_1314Q4!$A:$AE,4,FALSE)</f>
        <v>4988</v>
      </c>
      <c r="E56" s="316">
        <f>VLOOKUP($A56,T10_Prev68CCG_1314Q1!$A:$AE,5,FALSE)+VLOOKUP($A56,T11_Prev68CCG_1314Q2!$A:$AE,5,FALSE)+VLOOKUP($A56,T12_Prev68CCG_1314Q3!$A:$AE,5,FALSE)+VLOOKUP($A56,T13_Prev68CCG_1314Q4!$A:$AE,5,FALSE)</f>
        <v>2394</v>
      </c>
      <c r="F56" s="130"/>
      <c r="G56" s="60" t="str">
        <f t="shared" si="4"/>
        <v/>
      </c>
      <c r="H56" s="129">
        <f>VLOOKUP($A56,T10_Prev68CCG_1314Q1!$A:$AE,9,FALSE)+VLOOKUP($A56,T11_Prev68CCG_1314Q2!$A:$AE,9,FALSE)+VLOOKUP($A56,T12_Prev68CCG_1314Q3!$A:$AE,9,FALSE)+VLOOKUP($A56,T13_Prev68CCG_1314Q4!$A:$AE,9,FALSE)</f>
        <v>1.225676135838951</v>
      </c>
      <c r="I56" s="131"/>
      <c r="J56" s="316">
        <f>VLOOKUP($A56,T10_Prev68CCG_1314Q1!$A:$AE,11,FALSE)+VLOOKUP($A56,T11_Prev68CCG_1314Q2!$A:$AE,11,FALSE)+VLOOKUP($A56,T12_Prev68CCG_1314Q3!$A:$AE,11,FALSE)+VLOOKUP($A56,T13_Prev68CCG_1314Q4!$A:$AE,11,FALSE)</f>
        <v>0.22076172776803027</v>
      </c>
      <c r="K56" s="131"/>
      <c r="L56" s="316">
        <f>VLOOKUP($A56,T10_Prev68CCG_1314Q1!$A:$AE,13,FALSE)+VLOOKUP($A56,T11_Prev68CCG_1314Q2!$A:$AE,13,FALSE)+VLOOKUP($A56,T12_Prev68CCG_1314Q3!$A:$AE,13,FALSE)+VLOOKUP($A56,T13_Prev68CCG_1314Q4!$A:$AE,13,FALSE)</f>
        <v>1.5250046172315079</v>
      </c>
      <c r="M56" s="131"/>
      <c r="N56" s="316">
        <f>VLOOKUP($A56,T10_Prev68CCG_1314Q1!$A:$AE,15,FALSE)+VLOOKUP($A56,T11_Prev68CCG_1314Q2!$A:$AE,15,FALSE)+VLOOKUP($A56,T12_Prev68CCG_1314Q3!$A:$AE,15,FALSE)+VLOOKUP($A56,T13_Prev68CCG_1314Q4!$A:$AE,15,FALSE)</f>
        <v>3.2196823649986293E-2</v>
      </c>
      <c r="O56" s="131">
        <f t="shared" si="5"/>
        <v>6.4548563853220312E-6</v>
      </c>
      <c r="P56" s="232" t="s">
        <v>522</v>
      </c>
      <c r="Q56" s="151">
        <f t="shared" si="1"/>
        <v>1</v>
      </c>
      <c r="R56" s="27">
        <v>0.40586245772266061</v>
      </c>
      <c r="S56" s="27">
        <v>0.40586245772266061</v>
      </c>
    </row>
    <row r="57" spans="1:19" s="133" customFormat="1" x14ac:dyDescent="0.2">
      <c r="A57" s="124" t="s">
        <v>523</v>
      </c>
      <c r="B57" s="124" t="s">
        <v>524</v>
      </c>
      <c r="C57" s="124" t="s">
        <v>496</v>
      </c>
      <c r="D57" s="315">
        <f>VLOOKUP($A57,T10_Prev68CCG_1314Q1!$A:$AE,4,FALSE)+VLOOKUP($A57,T11_Prev68CCG_1314Q2!$A:$AE,4,FALSE)+VLOOKUP($A57,T12_Prev68CCG_1314Q3!$A:$AE,4,FALSE)+VLOOKUP($A57,T13_Prev68CCG_1314Q4!$A:$AE,4,FALSE)</f>
        <v>3180</v>
      </c>
      <c r="E57" s="316">
        <f>VLOOKUP($A57,T10_Prev68CCG_1314Q1!$A:$AE,5,FALSE)+VLOOKUP($A57,T11_Prev68CCG_1314Q2!$A:$AE,5,FALSE)+VLOOKUP($A57,T12_Prev68CCG_1314Q3!$A:$AE,5,FALSE)+VLOOKUP($A57,T13_Prev68CCG_1314Q4!$A:$AE,5,FALSE)</f>
        <v>756</v>
      </c>
      <c r="F57" s="130"/>
      <c r="G57" s="60" t="str">
        <f t="shared" si="4"/>
        <v/>
      </c>
      <c r="H57" s="129">
        <f>VLOOKUP($A57,T10_Prev68CCG_1314Q1!$A:$AE,9,FALSE)+VLOOKUP($A57,T11_Prev68CCG_1314Q2!$A:$AE,9,FALSE)+VLOOKUP($A57,T12_Prev68CCG_1314Q3!$A:$AE,9,FALSE)+VLOOKUP($A57,T13_Prev68CCG_1314Q4!$A:$AE,9,FALSE)</f>
        <v>0</v>
      </c>
      <c r="I57" s="131"/>
      <c r="J57" s="316">
        <f>VLOOKUP($A57,T10_Prev68CCG_1314Q1!$A:$AE,11,FALSE)+VLOOKUP($A57,T11_Prev68CCG_1314Q2!$A:$AE,11,FALSE)+VLOOKUP($A57,T12_Prev68CCG_1314Q3!$A:$AE,11,FALSE)+VLOOKUP($A57,T13_Prev68CCG_1314Q4!$A:$AE,11,FALSE)</f>
        <v>0</v>
      </c>
      <c r="K57" s="131"/>
      <c r="L57" s="316">
        <f>VLOOKUP($A57,T10_Prev68CCG_1314Q1!$A:$AE,13,FALSE)+VLOOKUP($A57,T11_Prev68CCG_1314Q2!$A:$AE,13,FALSE)+VLOOKUP($A57,T12_Prev68CCG_1314Q3!$A:$AE,13,FALSE)+VLOOKUP($A57,T13_Prev68CCG_1314Q4!$A:$AE,13,FALSE)</f>
        <v>0</v>
      </c>
      <c r="M57" s="131"/>
      <c r="N57" s="316">
        <f>VLOOKUP($A57,T10_Prev68CCG_1314Q1!$A:$AE,15,FALSE)+VLOOKUP($A57,T11_Prev68CCG_1314Q2!$A:$AE,15,FALSE)+VLOOKUP($A57,T12_Prev68CCG_1314Q3!$A:$AE,15,FALSE)+VLOOKUP($A57,T13_Prev68CCG_1314Q4!$A:$AE,15,FALSE)</f>
        <v>1.3496718593076371</v>
      </c>
      <c r="O57" s="131">
        <f t="shared" si="5"/>
        <v>4.2442511298982299E-4</v>
      </c>
      <c r="P57" s="232" t="s">
        <v>525</v>
      </c>
      <c r="Q57" s="151">
        <f t="shared" si="1"/>
        <v>0</v>
      </c>
      <c r="R57" s="27">
        <v>-8.830275229357798E-2</v>
      </c>
      <c r="S57" s="27">
        <v>-8.830275229357798E-2</v>
      </c>
    </row>
    <row r="58" spans="1:19" s="133" customFormat="1" x14ac:dyDescent="0.2">
      <c r="A58" s="124" t="s">
        <v>526</v>
      </c>
      <c r="B58" s="124" t="s">
        <v>527</v>
      </c>
      <c r="C58" s="124" t="s">
        <v>496</v>
      </c>
      <c r="D58" s="315">
        <f>VLOOKUP($A58,T10_Prev68CCG_1314Q1!$A:$AE,4,FALSE)+VLOOKUP($A58,T11_Prev68CCG_1314Q2!$A:$AE,4,FALSE)+VLOOKUP($A58,T12_Prev68CCG_1314Q3!$A:$AE,4,FALSE)+VLOOKUP($A58,T13_Prev68CCG_1314Q4!$A:$AE,4,FALSE)</f>
        <v>10</v>
      </c>
      <c r="E58" s="316">
        <f>VLOOKUP($A58,T10_Prev68CCG_1314Q1!$A:$AE,5,FALSE)+VLOOKUP($A58,T11_Prev68CCG_1314Q2!$A:$AE,5,FALSE)+VLOOKUP($A58,T12_Prev68CCG_1314Q3!$A:$AE,5,FALSE)+VLOOKUP($A58,T13_Prev68CCG_1314Q4!$A:$AE,5,FALSE)</f>
        <v>3</v>
      </c>
      <c r="F58" s="130"/>
      <c r="G58" s="60" t="str">
        <f t="shared" si="4"/>
        <v/>
      </c>
      <c r="H58" s="129">
        <f>VLOOKUP($A58,T10_Prev68CCG_1314Q1!$A:$AE,9,FALSE)+VLOOKUP($A58,T11_Prev68CCG_1314Q2!$A:$AE,9,FALSE)+VLOOKUP($A58,T12_Prev68CCG_1314Q3!$A:$AE,9,FALSE)+VLOOKUP($A58,T13_Prev68CCG_1314Q4!$A:$AE,9,FALSE)</f>
        <v>0</v>
      </c>
      <c r="I58" s="131"/>
      <c r="J58" s="316">
        <f>VLOOKUP($A58,T10_Prev68CCG_1314Q1!$A:$AE,11,FALSE)+VLOOKUP($A58,T11_Prev68CCG_1314Q2!$A:$AE,11,FALSE)+VLOOKUP($A58,T12_Prev68CCG_1314Q3!$A:$AE,11,FALSE)+VLOOKUP($A58,T13_Prev68CCG_1314Q4!$A:$AE,11,FALSE)</f>
        <v>0</v>
      </c>
      <c r="K58" s="131"/>
      <c r="L58" s="316">
        <f>VLOOKUP($A58,T10_Prev68CCG_1314Q1!$A:$AE,13,FALSE)+VLOOKUP($A58,T11_Prev68CCG_1314Q2!$A:$AE,13,FALSE)+VLOOKUP($A58,T12_Prev68CCG_1314Q3!$A:$AE,13,FALSE)+VLOOKUP($A58,T13_Prev68CCG_1314Q4!$A:$AE,13,FALSE)</f>
        <v>0</v>
      </c>
      <c r="M58" s="131"/>
      <c r="N58" s="316" t="e">
        <f>VLOOKUP($A58,T10_Prev68CCG_1314Q1!$A:$AE,15,FALSE)+VLOOKUP($A58,T11_Prev68CCG_1314Q2!$A:$AE,15,FALSE)+VLOOKUP($A58,T12_Prev68CCG_1314Q3!$A:$AE,15,FALSE)+VLOOKUP($A58,T13_Prev68CCG_1314Q4!$A:$AE,15,FALSE)</f>
        <v>#DIV/0!</v>
      </c>
      <c r="O58" s="131" t="e">
        <f t="shared" si="5"/>
        <v>#DIV/0!</v>
      </c>
      <c r="P58" s="232" t="s">
        <v>528</v>
      </c>
      <c r="Q58" s="151">
        <f t="shared" si="1"/>
        <v>1</v>
      </c>
      <c r="R58" s="27">
        <v>-0.99656357388316152</v>
      </c>
      <c r="S58" s="27">
        <v>-0.99656357388316152</v>
      </c>
    </row>
    <row r="59" spans="1:19" s="133" customFormat="1" x14ac:dyDescent="0.2">
      <c r="A59" s="124" t="s">
        <v>529</v>
      </c>
      <c r="B59" s="124" t="s">
        <v>530</v>
      </c>
      <c r="C59" s="124" t="s">
        <v>496</v>
      </c>
      <c r="D59" s="315">
        <f>VLOOKUP($A59,T10_Prev68CCG_1314Q1!$A:$AE,4,FALSE)+VLOOKUP($A59,T11_Prev68CCG_1314Q2!$A:$AE,4,FALSE)+VLOOKUP($A59,T12_Prev68CCG_1314Q3!$A:$AE,4,FALSE)+VLOOKUP($A59,T13_Prev68CCG_1314Q4!$A:$AE,4,FALSE)</f>
        <v>3615</v>
      </c>
      <c r="E59" s="316">
        <f>VLOOKUP($A59,T10_Prev68CCG_1314Q1!$A:$AE,5,FALSE)+VLOOKUP($A59,T11_Prev68CCG_1314Q2!$A:$AE,5,FALSE)+VLOOKUP($A59,T12_Prev68CCG_1314Q3!$A:$AE,5,FALSE)+VLOOKUP($A59,T13_Prev68CCG_1314Q4!$A:$AE,5,FALSE)</f>
        <v>1135</v>
      </c>
      <c r="F59" s="130">
        <f t="shared" si="6"/>
        <v>0.31396957123098201</v>
      </c>
      <c r="G59" s="60" t="str">
        <f t="shared" si="4"/>
        <v>29.9% - 32.9%</v>
      </c>
      <c r="H59" s="129">
        <f>VLOOKUP($A59,T10_Prev68CCG_1314Q1!$A:$AE,9,FALSE)+VLOOKUP($A59,T11_Prev68CCG_1314Q2!$A:$AE,9,FALSE)+VLOOKUP($A59,T12_Prev68CCG_1314Q3!$A:$AE,9,FALSE)+VLOOKUP($A59,T13_Prev68CCG_1314Q4!$A:$AE,9,FALSE)</f>
        <v>0.77233400010308972</v>
      </c>
      <c r="I59" s="131">
        <v>0.19308437067773168</v>
      </c>
      <c r="J59" s="316">
        <f>VLOOKUP($A59,T10_Prev68CCG_1314Q1!$A:$AE,11,FALSE)+VLOOKUP($A59,T11_Prev68CCG_1314Q2!$A:$AE,11,FALSE)+VLOOKUP($A59,T12_Prev68CCG_1314Q3!$A:$AE,11,FALSE)+VLOOKUP($A59,T13_Prev68CCG_1314Q4!$A:$AE,11,FALSE)</f>
        <v>0.48104352414041834</v>
      </c>
      <c r="K59" s="131">
        <v>0.12088520055325035</v>
      </c>
      <c r="L59" s="316">
        <f>VLOOKUP($A59,T10_Prev68CCG_1314Q1!$A:$AE,13,FALSE)+VLOOKUP($A59,T11_Prev68CCG_1314Q2!$A:$AE,13,FALSE)+VLOOKUP($A59,T12_Prev68CCG_1314Q3!$A:$AE,13,FALSE)+VLOOKUP($A59,T13_Prev68CCG_1314Q4!$A:$AE,13,FALSE)</f>
        <v>2.7378593376683806</v>
      </c>
      <c r="M59" s="131">
        <v>0.68381742738589213</v>
      </c>
      <c r="N59" s="316">
        <f>VLOOKUP($A59,T10_Prev68CCG_1314Q1!$A:$AE,15,FALSE)+VLOOKUP($A59,T11_Prev68CCG_1314Q2!$A:$AE,15,FALSE)+VLOOKUP($A59,T12_Prev68CCG_1314Q3!$A:$AE,15,FALSE)+VLOOKUP($A59,T13_Prev68CCG_1314Q4!$A:$AE,15,FALSE)</f>
        <v>8.7631380881116536E-3</v>
      </c>
      <c r="O59" s="131">
        <f t="shared" si="5"/>
        <v>2.4241045886892539E-6</v>
      </c>
      <c r="P59" s="232" t="s">
        <v>531</v>
      </c>
      <c r="Q59" s="151">
        <f t="shared" si="1"/>
        <v>0</v>
      </c>
      <c r="R59" s="27">
        <v>-3.1090860359153094E-2</v>
      </c>
      <c r="S59" s="27">
        <v>-3.1090860359153094E-2</v>
      </c>
    </row>
    <row r="60" spans="1:19" s="133" customFormat="1" x14ac:dyDescent="0.2">
      <c r="A60" s="124" t="s">
        <v>532</v>
      </c>
      <c r="B60" s="124" t="s">
        <v>533</v>
      </c>
      <c r="C60" s="124" t="s">
        <v>534</v>
      </c>
      <c r="D60" s="315">
        <f>VLOOKUP($A60,T10_Prev68CCG_1314Q1!$A:$AE,4,FALSE)+VLOOKUP($A60,T11_Prev68CCG_1314Q2!$A:$AE,4,FALSE)+VLOOKUP($A60,T12_Prev68CCG_1314Q3!$A:$AE,4,FALSE)+VLOOKUP($A60,T13_Prev68CCG_1314Q4!$A:$AE,4,FALSE)</f>
        <v>2307</v>
      </c>
      <c r="E60" s="316">
        <f>VLOOKUP($A60,T10_Prev68CCG_1314Q1!$A:$AE,5,FALSE)+VLOOKUP($A60,T11_Prev68CCG_1314Q2!$A:$AE,5,FALSE)+VLOOKUP($A60,T12_Prev68CCG_1314Q3!$A:$AE,5,FALSE)+VLOOKUP($A60,T13_Prev68CCG_1314Q4!$A:$AE,5,FALSE)</f>
        <v>840</v>
      </c>
      <c r="F60" s="130"/>
      <c r="G60" s="60" t="str">
        <f t="shared" si="4"/>
        <v/>
      </c>
      <c r="H60" s="129">
        <f>VLOOKUP($A60,T10_Prev68CCG_1314Q1!$A:$AE,9,FALSE)+VLOOKUP($A60,T11_Prev68CCG_1314Q2!$A:$AE,9,FALSE)+VLOOKUP($A60,T12_Prev68CCG_1314Q3!$A:$AE,9,FALSE)+VLOOKUP($A60,T13_Prev68CCG_1314Q4!$A:$AE,9,FALSE)</f>
        <v>0</v>
      </c>
      <c r="I60" s="131"/>
      <c r="J60" s="316">
        <f>VLOOKUP($A60,T10_Prev68CCG_1314Q1!$A:$AE,11,FALSE)+VLOOKUP($A60,T11_Prev68CCG_1314Q2!$A:$AE,11,FALSE)+VLOOKUP($A60,T12_Prev68CCG_1314Q3!$A:$AE,11,FALSE)+VLOOKUP($A60,T13_Prev68CCG_1314Q4!$A:$AE,11,FALSE)</f>
        <v>0</v>
      </c>
      <c r="K60" s="131"/>
      <c r="L60" s="316">
        <f>VLOOKUP($A60,T10_Prev68CCG_1314Q1!$A:$AE,13,FALSE)+VLOOKUP($A60,T11_Prev68CCG_1314Q2!$A:$AE,13,FALSE)+VLOOKUP($A60,T12_Prev68CCG_1314Q3!$A:$AE,13,FALSE)+VLOOKUP($A60,T13_Prev68CCG_1314Q4!$A:$AE,13,FALSE)</f>
        <v>0</v>
      </c>
      <c r="M60" s="131"/>
      <c r="N60" s="316">
        <f>VLOOKUP($A60,T10_Prev68CCG_1314Q1!$A:$AE,15,FALSE)+VLOOKUP($A60,T11_Prev68CCG_1314Q2!$A:$AE,15,FALSE)+VLOOKUP($A60,T12_Prev68CCG_1314Q3!$A:$AE,15,FALSE)+VLOOKUP($A60,T13_Prev68CCG_1314Q4!$A:$AE,15,FALSE)</f>
        <v>0.65058128600735898</v>
      </c>
      <c r="O60" s="131">
        <f t="shared" si="5"/>
        <v>2.8200315821732077E-4</v>
      </c>
      <c r="P60" s="232" t="s">
        <v>536</v>
      </c>
      <c r="Q60" s="151">
        <f t="shared" si="1"/>
        <v>0</v>
      </c>
      <c r="R60" s="27">
        <v>3.043478260869481E-3</v>
      </c>
      <c r="S60" s="27">
        <v>3.043478260869481E-3</v>
      </c>
    </row>
    <row r="61" spans="1:19" s="133" customFormat="1" x14ac:dyDescent="0.2">
      <c r="A61" s="124" t="s">
        <v>537</v>
      </c>
      <c r="B61" s="124" t="s">
        <v>538</v>
      </c>
      <c r="C61" s="124" t="s">
        <v>534</v>
      </c>
      <c r="D61" s="315">
        <f>VLOOKUP($A61,T10_Prev68CCG_1314Q1!$A:$AE,4,FALSE)+VLOOKUP($A61,T11_Prev68CCG_1314Q2!$A:$AE,4,FALSE)+VLOOKUP($A61,T12_Prev68CCG_1314Q3!$A:$AE,4,FALSE)+VLOOKUP($A61,T13_Prev68CCG_1314Q4!$A:$AE,4,FALSE)</f>
        <v>1749</v>
      </c>
      <c r="E61" s="316">
        <f>VLOOKUP($A61,T10_Prev68CCG_1314Q1!$A:$AE,5,FALSE)+VLOOKUP($A61,T11_Prev68CCG_1314Q2!$A:$AE,5,FALSE)+VLOOKUP($A61,T12_Prev68CCG_1314Q3!$A:$AE,5,FALSE)+VLOOKUP($A61,T13_Prev68CCG_1314Q4!$A:$AE,5,FALSE)</f>
        <v>490</v>
      </c>
      <c r="F61" s="130"/>
      <c r="G61" s="60" t="str">
        <f t="shared" si="4"/>
        <v/>
      </c>
      <c r="H61" s="129">
        <f>VLOOKUP($A61,T10_Prev68CCG_1314Q1!$A:$AE,9,FALSE)+VLOOKUP($A61,T11_Prev68CCG_1314Q2!$A:$AE,9,FALSE)+VLOOKUP($A61,T12_Prev68CCG_1314Q3!$A:$AE,9,FALSE)+VLOOKUP($A61,T13_Prev68CCG_1314Q4!$A:$AE,9,FALSE)</f>
        <v>0</v>
      </c>
      <c r="I61" s="131"/>
      <c r="J61" s="316">
        <f>VLOOKUP($A61,T10_Prev68CCG_1314Q1!$A:$AE,11,FALSE)+VLOOKUP($A61,T11_Prev68CCG_1314Q2!$A:$AE,11,FALSE)+VLOOKUP($A61,T12_Prev68CCG_1314Q3!$A:$AE,11,FALSE)+VLOOKUP($A61,T13_Prev68CCG_1314Q4!$A:$AE,11,FALSE)</f>
        <v>0</v>
      </c>
      <c r="K61" s="131"/>
      <c r="L61" s="316">
        <f>VLOOKUP($A61,T10_Prev68CCG_1314Q1!$A:$AE,13,FALSE)+VLOOKUP($A61,T11_Prev68CCG_1314Q2!$A:$AE,13,FALSE)+VLOOKUP($A61,T12_Prev68CCG_1314Q3!$A:$AE,13,FALSE)+VLOOKUP($A61,T13_Prev68CCG_1314Q4!$A:$AE,13,FALSE)</f>
        <v>0</v>
      </c>
      <c r="M61" s="131"/>
      <c r="N61" s="316">
        <f>VLOOKUP($A61,T10_Prev68CCG_1314Q1!$A:$AE,15,FALSE)+VLOOKUP($A61,T11_Prev68CCG_1314Q2!$A:$AE,15,FALSE)+VLOOKUP($A61,T12_Prev68CCG_1314Q3!$A:$AE,15,FALSE)+VLOOKUP($A61,T13_Prev68CCG_1314Q4!$A:$AE,15,FALSE)</f>
        <v>0.52982872499627265</v>
      </c>
      <c r="O61" s="131">
        <f t="shared" si="5"/>
        <v>3.0293237564109354E-4</v>
      </c>
      <c r="P61" s="232" t="s">
        <v>539</v>
      </c>
      <c r="Q61" s="151">
        <f t="shared" si="1"/>
        <v>0</v>
      </c>
      <c r="R61" s="27">
        <v>-1.1864406779661052E-2</v>
      </c>
      <c r="S61" s="27">
        <v>-1.1864406779661052E-2</v>
      </c>
    </row>
    <row r="62" spans="1:19" s="133" customFormat="1" x14ac:dyDescent="0.2">
      <c r="A62" s="124" t="s">
        <v>540</v>
      </c>
      <c r="B62" s="124" t="s">
        <v>541</v>
      </c>
      <c r="C62" s="124" t="s">
        <v>534</v>
      </c>
      <c r="D62" s="315">
        <f>VLOOKUP($A62,T10_Prev68CCG_1314Q1!$A:$AE,4,FALSE)+VLOOKUP($A62,T11_Prev68CCG_1314Q2!$A:$AE,4,FALSE)+VLOOKUP($A62,T12_Prev68CCG_1314Q3!$A:$AE,4,FALSE)+VLOOKUP($A62,T13_Prev68CCG_1314Q4!$A:$AE,4,FALSE)</f>
        <v>1895</v>
      </c>
      <c r="E62" s="316">
        <f>VLOOKUP($A62,T10_Prev68CCG_1314Q1!$A:$AE,5,FALSE)+VLOOKUP($A62,T11_Prev68CCG_1314Q2!$A:$AE,5,FALSE)+VLOOKUP($A62,T12_Prev68CCG_1314Q3!$A:$AE,5,FALSE)+VLOOKUP($A62,T13_Prev68CCG_1314Q4!$A:$AE,5,FALSE)</f>
        <v>639</v>
      </c>
      <c r="F62" s="130">
        <f t="shared" si="6"/>
        <v>0.33720316622691293</v>
      </c>
      <c r="G62" s="60" t="str">
        <f t="shared" si="4"/>
        <v>31.6% - 35.9%</v>
      </c>
      <c r="H62" s="129">
        <f>VLOOKUP($A62,T10_Prev68CCG_1314Q1!$A:$AE,9,FALSE)+VLOOKUP($A62,T11_Prev68CCG_1314Q2!$A:$AE,9,FALSE)+VLOOKUP($A62,T12_Prev68CCG_1314Q3!$A:$AE,9,FALSE)+VLOOKUP($A62,T13_Prev68CCG_1314Q4!$A:$AE,9,FALSE)</f>
        <v>0.7573339688537033</v>
      </c>
      <c r="I62" s="131">
        <v>0.24696569920844327</v>
      </c>
      <c r="J62" s="316">
        <f>VLOOKUP($A62,T10_Prev68CCG_1314Q1!$A:$AE,11,FALSE)+VLOOKUP($A62,T11_Prev68CCG_1314Q2!$A:$AE,11,FALSE)+VLOOKUP($A62,T12_Prev68CCG_1314Q3!$A:$AE,11,FALSE)+VLOOKUP($A62,T13_Prev68CCG_1314Q4!$A:$AE,11,FALSE)</f>
        <v>0.26107571100291027</v>
      </c>
      <c r="K62" s="131">
        <v>9.0237467018469658E-2</v>
      </c>
      <c r="L62" s="316">
        <f>VLOOKUP($A62,T10_Prev68CCG_1314Q1!$A:$AE,13,FALSE)+VLOOKUP($A62,T11_Prev68CCG_1314Q2!$A:$AE,13,FALSE)+VLOOKUP($A62,T12_Prev68CCG_1314Q3!$A:$AE,13,FALSE)+VLOOKUP($A62,T13_Prev68CCG_1314Q4!$A:$AE,13,FALSE)</f>
        <v>1.845214317067839</v>
      </c>
      <c r="M62" s="131">
        <v>0.61477572559366755</v>
      </c>
      <c r="N62" s="316">
        <f>VLOOKUP($A62,T10_Prev68CCG_1314Q1!$A:$AE,15,FALSE)+VLOOKUP($A62,T11_Prev68CCG_1314Q2!$A:$AE,15,FALSE)+VLOOKUP($A62,T12_Prev68CCG_1314Q3!$A:$AE,15,FALSE)+VLOOKUP($A62,T13_Prev68CCG_1314Q4!$A:$AE,15,FALSE)</f>
        <v>0.19193155863110306</v>
      </c>
      <c r="O62" s="131">
        <f t="shared" si="5"/>
        <v>1.0128314439636045E-4</v>
      </c>
      <c r="P62" s="232" t="s">
        <v>542</v>
      </c>
      <c r="Q62" s="151">
        <f t="shared" si="1"/>
        <v>0</v>
      </c>
      <c r="R62" s="27">
        <v>-3.4148827726809383E-2</v>
      </c>
      <c r="S62" s="27">
        <v>-3.4148827726809383E-2</v>
      </c>
    </row>
    <row r="63" spans="1:19" s="133" customFormat="1" x14ac:dyDescent="0.2">
      <c r="A63" s="124" t="s">
        <v>543</v>
      </c>
      <c r="B63" s="124" t="s">
        <v>544</v>
      </c>
      <c r="C63" s="124" t="s">
        <v>534</v>
      </c>
      <c r="D63" s="315">
        <f>VLOOKUP($A63,T10_Prev68CCG_1314Q1!$A:$AE,4,FALSE)+VLOOKUP($A63,T11_Prev68CCG_1314Q2!$A:$AE,4,FALSE)+VLOOKUP($A63,T12_Prev68CCG_1314Q3!$A:$AE,4,FALSE)+VLOOKUP($A63,T13_Prev68CCG_1314Q4!$A:$AE,4,FALSE)</f>
        <v>4567</v>
      </c>
      <c r="E63" s="316">
        <f>VLOOKUP($A63,T10_Prev68CCG_1314Q1!$A:$AE,5,FALSE)+VLOOKUP($A63,T11_Prev68CCG_1314Q2!$A:$AE,5,FALSE)+VLOOKUP($A63,T12_Prev68CCG_1314Q3!$A:$AE,5,FALSE)+VLOOKUP($A63,T13_Prev68CCG_1314Q4!$A:$AE,5,FALSE)</f>
        <v>1295</v>
      </c>
      <c r="F63" s="130"/>
      <c r="G63" s="60" t="str">
        <f t="shared" si="4"/>
        <v/>
      </c>
      <c r="H63" s="129">
        <f>VLOOKUP($A63,T10_Prev68CCG_1314Q1!$A:$AE,9,FALSE)+VLOOKUP($A63,T11_Prev68CCG_1314Q2!$A:$AE,9,FALSE)+VLOOKUP($A63,T12_Prev68CCG_1314Q3!$A:$AE,9,FALSE)+VLOOKUP($A63,T13_Prev68CCG_1314Q4!$A:$AE,9,FALSE)</f>
        <v>0</v>
      </c>
      <c r="I63" s="131"/>
      <c r="J63" s="316">
        <f>VLOOKUP($A63,T10_Prev68CCG_1314Q1!$A:$AE,11,FALSE)+VLOOKUP($A63,T11_Prev68CCG_1314Q2!$A:$AE,11,FALSE)+VLOOKUP($A63,T12_Prev68CCG_1314Q3!$A:$AE,11,FALSE)+VLOOKUP($A63,T13_Prev68CCG_1314Q4!$A:$AE,11,FALSE)</f>
        <v>0</v>
      </c>
      <c r="K63" s="131"/>
      <c r="L63" s="316">
        <f>VLOOKUP($A63,T10_Prev68CCG_1314Q1!$A:$AE,13,FALSE)+VLOOKUP($A63,T11_Prev68CCG_1314Q2!$A:$AE,13,FALSE)+VLOOKUP($A63,T12_Prev68CCG_1314Q3!$A:$AE,13,FALSE)+VLOOKUP($A63,T13_Prev68CCG_1314Q4!$A:$AE,13,FALSE)</f>
        <v>0</v>
      </c>
      <c r="M63" s="131"/>
      <c r="N63" s="316">
        <f>VLOOKUP($A63,T10_Prev68CCG_1314Q1!$A:$AE,15,FALSE)+VLOOKUP($A63,T11_Prev68CCG_1314Q2!$A:$AE,15,FALSE)+VLOOKUP($A63,T12_Prev68CCG_1314Q3!$A:$AE,15,FALSE)+VLOOKUP($A63,T13_Prev68CCG_1314Q4!$A:$AE,15,FALSE)</f>
        <v>1.1221112958029571</v>
      </c>
      <c r="O63" s="131">
        <f t="shared" si="5"/>
        <v>2.4569986770373487E-4</v>
      </c>
      <c r="P63" s="232" t="s">
        <v>545</v>
      </c>
      <c r="Q63" s="151">
        <f t="shared" si="1"/>
        <v>0</v>
      </c>
      <c r="R63" s="27">
        <v>-5.8738664468260482E-2</v>
      </c>
      <c r="S63" s="27">
        <v>-5.8738664468260482E-2</v>
      </c>
    </row>
    <row r="64" spans="1:19" s="133" customFormat="1" x14ac:dyDescent="0.2">
      <c r="A64" s="124" t="s">
        <v>546</v>
      </c>
      <c r="B64" s="124" t="s">
        <v>547</v>
      </c>
      <c r="C64" s="124" t="s">
        <v>534</v>
      </c>
      <c r="D64" s="315">
        <f>VLOOKUP($A64,T10_Prev68CCG_1314Q1!$A:$AE,4,FALSE)+VLOOKUP($A64,T11_Prev68CCG_1314Q2!$A:$AE,4,FALSE)+VLOOKUP($A64,T12_Prev68CCG_1314Q3!$A:$AE,4,FALSE)+VLOOKUP($A64,T13_Prev68CCG_1314Q4!$A:$AE,4,FALSE)</f>
        <v>1293</v>
      </c>
      <c r="E64" s="316">
        <f>VLOOKUP($A64,T10_Prev68CCG_1314Q1!$A:$AE,5,FALSE)+VLOOKUP($A64,T11_Prev68CCG_1314Q2!$A:$AE,5,FALSE)+VLOOKUP($A64,T12_Prev68CCG_1314Q3!$A:$AE,5,FALSE)+VLOOKUP($A64,T13_Prev68CCG_1314Q4!$A:$AE,5,FALSE)</f>
        <v>357</v>
      </c>
      <c r="F64" s="130"/>
      <c r="G64" s="60" t="str">
        <f t="shared" si="4"/>
        <v/>
      </c>
      <c r="H64" s="129">
        <f>VLOOKUP($A64,T10_Prev68CCG_1314Q1!$A:$AE,9,FALSE)+VLOOKUP($A64,T11_Prev68CCG_1314Q2!$A:$AE,9,FALSE)+VLOOKUP($A64,T12_Prev68CCG_1314Q3!$A:$AE,9,FALSE)+VLOOKUP($A64,T13_Prev68CCG_1314Q4!$A:$AE,9,FALSE)</f>
        <v>0</v>
      </c>
      <c r="I64" s="131"/>
      <c r="J64" s="316">
        <f>VLOOKUP($A64,T10_Prev68CCG_1314Q1!$A:$AE,11,FALSE)+VLOOKUP($A64,T11_Prev68CCG_1314Q2!$A:$AE,11,FALSE)+VLOOKUP($A64,T12_Prev68CCG_1314Q3!$A:$AE,11,FALSE)+VLOOKUP($A64,T13_Prev68CCG_1314Q4!$A:$AE,11,FALSE)</f>
        <v>0</v>
      </c>
      <c r="K64" s="131"/>
      <c r="L64" s="316">
        <f>VLOOKUP($A64,T10_Prev68CCG_1314Q1!$A:$AE,13,FALSE)+VLOOKUP($A64,T11_Prev68CCG_1314Q2!$A:$AE,13,FALSE)+VLOOKUP($A64,T12_Prev68CCG_1314Q3!$A:$AE,13,FALSE)+VLOOKUP($A64,T13_Prev68CCG_1314Q4!$A:$AE,13,FALSE)</f>
        <v>0</v>
      </c>
      <c r="M64" s="131"/>
      <c r="N64" s="316">
        <f>VLOOKUP($A64,T10_Prev68CCG_1314Q1!$A:$AE,15,FALSE)+VLOOKUP($A64,T11_Prev68CCG_1314Q2!$A:$AE,15,FALSE)+VLOOKUP($A64,T12_Prev68CCG_1314Q3!$A:$AE,15,FALSE)+VLOOKUP($A64,T13_Prev68CCG_1314Q4!$A:$AE,15,FALSE)</f>
        <v>0.76462075014936037</v>
      </c>
      <c r="O64" s="131">
        <f t="shared" si="5"/>
        <v>5.9135402177058034E-4</v>
      </c>
      <c r="P64" s="232" t="s">
        <v>548</v>
      </c>
      <c r="Q64" s="151">
        <f t="shared" si="1"/>
        <v>1</v>
      </c>
      <c r="R64" s="27">
        <v>-0.13453815261044177</v>
      </c>
      <c r="S64" s="27">
        <v>-0.13453815261044177</v>
      </c>
    </row>
    <row r="65" spans="1:19" s="133" customFormat="1" x14ac:dyDescent="0.2">
      <c r="A65" s="124" t="s">
        <v>549</v>
      </c>
      <c r="B65" s="124" t="s">
        <v>550</v>
      </c>
      <c r="C65" s="124" t="s">
        <v>534</v>
      </c>
      <c r="D65" s="315">
        <f>VLOOKUP($A65,T10_Prev68CCG_1314Q1!$A:$AE,4,FALSE)+VLOOKUP($A65,T11_Prev68CCG_1314Q2!$A:$AE,4,FALSE)+VLOOKUP($A65,T12_Prev68CCG_1314Q3!$A:$AE,4,FALSE)+VLOOKUP($A65,T13_Prev68CCG_1314Q4!$A:$AE,4,FALSE)</f>
        <v>2401</v>
      </c>
      <c r="E65" s="316">
        <f>VLOOKUP($A65,T10_Prev68CCG_1314Q1!$A:$AE,5,FALSE)+VLOOKUP($A65,T11_Prev68CCG_1314Q2!$A:$AE,5,FALSE)+VLOOKUP($A65,T12_Prev68CCG_1314Q3!$A:$AE,5,FALSE)+VLOOKUP($A65,T13_Prev68CCG_1314Q4!$A:$AE,5,FALSE)</f>
        <v>866</v>
      </c>
      <c r="F65" s="130"/>
      <c r="G65" s="60" t="str">
        <f t="shared" si="4"/>
        <v/>
      </c>
      <c r="H65" s="129">
        <f>VLOOKUP($A65,T10_Prev68CCG_1314Q1!$A:$AE,9,FALSE)+VLOOKUP($A65,T11_Prev68CCG_1314Q2!$A:$AE,9,FALSE)+VLOOKUP($A65,T12_Prev68CCG_1314Q3!$A:$AE,9,FALSE)+VLOOKUP($A65,T13_Prev68CCG_1314Q4!$A:$AE,9,FALSE)</f>
        <v>0.24911032028469751</v>
      </c>
      <c r="I65" s="131"/>
      <c r="J65" s="316">
        <f>VLOOKUP($A65,T10_Prev68CCG_1314Q1!$A:$AE,11,FALSE)+VLOOKUP($A65,T11_Prev68CCG_1314Q2!$A:$AE,11,FALSE)+VLOOKUP($A65,T12_Prev68CCG_1314Q3!$A:$AE,11,FALSE)+VLOOKUP($A65,T13_Prev68CCG_1314Q4!$A:$AE,11,FALSE)</f>
        <v>0.12455516014234876</v>
      </c>
      <c r="K65" s="131"/>
      <c r="L65" s="316">
        <f>VLOOKUP($A65,T10_Prev68CCG_1314Q1!$A:$AE,13,FALSE)+VLOOKUP($A65,T11_Prev68CCG_1314Q2!$A:$AE,13,FALSE)+VLOOKUP($A65,T12_Prev68CCG_1314Q3!$A:$AE,13,FALSE)+VLOOKUP($A65,T13_Prev68CCG_1314Q4!$A:$AE,13,FALSE)</f>
        <v>0.57651245551601427</v>
      </c>
      <c r="M65" s="131"/>
      <c r="N65" s="316">
        <f>VLOOKUP($A65,T10_Prev68CCG_1314Q1!$A:$AE,15,FALSE)+VLOOKUP($A65,T11_Prev68CCG_1314Q2!$A:$AE,15,FALSE)+VLOOKUP($A65,T12_Prev68CCG_1314Q3!$A:$AE,15,FALSE)+VLOOKUP($A65,T13_Prev68CCG_1314Q4!$A:$AE,15,FALSE)</f>
        <v>0.29239575833558457</v>
      </c>
      <c r="O65" s="131">
        <f t="shared" si="5"/>
        <v>1.2178082396317558E-4</v>
      </c>
      <c r="P65" s="232" t="s">
        <v>551</v>
      </c>
      <c r="Q65" s="151">
        <f t="shared" si="1"/>
        <v>0</v>
      </c>
      <c r="R65" s="27">
        <v>-3.0682276947920917E-2</v>
      </c>
      <c r="S65" s="27">
        <v>-3.0682276947920917E-2</v>
      </c>
    </row>
    <row r="66" spans="1:19" s="133" customFormat="1" x14ac:dyDescent="0.2">
      <c r="A66" s="124" t="s">
        <v>552</v>
      </c>
      <c r="B66" s="124" t="s">
        <v>553</v>
      </c>
      <c r="C66" s="124" t="s">
        <v>534</v>
      </c>
      <c r="D66" s="315">
        <f>VLOOKUP($A66,T10_Prev68CCG_1314Q1!$A:$AE,4,FALSE)+VLOOKUP($A66,T11_Prev68CCG_1314Q2!$A:$AE,4,FALSE)+VLOOKUP($A66,T12_Prev68CCG_1314Q3!$A:$AE,4,FALSE)+VLOOKUP($A66,T13_Prev68CCG_1314Q4!$A:$AE,4,FALSE)</f>
        <v>1543</v>
      </c>
      <c r="E66" s="316">
        <f>VLOOKUP($A66,T10_Prev68CCG_1314Q1!$A:$AE,5,FALSE)+VLOOKUP($A66,T11_Prev68CCG_1314Q2!$A:$AE,5,FALSE)+VLOOKUP($A66,T12_Prev68CCG_1314Q3!$A:$AE,5,FALSE)+VLOOKUP($A66,T13_Prev68CCG_1314Q4!$A:$AE,5,FALSE)</f>
        <v>544</v>
      </c>
      <c r="F66" s="130"/>
      <c r="G66" s="60" t="str">
        <f t="shared" si="4"/>
        <v/>
      </c>
      <c r="H66" s="129">
        <f>VLOOKUP($A66,T10_Prev68CCG_1314Q1!$A:$AE,9,FALSE)+VLOOKUP($A66,T11_Prev68CCG_1314Q2!$A:$AE,9,FALSE)+VLOOKUP($A66,T12_Prev68CCG_1314Q3!$A:$AE,9,FALSE)+VLOOKUP($A66,T13_Prev68CCG_1314Q4!$A:$AE,9,FALSE)</f>
        <v>0</v>
      </c>
      <c r="I66" s="131"/>
      <c r="J66" s="316">
        <f>VLOOKUP($A66,T10_Prev68CCG_1314Q1!$A:$AE,11,FALSE)+VLOOKUP($A66,T11_Prev68CCG_1314Q2!$A:$AE,11,FALSE)+VLOOKUP($A66,T12_Prev68CCG_1314Q3!$A:$AE,11,FALSE)+VLOOKUP($A66,T13_Prev68CCG_1314Q4!$A:$AE,11,FALSE)</f>
        <v>0</v>
      </c>
      <c r="K66" s="131"/>
      <c r="L66" s="316">
        <f>VLOOKUP($A66,T10_Prev68CCG_1314Q1!$A:$AE,13,FALSE)+VLOOKUP($A66,T11_Prev68CCG_1314Q2!$A:$AE,13,FALSE)+VLOOKUP($A66,T12_Prev68CCG_1314Q3!$A:$AE,13,FALSE)+VLOOKUP($A66,T13_Prev68CCG_1314Q4!$A:$AE,13,FALSE)</f>
        <v>0</v>
      </c>
      <c r="M66" s="131"/>
      <c r="N66" s="316">
        <f>VLOOKUP($A66,T10_Prev68CCG_1314Q1!$A:$AE,15,FALSE)+VLOOKUP($A66,T11_Prev68CCG_1314Q2!$A:$AE,15,FALSE)+VLOOKUP($A66,T12_Prev68CCG_1314Q3!$A:$AE,15,FALSE)+VLOOKUP($A66,T13_Prev68CCG_1314Q4!$A:$AE,15,FALSE)</f>
        <v>0.42068927214810953</v>
      </c>
      <c r="O66" s="131">
        <f t="shared" si="5"/>
        <v>2.7264372789896922E-4</v>
      </c>
      <c r="P66" s="232" t="s">
        <v>554</v>
      </c>
      <c r="Q66" s="151">
        <f t="shared" si="1"/>
        <v>1</v>
      </c>
      <c r="R66" s="27">
        <v>-0.10706018518518523</v>
      </c>
      <c r="S66" s="27">
        <v>-0.10706018518518523</v>
      </c>
    </row>
    <row r="67" spans="1:19" s="133" customFormat="1" x14ac:dyDescent="0.2">
      <c r="A67" s="124" t="s">
        <v>555</v>
      </c>
      <c r="B67" s="124" t="s">
        <v>556</v>
      </c>
      <c r="C67" s="124" t="s">
        <v>534</v>
      </c>
      <c r="D67" s="315">
        <f>VLOOKUP($A67,T10_Prev68CCG_1314Q1!$A:$AE,4,FALSE)+VLOOKUP($A67,T11_Prev68CCG_1314Q2!$A:$AE,4,FALSE)+VLOOKUP($A67,T12_Prev68CCG_1314Q3!$A:$AE,4,FALSE)+VLOOKUP($A67,T13_Prev68CCG_1314Q4!$A:$AE,4,FALSE)</f>
        <v>1070</v>
      </c>
      <c r="E67" s="316">
        <f>VLOOKUP($A67,T10_Prev68CCG_1314Q1!$A:$AE,5,FALSE)+VLOOKUP($A67,T11_Prev68CCG_1314Q2!$A:$AE,5,FALSE)+VLOOKUP($A67,T12_Prev68CCG_1314Q3!$A:$AE,5,FALSE)+VLOOKUP($A67,T13_Prev68CCG_1314Q4!$A:$AE,5,FALSE)</f>
        <v>342</v>
      </c>
      <c r="F67" s="130"/>
      <c r="G67" s="60" t="str">
        <f t="shared" si="4"/>
        <v/>
      </c>
      <c r="H67" s="129">
        <f>VLOOKUP($A67,T10_Prev68CCG_1314Q1!$A:$AE,9,FALSE)+VLOOKUP($A67,T11_Prev68CCG_1314Q2!$A:$AE,9,FALSE)+VLOOKUP($A67,T12_Prev68CCG_1314Q3!$A:$AE,9,FALSE)+VLOOKUP($A67,T13_Prev68CCG_1314Q4!$A:$AE,9,FALSE)</f>
        <v>0.43766621438263231</v>
      </c>
      <c r="I67" s="131"/>
      <c r="J67" s="316">
        <f>VLOOKUP($A67,T10_Prev68CCG_1314Q1!$A:$AE,11,FALSE)+VLOOKUP($A67,T11_Prev68CCG_1314Q2!$A:$AE,11,FALSE)+VLOOKUP($A67,T12_Prev68CCG_1314Q3!$A:$AE,11,FALSE)+VLOOKUP($A67,T13_Prev68CCG_1314Q4!$A:$AE,11,FALSE)</f>
        <v>0.21748982360922658</v>
      </c>
      <c r="K67" s="131"/>
      <c r="L67" s="316">
        <f>VLOOKUP($A67,T10_Prev68CCG_1314Q1!$A:$AE,13,FALSE)+VLOOKUP($A67,T11_Prev68CCG_1314Q2!$A:$AE,13,FALSE)+VLOOKUP($A67,T12_Prev68CCG_1314Q3!$A:$AE,13,FALSE)+VLOOKUP($A67,T13_Prev68CCG_1314Q4!$A:$AE,13,FALSE)</f>
        <v>1.2745183175033921</v>
      </c>
      <c r="M67" s="131"/>
      <c r="N67" s="316">
        <f>VLOOKUP($A67,T10_Prev68CCG_1314Q1!$A:$AE,15,FALSE)+VLOOKUP($A67,T11_Prev68CCG_1314Q2!$A:$AE,15,FALSE)+VLOOKUP($A67,T12_Prev68CCG_1314Q3!$A:$AE,15,FALSE)+VLOOKUP($A67,T13_Prev68CCG_1314Q4!$A:$AE,15,FALSE)</f>
        <v>0.24469835789742606</v>
      </c>
      <c r="O67" s="131">
        <f t="shared" si="5"/>
        <v>2.2869005410974398E-4</v>
      </c>
      <c r="P67" s="232" t="s">
        <v>557</v>
      </c>
      <c r="Q67" s="151">
        <f t="shared" si="1"/>
        <v>0</v>
      </c>
      <c r="R67" s="27">
        <v>-8.3904109589041043E-2</v>
      </c>
      <c r="S67" s="27">
        <v>-8.3904109589041043E-2</v>
      </c>
    </row>
    <row r="68" spans="1:19" s="133" customFormat="1" x14ac:dyDescent="0.2">
      <c r="A68" s="124" t="s">
        <v>558</v>
      </c>
      <c r="B68" s="124" t="s">
        <v>559</v>
      </c>
      <c r="C68" s="124" t="s">
        <v>560</v>
      </c>
      <c r="D68" s="315">
        <f>VLOOKUP($A68,T10_Prev68CCG_1314Q1!$A:$AE,4,FALSE)+VLOOKUP($A68,T11_Prev68CCG_1314Q2!$A:$AE,4,FALSE)+VLOOKUP($A68,T12_Prev68CCG_1314Q3!$A:$AE,4,FALSE)+VLOOKUP($A68,T13_Prev68CCG_1314Q4!$A:$AE,4,FALSE)</f>
        <v>1512</v>
      </c>
      <c r="E68" s="316">
        <f>VLOOKUP($A68,T10_Prev68CCG_1314Q1!$A:$AE,5,FALSE)+VLOOKUP($A68,T11_Prev68CCG_1314Q2!$A:$AE,5,FALSE)+VLOOKUP($A68,T12_Prev68CCG_1314Q3!$A:$AE,5,FALSE)+VLOOKUP($A68,T13_Prev68CCG_1314Q4!$A:$AE,5,FALSE)</f>
        <v>329</v>
      </c>
      <c r="F68" s="130">
        <f t="shared" si="6"/>
        <v>0.21759259259259262</v>
      </c>
      <c r="G68" s="60" t="str">
        <f t="shared" si="4"/>
        <v>19.8% - 23.9%</v>
      </c>
      <c r="H68" s="129">
        <f>VLOOKUP($A68,T10_Prev68CCG_1314Q1!$A:$AE,9,FALSE)+VLOOKUP($A68,T11_Prev68CCG_1314Q2!$A:$AE,9,FALSE)+VLOOKUP($A68,T12_Prev68CCG_1314Q3!$A:$AE,9,FALSE)+VLOOKUP($A68,T13_Prev68CCG_1314Q4!$A:$AE,9,FALSE)</f>
        <v>0.67372474360833312</v>
      </c>
      <c r="I68" s="131">
        <v>0.16865079365079366</v>
      </c>
      <c r="J68" s="316">
        <f>VLOOKUP($A68,T10_Prev68CCG_1314Q1!$A:$AE,11,FALSE)+VLOOKUP($A68,T11_Prev68CCG_1314Q2!$A:$AE,11,FALSE)+VLOOKUP($A68,T12_Prev68CCG_1314Q3!$A:$AE,11,FALSE)+VLOOKUP($A68,T13_Prev68CCG_1314Q4!$A:$AE,11,FALSE)</f>
        <v>0.19626788094156919</v>
      </c>
      <c r="K68" s="131">
        <v>4.8941798941798939E-2</v>
      </c>
      <c r="L68" s="316">
        <f>VLOOKUP($A68,T10_Prev68CCG_1314Q1!$A:$AE,13,FALSE)+VLOOKUP($A68,T11_Prev68CCG_1314Q2!$A:$AE,13,FALSE)+VLOOKUP($A68,T12_Prev68CCG_1314Q3!$A:$AE,13,FALSE)+VLOOKUP($A68,T13_Prev68CCG_1314Q4!$A:$AE,13,FALSE)</f>
        <v>3.0918242927762574</v>
      </c>
      <c r="M68" s="131">
        <v>0.77248677248677244</v>
      </c>
      <c r="N68" s="316">
        <f>VLOOKUP($A68,T10_Prev68CCG_1314Q1!$A:$AE,15,FALSE)+VLOOKUP($A68,T11_Prev68CCG_1314Q2!$A:$AE,15,FALSE)+VLOOKUP($A68,T12_Prev68CCG_1314Q3!$A:$AE,15,FALSE)+VLOOKUP($A68,T13_Prev68CCG_1314Q4!$A:$AE,15,FALSE)</f>
        <v>3.8183082673840199E-2</v>
      </c>
      <c r="O68" s="131">
        <f t="shared" si="5"/>
        <v>2.525336155677262E-5</v>
      </c>
      <c r="P68" s="232" t="s">
        <v>562</v>
      </c>
      <c r="Q68" s="151">
        <f t="shared" si="1"/>
        <v>0</v>
      </c>
      <c r="R68" s="27">
        <v>-8.9704996989765196E-2</v>
      </c>
      <c r="S68" s="27">
        <v>-8.9704996989765196E-2</v>
      </c>
    </row>
    <row r="69" spans="1:19" s="133" customFormat="1" x14ac:dyDescent="0.2">
      <c r="A69" s="124" t="s">
        <v>563</v>
      </c>
      <c r="B69" s="124" t="s">
        <v>564</v>
      </c>
      <c r="C69" s="124" t="s">
        <v>560</v>
      </c>
      <c r="D69" s="315">
        <f>VLOOKUP($A69,T10_Prev68CCG_1314Q1!$A:$AE,4,FALSE)+VLOOKUP($A69,T11_Prev68CCG_1314Q2!$A:$AE,4,FALSE)+VLOOKUP($A69,T12_Prev68CCG_1314Q3!$A:$AE,4,FALSE)+VLOOKUP($A69,T13_Prev68CCG_1314Q4!$A:$AE,4,FALSE)</f>
        <v>1776</v>
      </c>
      <c r="E69" s="316">
        <f>VLOOKUP($A69,T10_Prev68CCG_1314Q1!$A:$AE,5,FALSE)+VLOOKUP($A69,T11_Prev68CCG_1314Q2!$A:$AE,5,FALSE)+VLOOKUP($A69,T12_Prev68CCG_1314Q3!$A:$AE,5,FALSE)+VLOOKUP($A69,T13_Prev68CCG_1314Q4!$A:$AE,5,FALSE)</f>
        <v>353</v>
      </c>
      <c r="F69" s="130">
        <f t="shared" si="6"/>
        <v>0.19876126126126126</v>
      </c>
      <c r="G69" s="60" t="str">
        <f t="shared" si="4"/>
        <v>18.1% - 21.8%</v>
      </c>
      <c r="H69" s="129">
        <f>VLOOKUP($A69,T10_Prev68CCG_1314Q1!$A:$AE,9,FALSE)+VLOOKUP($A69,T11_Prev68CCG_1314Q2!$A:$AE,9,FALSE)+VLOOKUP($A69,T12_Prev68CCG_1314Q3!$A:$AE,9,FALSE)+VLOOKUP($A69,T13_Prev68CCG_1314Q4!$A:$AE,9,FALSE)</f>
        <v>0.44839482791372615</v>
      </c>
      <c r="I69" s="131">
        <v>0.14695945945945946</v>
      </c>
      <c r="J69" s="316">
        <f>VLOOKUP($A69,T10_Prev68CCG_1314Q1!$A:$AE,11,FALSE)+VLOOKUP($A69,T11_Prev68CCG_1314Q2!$A:$AE,11,FALSE)+VLOOKUP($A69,T12_Prev68CCG_1314Q3!$A:$AE,11,FALSE)+VLOOKUP($A69,T13_Prev68CCG_1314Q4!$A:$AE,11,FALSE)</f>
        <v>0.15811506777149359</v>
      </c>
      <c r="K69" s="131">
        <v>5.18018018018018E-2</v>
      </c>
      <c r="L69" s="316">
        <f>VLOOKUP($A69,T10_Prev68CCG_1314Q1!$A:$AE,13,FALSE)+VLOOKUP($A69,T11_Prev68CCG_1314Q2!$A:$AE,13,FALSE)+VLOOKUP($A69,T12_Prev68CCG_1314Q3!$A:$AE,13,FALSE)+VLOOKUP($A69,T13_Prev68CCG_1314Q4!$A:$AE,13,FALSE)</f>
        <v>2.3056241818870538</v>
      </c>
      <c r="M69" s="131">
        <v>0.76069819819819817</v>
      </c>
      <c r="N69" s="316">
        <f>VLOOKUP($A69,T10_Prev68CCG_1314Q1!$A:$AE,15,FALSE)+VLOOKUP($A69,T11_Prev68CCG_1314Q2!$A:$AE,15,FALSE)+VLOOKUP($A69,T12_Prev68CCG_1314Q3!$A:$AE,15,FALSE)+VLOOKUP($A69,T13_Prev68CCG_1314Q4!$A:$AE,15,FALSE)</f>
        <v>0.15811385631202413</v>
      </c>
      <c r="O69" s="131">
        <f t="shared" si="5"/>
        <v>8.9028072247761337E-5</v>
      </c>
      <c r="P69" s="232" t="s">
        <v>565</v>
      </c>
      <c r="Q69" s="151">
        <f t="shared" si="1"/>
        <v>0</v>
      </c>
      <c r="R69" s="27">
        <v>-9.893455098934556E-2</v>
      </c>
      <c r="S69" s="27">
        <v>-9.893455098934556E-2</v>
      </c>
    </row>
    <row r="70" spans="1:19" s="133" customFormat="1" x14ac:dyDescent="0.2">
      <c r="A70" s="124" t="s">
        <v>566</v>
      </c>
      <c r="B70" s="124" t="s">
        <v>567</v>
      </c>
      <c r="C70" s="124" t="s">
        <v>560</v>
      </c>
      <c r="D70" s="315">
        <f>VLOOKUP($A70,T10_Prev68CCG_1314Q1!$A:$AE,4,FALSE)+VLOOKUP($A70,T11_Prev68CCG_1314Q2!$A:$AE,4,FALSE)+VLOOKUP($A70,T12_Prev68CCG_1314Q3!$A:$AE,4,FALSE)+VLOOKUP($A70,T13_Prev68CCG_1314Q4!$A:$AE,4,FALSE)</f>
        <v>5280</v>
      </c>
      <c r="E70" s="316">
        <f>VLOOKUP($A70,T10_Prev68CCG_1314Q1!$A:$AE,5,FALSE)+VLOOKUP($A70,T11_Prev68CCG_1314Q2!$A:$AE,5,FALSE)+VLOOKUP($A70,T12_Prev68CCG_1314Q3!$A:$AE,5,FALSE)+VLOOKUP($A70,T13_Prev68CCG_1314Q4!$A:$AE,5,FALSE)</f>
        <v>1656</v>
      </c>
      <c r="F70" s="130"/>
      <c r="G70" s="60" t="str">
        <f t="shared" si="4"/>
        <v/>
      </c>
      <c r="H70" s="129">
        <f>VLOOKUP($A70,T10_Prev68CCG_1314Q1!$A:$AE,9,FALSE)+VLOOKUP($A70,T11_Prev68CCG_1314Q2!$A:$AE,9,FALSE)+VLOOKUP($A70,T12_Prev68CCG_1314Q3!$A:$AE,9,FALSE)+VLOOKUP($A70,T13_Prev68CCG_1314Q4!$A:$AE,9,FALSE)</f>
        <v>0.6370522122106137</v>
      </c>
      <c r="I70" s="131"/>
      <c r="J70" s="316">
        <f>VLOOKUP($A70,T10_Prev68CCG_1314Q1!$A:$AE,11,FALSE)+VLOOKUP($A70,T11_Prev68CCG_1314Q2!$A:$AE,11,FALSE)+VLOOKUP($A70,T12_Prev68CCG_1314Q3!$A:$AE,11,FALSE)+VLOOKUP($A70,T13_Prev68CCG_1314Q4!$A:$AE,11,FALSE)</f>
        <v>0.3092381449561622</v>
      </c>
      <c r="K70" s="131"/>
      <c r="L70" s="316">
        <f>VLOOKUP($A70,T10_Prev68CCG_1314Q1!$A:$AE,13,FALSE)+VLOOKUP($A70,T11_Prev68CCG_1314Q2!$A:$AE,13,FALSE)+VLOOKUP($A70,T12_Prev68CCG_1314Q3!$A:$AE,13,FALSE)+VLOOKUP($A70,T13_Prev68CCG_1314Q4!$A:$AE,13,FALSE)</f>
        <v>1.9258779036083391</v>
      </c>
      <c r="M70" s="131"/>
      <c r="N70" s="316">
        <f>VLOOKUP($A70,T10_Prev68CCG_1314Q1!$A:$AE,15,FALSE)+VLOOKUP($A70,T11_Prev68CCG_1314Q2!$A:$AE,15,FALSE)+VLOOKUP($A70,T12_Prev68CCG_1314Q3!$A:$AE,15,FALSE)+VLOOKUP($A70,T13_Prev68CCG_1314Q4!$A:$AE,15,FALSE)</f>
        <v>0.17560768650659861</v>
      </c>
      <c r="O70" s="131">
        <f t="shared" si="5"/>
        <v>3.3259031535340645E-5</v>
      </c>
      <c r="P70" s="232" t="s">
        <v>568</v>
      </c>
      <c r="Q70" s="151">
        <f t="shared" si="1"/>
        <v>1</v>
      </c>
      <c r="R70" s="27">
        <v>-0.11141029956243687</v>
      </c>
      <c r="S70" s="27">
        <v>-0.11141029956243687</v>
      </c>
    </row>
    <row r="71" spans="1:19" s="133" customFormat="1" x14ac:dyDescent="0.2">
      <c r="A71" s="124" t="s">
        <v>569</v>
      </c>
      <c r="B71" s="124" t="s">
        <v>570</v>
      </c>
      <c r="C71" s="124" t="s">
        <v>560</v>
      </c>
      <c r="D71" s="315">
        <f>VLOOKUP($A71,T10_Prev68CCG_1314Q1!$A:$AE,4,FALSE)+VLOOKUP($A71,T11_Prev68CCG_1314Q2!$A:$AE,4,FALSE)+VLOOKUP($A71,T12_Prev68CCG_1314Q3!$A:$AE,4,FALSE)+VLOOKUP($A71,T13_Prev68CCG_1314Q4!$A:$AE,4,FALSE)</f>
        <v>1859</v>
      </c>
      <c r="E71" s="316">
        <f>VLOOKUP($A71,T10_Prev68CCG_1314Q1!$A:$AE,5,FALSE)+VLOOKUP($A71,T11_Prev68CCG_1314Q2!$A:$AE,5,FALSE)+VLOOKUP($A71,T12_Prev68CCG_1314Q3!$A:$AE,5,FALSE)+VLOOKUP($A71,T13_Prev68CCG_1314Q4!$A:$AE,5,FALSE)</f>
        <v>410</v>
      </c>
      <c r="F71" s="130">
        <f t="shared" si="6"/>
        <v>0.22054868208714362</v>
      </c>
      <c r="G71" s="60" t="str">
        <f t="shared" si="4"/>
        <v>20.2% - 24.0%</v>
      </c>
      <c r="H71" s="129">
        <f>VLOOKUP($A71,T10_Prev68CCG_1314Q1!$A:$AE,9,FALSE)+VLOOKUP($A71,T11_Prev68CCG_1314Q2!$A:$AE,9,FALSE)+VLOOKUP($A71,T12_Prev68CCG_1314Q3!$A:$AE,9,FALSE)+VLOOKUP($A71,T13_Prev68CCG_1314Q4!$A:$AE,9,FALSE)</f>
        <v>0.52603013278512778</v>
      </c>
      <c r="I71" s="131">
        <v>0.17267348036578806</v>
      </c>
      <c r="J71" s="316">
        <f>VLOOKUP($A71,T10_Prev68CCG_1314Q1!$A:$AE,11,FALSE)+VLOOKUP($A71,T11_Prev68CCG_1314Q2!$A:$AE,11,FALSE)+VLOOKUP($A71,T12_Prev68CCG_1314Q3!$A:$AE,11,FALSE)+VLOOKUP($A71,T13_Prev68CCG_1314Q4!$A:$AE,11,FALSE)</f>
        <v>0.15184422260061003</v>
      </c>
      <c r="K71" s="131">
        <v>4.7875201721355565E-2</v>
      </c>
      <c r="L71" s="316">
        <f>VLOOKUP($A71,T10_Prev68CCG_1314Q1!$A:$AE,13,FALSE)+VLOOKUP($A71,T11_Prev68CCG_1314Q2!$A:$AE,13,FALSE)+VLOOKUP($A71,T12_Prev68CCG_1314Q3!$A:$AE,13,FALSE)+VLOOKUP($A71,T13_Prev68CCG_1314Q4!$A:$AE,13,FALSE)</f>
        <v>2.2166946012961946</v>
      </c>
      <c r="M71" s="131">
        <v>0.74771382463690161</v>
      </c>
      <c r="N71" s="316">
        <f>VLOOKUP($A71,T10_Prev68CCG_1314Q1!$A:$AE,15,FALSE)+VLOOKUP($A71,T11_Prev68CCG_1314Q2!$A:$AE,15,FALSE)+VLOOKUP($A71,T12_Prev68CCG_1314Q3!$A:$AE,15,FALSE)+VLOOKUP($A71,T13_Prev68CCG_1314Q4!$A:$AE,15,FALSE)</f>
        <v>0.12915985687738987</v>
      </c>
      <c r="O71" s="131">
        <f t="shared" si="5"/>
        <v>6.9478137104566904E-5</v>
      </c>
      <c r="P71" s="232" t="s">
        <v>571</v>
      </c>
      <c r="Q71" s="151">
        <f t="shared" si="1"/>
        <v>0</v>
      </c>
      <c r="R71" s="27">
        <v>5.8053500284575899E-2</v>
      </c>
      <c r="S71" s="27">
        <v>5.8053500284575899E-2</v>
      </c>
    </row>
    <row r="72" spans="1:19" s="133" customFormat="1" x14ac:dyDescent="0.2">
      <c r="A72" s="124" t="s">
        <v>572</v>
      </c>
      <c r="B72" s="124" t="s">
        <v>573</v>
      </c>
      <c r="C72" s="124" t="s">
        <v>560</v>
      </c>
      <c r="D72" s="315">
        <f>VLOOKUP($A72,T10_Prev68CCG_1314Q1!$A:$AE,4,FALSE)+VLOOKUP($A72,T11_Prev68CCG_1314Q2!$A:$AE,4,FALSE)+VLOOKUP($A72,T12_Prev68CCG_1314Q3!$A:$AE,4,FALSE)+VLOOKUP($A72,T13_Prev68CCG_1314Q4!$A:$AE,4,FALSE)</f>
        <v>1047</v>
      </c>
      <c r="E72" s="316">
        <f>VLOOKUP($A72,T10_Prev68CCG_1314Q1!$A:$AE,5,FALSE)+VLOOKUP($A72,T11_Prev68CCG_1314Q2!$A:$AE,5,FALSE)+VLOOKUP($A72,T12_Prev68CCG_1314Q3!$A:$AE,5,FALSE)+VLOOKUP($A72,T13_Prev68CCG_1314Q4!$A:$AE,5,FALSE)</f>
        <v>376</v>
      </c>
      <c r="F72" s="130">
        <f t="shared" si="6"/>
        <v>0.35912129894937922</v>
      </c>
      <c r="G72" s="60" t="str">
        <f t="shared" si="4"/>
        <v>33.1% - 38.9%</v>
      </c>
      <c r="H72" s="129">
        <f>VLOOKUP($A72,T10_Prev68CCG_1314Q1!$A:$AE,9,FALSE)+VLOOKUP($A72,T11_Prev68CCG_1314Q2!$A:$AE,9,FALSE)+VLOOKUP($A72,T12_Prev68CCG_1314Q3!$A:$AE,9,FALSE)+VLOOKUP($A72,T13_Prev68CCG_1314Q4!$A:$AE,9,FALSE)</f>
        <v>0.91452519802339949</v>
      </c>
      <c r="I72" s="131">
        <v>0.30563514804202485</v>
      </c>
      <c r="J72" s="316">
        <f>VLOOKUP($A72,T10_Prev68CCG_1314Q1!$A:$AE,11,FALSE)+VLOOKUP($A72,T11_Prev68CCG_1314Q2!$A:$AE,11,FALSE)+VLOOKUP($A72,T12_Prev68CCG_1314Q3!$A:$AE,11,FALSE)+VLOOKUP($A72,T13_Prev68CCG_1314Q4!$A:$AE,11,FALSE)</f>
        <v>0.11520783373301358</v>
      </c>
      <c r="K72" s="131">
        <v>5.3486150907354348E-2</v>
      </c>
      <c r="L72" s="316">
        <f>VLOOKUP($A72,T10_Prev68CCG_1314Q1!$A:$AE,13,FALSE)+VLOOKUP($A72,T11_Prev68CCG_1314Q2!$A:$AE,13,FALSE)+VLOOKUP($A72,T12_Prev68CCG_1314Q3!$A:$AE,13,FALSE)+VLOOKUP($A72,T13_Prev68CCG_1314Q4!$A:$AE,13,FALSE)</f>
        <v>1.8869404476418865</v>
      </c>
      <c r="M72" s="131">
        <v>0.606494746895893</v>
      </c>
      <c r="N72" s="316">
        <f>VLOOKUP($A72,T10_Prev68CCG_1314Q1!$A:$AE,15,FALSE)+VLOOKUP($A72,T11_Prev68CCG_1314Q2!$A:$AE,15,FALSE)+VLOOKUP($A72,T12_Prev68CCG_1314Q3!$A:$AE,15,FALSE)+VLOOKUP($A72,T13_Prev68CCG_1314Q4!$A:$AE,15,FALSE)</f>
        <v>0.14323435470308293</v>
      </c>
      <c r="O72" s="131">
        <f t="shared" si="5"/>
        <v>1.3680454126368952E-4</v>
      </c>
      <c r="P72" s="232" t="s">
        <v>574</v>
      </c>
      <c r="Q72" s="151">
        <f t="shared" si="1"/>
        <v>0</v>
      </c>
      <c r="R72" s="27">
        <v>8.6705202312138407E-3</v>
      </c>
      <c r="S72" s="27">
        <v>8.6705202312138407E-3</v>
      </c>
    </row>
    <row r="73" spans="1:19" s="133" customFormat="1" x14ac:dyDescent="0.2">
      <c r="A73" s="124" t="s">
        <v>575</v>
      </c>
      <c r="B73" s="124" t="s">
        <v>576</v>
      </c>
      <c r="C73" s="124" t="s">
        <v>560</v>
      </c>
      <c r="D73" s="315">
        <f>VLOOKUP($A73,T10_Prev68CCG_1314Q1!$A:$AE,4,FALSE)+VLOOKUP($A73,T11_Prev68CCG_1314Q2!$A:$AE,4,FALSE)+VLOOKUP($A73,T12_Prev68CCG_1314Q3!$A:$AE,4,FALSE)+VLOOKUP($A73,T13_Prev68CCG_1314Q4!$A:$AE,4,FALSE)</f>
        <v>1769</v>
      </c>
      <c r="E73" s="316">
        <f>VLOOKUP($A73,T10_Prev68CCG_1314Q1!$A:$AE,5,FALSE)+VLOOKUP($A73,T11_Prev68CCG_1314Q2!$A:$AE,5,FALSE)+VLOOKUP($A73,T12_Prev68CCG_1314Q3!$A:$AE,5,FALSE)+VLOOKUP($A73,T13_Prev68CCG_1314Q4!$A:$AE,5,FALSE)</f>
        <v>388</v>
      </c>
      <c r="F73" s="130"/>
      <c r="G73" s="60" t="str">
        <f t="shared" si="4"/>
        <v/>
      </c>
      <c r="H73" s="129">
        <f>VLOOKUP($A73,T10_Prev68CCG_1314Q1!$A:$AE,9,FALSE)+VLOOKUP($A73,T11_Prev68CCG_1314Q2!$A:$AE,9,FALSE)+VLOOKUP($A73,T12_Prev68CCG_1314Q3!$A:$AE,9,FALSE)+VLOOKUP($A73,T13_Prev68CCG_1314Q4!$A:$AE,9,FALSE)</f>
        <v>0.15351812366737741</v>
      </c>
      <c r="I73" s="131"/>
      <c r="J73" s="316">
        <f>VLOOKUP($A73,T10_Prev68CCG_1314Q1!$A:$AE,11,FALSE)+VLOOKUP($A73,T11_Prev68CCG_1314Q2!$A:$AE,11,FALSE)+VLOOKUP($A73,T12_Prev68CCG_1314Q3!$A:$AE,11,FALSE)+VLOOKUP($A73,T13_Prev68CCG_1314Q4!$A:$AE,11,FALSE)</f>
        <v>7.6759061833688705E-2</v>
      </c>
      <c r="K73" s="131"/>
      <c r="L73" s="316">
        <f>VLOOKUP($A73,T10_Prev68CCG_1314Q1!$A:$AE,13,FALSE)+VLOOKUP($A73,T11_Prev68CCG_1314Q2!$A:$AE,13,FALSE)+VLOOKUP($A73,T12_Prev68CCG_1314Q3!$A:$AE,13,FALSE)+VLOOKUP($A73,T13_Prev68CCG_1314Q4!$A:$AE,13,FALSE)</f>
        <v>0.75479744136460558</v>
      </c>
      <c r="M73" s="131"/>
      <c r="N73" s="316">
        <f>VLOOKUP($A73,T10_Prev68CCG_1314Q1!$A:$AE,15,FALSE)+VLOOKUP($A73,T11_Prev68CCG_1314Q2!$A:$AE,15,FALSE)+VLOOKUP($A73,T12_Prev68CCG_1314Q3!$A:$AE,15,FALSE)+VLOOKUP($A73,T13_Prev68CCG_1314Q4!$A:$AE,15,FALSE)</f>
        <v>9.5899703166006947E-2</v>
      </c>
      <c r="O73" s="131">
        <f t="shared" si="5"/>
        <v>5.4211251083101725E-5</v>
      </c>
      <c r="P73" s="232" t="s">
        <v>577</v>
      </c>
      <c r="Q73" s="151">
        <f t="shared" si="1"/>
        <v>1</v>
      </c>
      <c r="R73" s="27">
        <v>-0.16987329892069447</v>
      </c>
      <c r="S73" s="27">
        <v>-0.16987329892069447</v>
      </c>
    </row>
    <row r="74" spans="1:19" s="133" customFormat="1" x14ac:dyDescent="0.2">
      <c r="A74" s="124" t="s">
        <v>578</v>
      </c>
      <c r="B74" s="124" t="s">
        <v>579</v>
      </c>
      <c r="C74" s="124" t="s">
        <v>580</v>
      </c>
      <c r="D74" s="315">
        <f>VLOOKUP($A74,T10_Prev68CCG_1314Q1!$A:$AE,4,FALSE)+VLOOKUP($A74,T11_Prev68CCG_1314Q2!$A:$AE,4,FALSE)+VLOOKUP($A74,T12_Prev68CCG_1314Q3!$A:$AE,4,FALSE)+VLOOKUP($A74,T13_Prev68CCG_1314Q4!$A:$AE,4,FALSE)</f>
        <v>4895</v>
      </c>
      <c r="E74" s="316">
        <f>VLOOKUP($A74,T10_Prev68CCG_1314Q1!$A:$AE,5,FALSE)+VLOOKUP($A74,T11_Prev68CCG_1314Q2!$A:$AE,5,FALSE)+VLOOKUP($A74,T12_Prev68CCG_1314Q3!$A:$AE,5,FALSE)+VLOOKUP($A74,T13_Prev68CCG_1314Q4!$A:$AE,5,FALSE)</f>
        <v>1266</v>
      </c>
      <c r="F74" s="130"/>
      <c r="G74" s="60" t="str">
        <f t="shared" si="4"/>
        <v/>
      </c>
      <c r="H74" s="129">
        <f>VLOOKUP($A74,T10_Prev68CCG_1314Q1!$A:$AE,9,FALSE)+VLOOKUP($A74,T11_Prev68CCG_1314Q2!$A:$AE,9,FALSE)+VLOOKUP($A74,T12_Prev68CCG_1314Q3!$A:$AE,9,FALSE)+VLOOKUP($A74,T13_Prev68CCG_1314Q4!$A:$AE,9,FALSE)</f>
        <v>0</v>
      </c>
      <c r="I74" s="131"/>
      <c r="J74" s="316">
        <f>VLOOKUP($A74,T10_Prev68CCG_1314Q1!$A:$AE,11,FALSE)+VLOOKUP($A74,T11_Prev68CCG_1314Q2!$A:$AE,11,FALSE)+VLOOKUP($A74,T12_Prev68CCG_1314Q3!$A:$AE,11,FALSE)+VLOOKUP($A74,T13_Prev68CCG_1314Q4!$A:$AE,11,FALSE)</f>
        <v>0</v>
      </c>
      <c r="K74" s="131"/>
      <c r="L74" s="316">
        <f>VLOOKUP($A74,T10_Prev68CCG_1314Q1!$A:$AE,13,FALSE)+VLOOKUP($A74,T11_Prev68CCG_1314Q2!$A:$AE,13,FALSE)+VLOOKUP($A74,T12_Prev68CCG_1314Q3!$A:$AE,13,FALSE)+VLOOKUP($A74,T13_Prev68CCG_1314Q4!$A:$AE,13,FALSE)</f>
        <v>0</v>
      </c>
      <c r="M74" s="131"/>
      <c r="N74" s="316">
        <f>VLOOKUP($A74,T10_Prev68CCG_1314Q1!$A:$AE,15,FALSE)+VLOOKUP($A74,T11_Prev68CCG_1314Q2!$A:$AE,15,FALSE)+VLOOKUP($A74,T12_Prev68CCG_1314Q3!$A:$AE,15,FALSE)+VLOOKUP($A74,T13_Prev68CCG_1314Q4!$A:$AE,15,FALSE)</f>
        <v>1.0041194894925947</v>
      </c>
      <c r="O74" s="131">
        <f t="shared" si="5"/>
        <v>2.0513166281769043E-4</v>
      </c>
      <c r="P74" s="232" t="s">
        <v>581</v>
      </c>
      <c r="Q74" s="151">
        <f t="shared" ref="Q74:Q137" si="7">IF(R74&lt;-10%,1,IF(S74&gt;20%,1,0))</f>
        <v>0</v>
      </c>
      <c r="R74" s="27">
        <v>-3.0116901129383811E-2</v>
      </c>
      <c r="S74" s="27">
        <v>-3.0116901129383811E-2</v>
      </c>
    </row>
    <row r="75" spans="1:19" s="133" customFormat="1" x14ac:dyDescent="0.2">
      <c r="A75" s="124" t="s">
        <v>582</v>
      </c>
      <c r="B75" s="124" t="s">
        <v>583</v>
      </c>
      <c r="C75" s="124" t="s">
        <v>580</v>
      </c>
      <c r="D75" s="315">
        <f>VLOOKUP($A75,T10_Prev68CCG_1314Q1!$A:$AE,4,FALSE)+VLOOKUP($A75,T11_Prev68CCG_1314Q2!$A:$AE,4,FALSE)+VLOOKUP($A75,T12_Prev68CCG_1314Q3!$A:$AE,4,FALSE)+VLOOKUP($A75,T13_Prev68CCG_1314Q4!$A:$AE,4,FALSE)</f>
        <v>2191</v>
      </c>
      <c r="E75" s="316">
        <f>VLOOKUP($A75,T10_Prev68CCG_1314Q1!$A:$AE,5,FALSE)+VLOOKUP($A75,T11_Prev68CCG_1314Q2!$A:$AE,5,FALSE)+VLOOKUP($A75,T12_Prev68CCG_1314Q3!$A:$AE,5,FALSE)+VLOOKUP($A75,T13_Prev68CCG_1314Q4!$A:$AE,5,FALSE)</f>
        <v>798</v>
      </c>
      <c r="F75" s="130">
        <f t="shared" si="6"/>
        <v>0.36421725239616615</v>
      </c>
      <c r="G75" s="60" t="str">
        <f t="shared" si="4"/>
        <v>34.4% - 38.5%</v>
      </c>
      <c r="H75" s="129">
        <f>VLOOKUP($A75,T10_Prev68CCG_1314Q1!$A:$AE,9,FALSE)+VLOOKUP($A75,T11_Prev68CCG_1314Q2!$A:$AE,9,FALSE)+VLOOKUP($A75,T12_Prev68CCG_1314Q3!$A:$AE,9,FALSE)+VLOOKUP($A75,T13_Prev68CCG_1314Q4!$A:$AE,9,FALSE)</f>
        <v>1.1661280425242517</v>
      </c>
      <c r="I75" s="131">
        <v>0.29119123687813786</v>
      </c>
      <c r="J75" s="316">
        <f>VLOOKUP($A75,T10_Prev68CCG_1314Q1!$A:$AE,11,FALSE)+VLOOKUP($A75,T11_Prev68CCG_1314Q2!$A:$AE,11,FALSE)+VLOOKUP($A75,T12_Prev68CCG_1314Q3!$A:$AE,11,FALSE)+VLOOKUP($A75,T13_Prev68CCG_1314Q4!$A:$AE,11,FALSE)</f>
        <v>0.29126069653478426</v>
      </c>
      <c r="K75" s="131">
        <v>7.30260155180283E-2</v>
      </c>
      <c r="L75" s="316">
        <f>VLOOKUP($A75,T10_Prev68CCG_1314Q1!$A:$AE,13,FALSE)+VLOOKUP($A75,T11_Prev68CCG_1314Q2!$A:$AE,13,FALSE)+VLOOKUP($A75,T12_Prev68CCG_1314Q3!$A:$AE,13,FALSE)+VLOOKUP($A75,T13_Prev68CCG_1314Q4!$A:$AE,13,FALSE)</f>
        <v>2.452084298310556</v>
      </c>
      <c r="M75" s="131">
        <v>0.61296211775444998</v>
      </c>
      <c r="N75" s="316">
        <f>VLOOKUP($A75,T10_Prev68CCG_1314Q1!$A:$AE,15,FALSE)+VLOOKUP($A75,T11_Prev68CCG_1314Q2!$A:$AE,15,FALSE)+VLOOKUP($A75,T12_Prev68CCG_1314Q3!$A:$AE,15,FALSE)+VLOOKUP($A75,T13_Prev68CCG_1314Q4!$A:$AE,15,FALSE)</f>
        <v>9.0526962630408103E-2</v>
      </c>
      <c r="O75" s="131">
        <f t="shared" si="5"/>
        <v>4.1317646111550937E-5</v>
      </c>
      <c r="P75" s="232" t="s">
        <v>584</v>
      </c>
      <c r="Q75" s="151">
        <f t="shared" si="7"/>
        <v>0</v>
      </c>
      <c r="R75" s="27">
        <v>-5.6010340370529987E-2</v>
      </c>
      <c r="S75" s="27">
        <v>-5.6010340370529987E-2</v>
      </c>
    </row>
    <row r="76" spans="1:19" s="133" customFormat="1" x14ac:dyDescent="0.2">
      <c r="A76" s="124" t="s">
        <v>585</v>
      </c>
      <c r="B76" s="124" t="s">
        <v>586</v>
      </c>
      <c r="C76" s="124" t="s">
        <v>580</v>
      </c>
      <c r="D76" s="315">
        <f>VLOOKUP($A76,T10_Prev68CCG_1314Q1!$A:$AE,4,FALSE)+VLOOKUP($A76,T11_Prev68CCG_1314Q2!$A:$AE,4,FALSE)+VLOOKUP($A76,T12_Prev68CCG_1314Q3!$A:$AE,4,FALSE)+VLOOKUP($A76,T13_Prev68CCG_1314Q4!$A:$AE,4,FALSE)</f>
        <v>1518</v>
      </c>
      <c r="E76" s="316">
        <f>VLOOKUP($A76,T10_Prev68CCG_1314Q1!$A:$AE,5,FALSE)+VLOOKUP($A76,T11_Prev68CCG_1314Q2!$A:$AE,5,FALSE)+VLOOKUP($A76,T12_Prev68CCG_1314Q3!$A:$AE,5,FALSE)+VLOOKUP($A76,T13_Prev68CCG_1314Q4!$A:$AE,5,FALSE)</f>
        <v>773</v>
      </c>
      <c r="F76" s="130">
        <f t="shared" si="6"/>
        <v>0.50922266139657446</v>
      </c>
      <c r="G76" s="60" t="str">
        <f t="shared" si="4"/>
        <v>48.4% - 53.4%</v>
      </c>
      <c r="H76" s="129">
        <f>VLOOKUP($A76,T10_Prev68CCG_1314Q1!$A:$AE,9,FALSE)+VLOOKUP($A76,T11_Prev68CCG_1314Q2!$A:$AE,9,FALSE)+VLOOKUP($A76,T12_Prev68CCG_1314Q3!$A:$AE,9,FALSE)+VLOOKUP($A76,T13_Prev68CCG_1314Q4!$A:$AE,9,FALSE)</f>
        <v>1.5373123570932585</v>
      </c>
      <c r="I76" s="131">
        <v>0.38537549407114624</v>
      </c>
      <c r="J76" s="316">
        <f>VLOOKUP($A76,T10_Prev68CCG_1314Q1!$A:$AE,11,FALSE)+VLOOKUP($A76,T11_Prev68CCG_1314Q2!$A:$AE,11,FALSE)+VLOOKUP($A76,T12_Prev68CCG_1314Q3!$A:$AE,11,FALSE)+VLOOKUP($A76,T13_Prev68CCG_1314Q4!$A:$AE,11,FALSE)</f>
        <v>0.49640962651974563</v>
      </c>
      <c r="K76" s="131">
        <v>0.12384716732542819</v>
      </c>
      <c r="L76" s="316">
        <f>VLOOKUP($A76,T10_Prev68CCG_1314Q1!$A:$AE,13,FALSE)+VLOOKUP($A76,T11_Prev68CCG_1314Q2!$A:$AE,13,FALSE)+VLOOKUP($A76,T12_Prev68CCG_1314Q3!$A:$AE,13,FALSE)+VLOOKUP($A76,T13_Prev68CCG_1314Q4!$A:$AE,13,FALSE)</f>
        <v>1.9662780163869957</v>
      </c>
      <c r="M76" s="131">
        <v>0.49077733860342554</v>
      </c>
      <c r="N76" s="316">
        <f>VLOOKUP($A76,T10_Prev68CCG_1314Q1!$A:$AE,15,FALSE)+VLOOKUP($A76,T11_Prev68CCG_1314Q2!$A:$AE,15,FALSE)+VLOOKUP($A76,T12_Prev68CCG_1314Q3!$A:$AE,15,FALSE)+VLOOKUP($A76,T13_Prev68CCG_1314Q4!$A:$AE,15,FALSE)</f>
        <v>0</v>
      </c>
      <c r="O76" s="131">
        <f t="shared" si="5"/>
        <v>0</v>
      </c>
      <c r="P76" s="232" t="s">
        <v>587</v>
      </c>
      <c r="Q76" s="151">
        <f t="shared" si="7"/>
        <v>0</v>
      </c>
      <c r="R76" s="27">
        <v>6.8261787473610225E-2</v>
      </c>
      <c r="S76" s="27">
        <v>6.8261787473610225E-2</v>
      </c>
    </row>
    <row r="77" spans="1:19" s="133" customFormat="1" x14ac:dyDescent="0.2">
      <c r="A77" s="124" t="s">
        <v>588</v>
      </c>
      <c r="B77" s="124" t="s">
        <v>589</v>
      </c>
      <c r="C77" s="124" t="s">
        <v>580</v>
      </c>
      <c r="D77" s="315">
        <f>VLOOKUP($A77,T10_Prev68CCG_1314Q1!$A:$AE,4,FALSE)+VLOOKUP($A77,T11_Prev68CCG_1314Q2!$A:$AE,4,FALSE)+VLOOKUP($A77,T12_Prev68CCG_1314Q3!$A:$AE,4,FALSE)+VLOOKUP($A77,T13_Prev68CCG_1314Q4!$A:$AE,4,FALSE)</f>
        <v>1762</v>
      </c>
      <c r="E77" s="316">
        <f>VLOOKUP($A77,T10_Prev68CCG_1314Q1!$A:$AE,5,FALSE)+VLOOKUP($A77,T11_Prev68CCG_1314Q2!$A:$AE,5,FALSE)+VLOOKUP($A77,T12_Prev68CCG_1314Q3!$A:$AE,5,FALSE)+VLOOKUP($A77,T13_Prev68CCG_1314Q4!$A:$AE,5,FALSE)</f>
        <v>716</v>
      </c>
      <c r="F77" s="130"/>
      <c r="G77" s="60" t="str">
        <f t="shared" si="4"/>
        <v/>
      </c>
      <c r="H77" s="129">
        <f>VLOOKUP($A77,T10_Prev68CCG_1314Q1!$A:$AE,9,FALSE)+VLOOKUP($A77,T11_Prev68CCG_1314Q2!$A:$AE,9,FALSE)+VLOOKUP($A77,T12_Prev68CCG_1314Q3!$A:$AE,9,FALSE)+VLOOKUP($A77,T13_Prev68CCG_1314Q4!$A:$AE,9,FALSE)</f>
        <v>0.85775364941100452</v>
      </c>
      <c r="I77" s="131"/>
      <c r="J77" s="316">
        <f>VLOOKUP($A77,T10_Prev68CCG_1314Q1!$A:$AE,11,FALSE)+VLOOKUP($A77,T11_Prev68CCG_1314Q2!$A:$AE,11,FALSE)+VLOOKUP($A77,T12_Prev68CCG_1314Q3!$A:$AE,11,FALSE)+VLOOKUP($A77,T13_Prev68CCG_1314Q4!$A:$AE,11,FALSE)</f>
        <v>0.41371907385209944</v>
      </c>
      <c r="K77" s="131"/>
      <c r="L77" s="316">
        <f>VLOOKUP($A77,T10_Prev68CCG_1314Q1!$A:$AE,13,FALSE)+VLOOKUP($A77,T11_Prev68CCG_1314Q2!$A:$AE,13,FALSE)+VLOOKUP($A77,T12_Prev68CCG_1314Q3!$A:$AE,13,FALSE)+VLOOKUP($A77,T13_Prev68CCG_1314Q4!$A:$AE,13,FALSE)</f>
        <v>1.7240268768138434</v>
      </c>
      <c r="M77" s="131"/>
      <c r="N77" s="316">
        <f>VLOOKUP($A77,T10_Prev68CCG_1314Q1!$A:$AE,15,FALSE)+VLOOKUP($A77,T11_Prev68CCG_1314Q2!$A:$AE,15,FALSE)+VLOOKUP($A77,T12_Prev68CCG_1314Q3!$A:$AE,15,FALSE)+VLOOKUP($A77,T13_Prev68CCG_1314Q4!$A:$AE,15,FALSE)</f>
        <v>4.5003999230527796E-3</v>
      </c>
      <c r="O77" s="131">
        <f t="shared" si="5"/>
        <v>2.554142975625868E-6</v>
      </c>
      <c r="P77" s="232" t="s">
        <v>590</v>
      </c>
      <c r="Q77" s="151">
        <f t="shared" si="7"/>
        <v>1</v>
      </c>
      <c r="R77" s="27">
        <v>-0.11855927963981994</v>
      </c>
      <c r="S77" s="27">
        <v>-0.11855927963981994</v>
      </c>
    </row>
    <row r="78" spans="1:19" s="133" customFormat="1" x14ac:dyDescent="0.2">
      <c r="A78" s="124" t="s">
        <v>591</v>
      </c>
      <c r="B78" s="124" t="s">
        <v>592</v>
      </c>
      <c r="C78" s="124" t="s">
        <v>580</v>
      </c>
      <c r="D78" s="315">
        <f>VLOOKUP($A78,T10_Prev68CCG_1314Q1!$A:$AE,4,FALSE)+VLOOKUP($A78,T11_Prev68CCG_1314Q2!$A:$AE,4,FALSE)+VLOOKUP($A78,T12_Prev68CCG_1314Q3!$A:$AE,4,FALSE)+VLOOKUP($A78,T13_Prev68CCG_1314Q4!$A:$AE,4,FALSE)</f>
        <v>2353</v>
      </c>
      <c r="E78" s="316">
        <f>VLOOKUP($A78,T10_Prev68CCG_1314Q1!$A:$AE,5,FALSE)+VLOOKUP($A78,T11_Prev68CCG_1314Q2!$A:$AE,5,FALSE)+VLOOKUP($A78,T12_Prev68CCG_1314Q3!$A:$AE,5,FALSE)+VLOOKUP($A78,T13_Prev68CCG_1314Q4!$A:$AE,5,FALSE)</f>
        <v>909</v>
      </c>
      <c r="F78" s="130">
        <f t="shared" si="6"/>
        <v>0.38631534211644708</v>
      </c>
      <c r="G78" s="60" t="str">
        <f t="shared" si="4"/>
        <v>36.7% - 40.6%</v>
      </c>
      <c r="H78" s="129">
        <f>VLOOKUP($A78,T10_Prev68CCG_1314Q1!$A:$AE,9,FALSE)+VLOOKUP($A78,T11_Prev68CCG_1314Q2!$A:$AE,9,FALSE)+VLOOKUP($A78,T12_Prev68CCG_1314Q3!$A:$AE,9,FALSE)+VLOOKUP($A78,T13_Prev68CCG_1314Q4!$A:$AE,9,FALSE)</f>
        <v>1.1499755339907156</v>
      </c>
      <c r="I78" s="131">
        <v>0.287292817679558</v>
      </c>
      <c r="J78" s="316">
        <f>VLOOKUP($A78,T10_Prev68CCG_1314Q1!$A:$AE,11,FALSE)+VLOOKUP($A78,T11_Prev68CCG_1314Q2!$A:$AE,11,FALSE)+VLOOKUP($A78,T12_Prev68CCG_1314Q3!$A:$AE,11,FALSE)+VLOOKUP($A78,T13_Prev68CCG_1314Q4!$A:$AE,11,FALSE)</f>
        <v>0.39592747515640514</v>
      </c>
      <c r="K78" s="131">
        <v>9.9022524436889081E-2</v>
      </c>
      <c r="L78" s="316">
        <f>VLOOKUP($A78,T10_Prev68CCG_1314Q1!$A:$AE,13,FALSE)+VLOOKUP($A78,T11_Prev68CCG_1314Q2!$A:$AE,13,FALSE)+VLOOKUP($A78,T12_Prev68CCG_1314Q3!$A:$AE,13,FALSE)+VLOOKUP($A78,T13_Prev68CCG_1314Q4!$A:$AE,13,FALSE)</f>
        <v>2.4187833469611193</v>
      </c>
      <c r="M78" s="131">
        <v>0.60475988100297495</v>
      </c>
      <c r="N78" s="316">
        <f>VLOOKUP($A78,T10_Prev68CCG_1314Q1!$A:$AE,15,FALSE)+VLOOKUP($A78,T11_Prev68CCG_1314Q2!$A:$AE,15,FALSE)+VLOOKUP($A78,T12_Prev68CCG_1314Q3!$A:$AE,15,FALSE)+VLOOKUP($A78,T13_Prev68CCG_1314Q4!$A:$AE,15,FALSE)</f>
        <v>3.5313643891760275E-2</v>
      </c>
      <c r="O78" s="131">
        <f t="shared" si="5"/>
        <v>1.500792345591172E-5</v>
      </c>
      <c r="P78" s="232" t="s">
        <v>593</v>
      </c>
      <c r="Q78" s="151">
        <f t="shared" si="7"/>
        <v>0</v>
      </c>
      <c r="R78" s="27">
        <v>1.6414686825054092E-2</v>
      </c>
      <c r="S78" s="27">
        <v>1.6414686825054092E-2</v>
      </c>
    </row>
    <row r="79" spans="1:19" s="133" customFormat="1" x14ac:dyDescent="0.2">
      <c r="A79" s="124" t="s">
        <v>594</v>
      </c>
      <c r="B79" s="124" t="s">
        <v>595</v>
      </c>
      <c r="C79" s="124" t="s">
        <v>580</v>
      </c>
      <c r="D79" s="315">
        <f>VLOOKUP($A79,T10_Prev68CCG_1314Q1!$A:$AE,4,FALSE)+VLOOKUP($A79,T11_Prev68CCG_1314Q2!$A:$AE,4,FALSE)+VLOOKUP($A79,T12_Prev68CCG_1314Q3!$A:$AE,4,FALSE)+VLOOKUP($A79,T13_Prev68CCG_1314Q4!$A:$AE,4,FALSE)</f>
        <v>2887</v>
      </c>
      <c r="E79" s="316">
        <f>VLOOKUP($A79,T10_Prev68CCG_1314Q1!$A:$AE,5,FALSE)+VLOOKUP($A79,T11_Prev68CCG_1314Q2!$A:$AE,5,FALSE)+VLOOKUP($A79,T12_Prev68CCG_1314Q3!$A:$AE,5,FALSE)+VLOOKUP($A79,T13_Prev68CCG_1314Q4!$A:$AE,5,FALSE)</f>
        <v>1072</v>
      </c>
      <c r="F79" s="130">
        <f t="shared" si="6"/>
        <v>0.37131970904052647</v>
      </c>
      <c r="G79" s="60" t="str">
        <f t="shared" si="4"/>
        <v>35.4% - 38.9%</v>
      </c>
      <c r="H79" s="129">
        <f>VLOOKUP($A79,T10_Prev68CCG_1314Q1!$A:$AE,9,FALSE)+VLOOKUP($A79,T11_Prev68CCG_1314Q2!$A:$AE,9,FALSE)+VLOOKUP($A79,T12_Prev68CCG_1314Q3!$A:$AE,9,FALSE)+VLOOKUP($A79,T13_Prev68CCG_1314Q4!$A:$AE,9,FALSE)</f>
        <v>1.1066251078821816</v>
      </c>
      <c r="I79" s="131">
        <v>0.27675788015240732</v>
      </c>
      <c r="J79" s="316">
        <f>VLOOKUP($A79,T10_Prev68CCG_1314Q1!$A:$AE,11,FALSE)+VLOOKUP($A79,T11_Prev68CCG_1314Q2!$A:$AE,11,FALSE)+VLOOKUP($A79,T12_Prev68CCG_1314Q3!$A:$AE,11,FALSE)+VLOOKUP($A79,T13_Prev68CCG_1314Q4!$A:$AE,11,FALSE)</f>
        <v>0.37956658588353964</v>
      </c>
      <c r="K79" s="131">
        <v>9.4561828888119148E-2</v>
      </c>
      <c r="L79" s="316">
        <f>VLOOKUP($A79,T10_Prev68CCG_1314Q1!$A:$AE,13,FALSE)+VLOOKUP($A79,T11_Prev68CCG_1314Q2!$A:$AE,13,FALSE)+VLOOKUP($A79,T12_Prev68CCG_1314Q3!$A:$AE,13,FALSE)+VLOOKUP($A79,T13_Prev68CCG_1314Q4!$A:$AE,13,FALSE)</f>
        <v>2.4910157796578254</v>
      </c>
      <c r="M79" s="131">
        <v>0.62313820574991341</v>
      </c>
      <c r="N79" s="316">
        <f>VLOOKUP($A79,T10_Prev68CCG_1314Q1!$A:$AE,15,FALSE)+VLOOKUP($A79,T11_Prev68CCG_1314Q2!$A:$AE,15,FALSE)+VLOOKUP($A79,T12_Prev68CCG_1314Q3!$A:$AE,15,FALSE)+VLOOKUP($A79,T13_Prev68CCG_1314Q4!$A:$AE,15,FALSE)</f>
        <v>2.2792526576453573E-2</v>
      </c>
      <c r="O79" s="131">
        <f t="shared" si="5"/>
        <v>7.8948827767417982E-6</v>
      </c>
      <c r="P79" s="232" t="s">
        <v>596</v>
      </c>
      <c r="Q79" s="151">
        <f t="shared" si="7"/>
        <v>0</v>
      </c>
      <c r="R79" s="27">
        <v>-8.378292605522053E-2</v>
      </c>
      <c r="S79" s="27">
        <v>-8.378292605522053E-2</v>
      </c>
    </row>
    <row r="80" spans="1:19" s="133" customFormat="1" x14ac:dyDescent="0.2">
      <c r="A80" s="124" t="s">
        <v>597</v>
      </c>
      <c r="B80" s="124" t="s">
        <v>598</v>
      </c>
      <c r="C80" s="124" t="s">
        <v>580</v>
      </c>
      <c r="D80" s="315">
        <f>VLOOKUP($A80,T10_Prev68CCG_1314Q1!$A:$AE,4,FALSE)+VLOOKUP($A80,T11_Prev68CCG_1314Q2!$A:$AE,4,FALSE)+VLOOKUP($A80,T12_Prev68CCG_1314Q3!$A:$AE,4,FALSE)+VLOOKUP($A80,T13_Prev68CCG_1314Q4!$A:$AE,4,FALSE)</f>
        <v>1607</v>
      </c>
      <c r="E80" s="316">
        <f>VLOOKUP($A80,T10_Prev68CCG_1314Q1!$A:$AE,5,FALSE)+VLOOKUP($A80,T11_Prev68CCG_1314Q2!$A:$AE,5,FALSE)+VLOOKUP($A80,T12_Prev68CCG_1314Q3!$A:$AE,5,FALSE)+VLOOKUP($A80,T13_Prev68CCG_1314Q4!$A:$AE,5,FALSE)</f>
        <v>375</v>
      </c>
      <c r="F80" s="130">
        <f t="shared" si="6"/>
        <v>0.23335407591785937</v>
      </c>
      <c r="G80" s="60" t="str">
        <f t="shared" si="4"/>
        <v>21.3% - 25.5%</v>
      </c>
      <c r="H80" s="129">
        <f>VLOOKUP($A80,T10_Prev68CCG_1314Q1!$A:$AE,9,FALSE)+VLOOKUP($A80,T11_Prev68CCG_1314Q2!$A:$AE,9,FALSE)+VLOOKUP($A80,T12_Prev68CCG_1314Q3!$A:$AE,9,FALSE)+VLOOKUP($A80,T13_Prev68CCG_1314Q4!$A:$AE,9,FALSE)</f>
        <v>0.64693363652313285</v>
      </c>
      <c r="I80" s="131">
        <v>0.16179215930304916</v>
      </c>
      <c r="J80" s="316">
        <f>VLOOKUP($A80,T10_Prev68CCG_1314Q1!$A:$AE,11,FALSE)+VLOOKUP($A80,T11_Prev68CCG_1314Q2!$A:$AE,11,FALSE)+VLOOKUP($A80,T12_Prev68CCG_1314Q3!$A:$AE,11,FALSE)+VLOOKUP($A80,T13_Prev68CCG_1314Q4!$A:$AE,11,FALSE)</f>
        <v>0.28541167049415089</v>
      </c>
      <c r="K80" s="131">
        <v>7.1561916614810206E-2</v>
      </c>
      <c r="L80" s="316">
        <f>VLOOKUP($A80,T10_Prev68CCG_1314Q1!$A:$AE,13,FALSE)+VLOOKUP($A80,T11_Prev68CCG_1314Q2!$A:$AE,13,FALSE)+VLOOKUP($A80,T12_Prev68CCG_1314Q3!$A:$AE,13,FALSE)+VLOOKUP($A80,T13_Prev68CCG_1314Q4!$A:$AE,13,FALSE)</f>
        <v>2.9639698582473595</v>
      </c>
      <c r="M80" s="131">
        <v>0.74051026757934035</v>
      </c>
      <c r="N80" s="316">
        <f>VLOOKUP($A80,T10_Prev68CCG_1314Q1!$A:$AE,15,FALSE)+VLOOKUP($A80,T11_Prev68CCG_1314Q2!$A:$AE,15,FALSE)+VLOOKUP($A80,T12_Prev68CCG_1314Q3!$A:$AE,15,FALSE)+VLOOKUP($A80,T13_Prev68CCG_1314Q4!$A:$AE,15,FALSE)</f>
        <v>0.10368483473535658</v>
      </c>
      <c r="O80" s="131">
        <f t="shared" si="5"/>
        <v>6.4520743456973609E-5</v>
      </c>
      <c r="P80" s="232" t="s">
        <v>599</v>
      </c>
      <c r="Q80" s="151">
        <f t="shared" si="7"/>
        <v>0</v>
      </c>
      <c r="R80" s="27">
        <v>-4.0597014925373154E-2</v>
      </c>
      <c r="S80" s="27">
        <v>-4.0597014925373154E-2</v>
      </c>
    </row>
    <row r="81" spans="1:19" s="133" customFormat="1" x14ac:dyDescent="0.2">
      <c r="A81" s="124" t="s">
        <v>600</v>
      </c>
      <c r="B81" s="124" t="s">
        <v>601</v>
      </c>
      <c r="C81" s="124" t="s">
        <v>580</v>
      </c>
      <c r="D81" s="315">
        <f>VLOOKUP($A81,T10_Prev68CCG_1314Q1!$A:$AE,4,FALSE)+VLOOKUP($A81,T11_Prev68CCG_1314Q2!$A:$AE,4,FALSE)+VLOOKUP($A81,T12_Prev68CCG_1314Q3!$A:$AE,4,FALSE)+VLOOKUP($A81,T13_Prev68CCG_1314Q4!$A:$AE,4,FALSE)</f>
        <v>2992</v>
      </c>
      <c r="E81" s="316">
        <f>VLOOKUP($A81,T10_Prev68CCG_1314Q1!$A:$AE,5,FALSE)+VLOOKUP($A81,T11_Prev68CCG_1314Q2!$A:$AE,5,FALSE)+VLOOKUP($A81,T12_Prev68CCG_1314Q3!$A:$AE,5,FALSE)+VLOOKUP($A81,T13_Prev68CCG_1314Q4!$A:$AE,5,FALSE)</f>
        <v>841</v>
      </c>
      <c r="F81" s="130">
        <f t="shared" si="6"/>
        <v>0.2810828877005348</v>
      </c>
      <c r="G81" s="60" t="str">
        <f t="shared" si="4"/>
        <v>26.5% - 29.7%</v>
      </c>
      <c r="H81" s="129">
        <f>VLOOKUP($A81,T10_Prev68CCG_1314Q1!$A:$AE,9,FALSE)+VLOOKUP($A81,T11_Prev68CCG_1314Q2!$A:$AE,9,FALSE)+VLOOKUP($A81,T12_Prev68CCG_1314Q3!$A:$AE,9,FALSE)+VLOOKUP($A81,T13_Prev68CCG_1314Q4!$A:$AE,9,FALSE)</f>
        <v>0.84402842276326229</v>
      </c>
      <c r="I81" s="131">
        <v>0.2108957219251337</v>
      </c>
      <c r="J81" s="316">
        <f>VLOOKUP($A81,T10_Prev68CCG_1314Q1!$A:$AE,11,FALSE)+VLOOKUP($A81,T11_Prev68CCG_1314Q2!$A:$AE,11,FALSE)+VLOOKUP($A81,T12_Prev68CCG_1314Q3!$A:$AE,11,FALSE)+VLOOKUP($A81,T13_Prev68CCG_1314Q4!$A:$AE,11,FALSE)</f>
        <v>0.28114352507610141</v>
      </c>
      <c r="K81" s="131">
        <v>7.0187165775401072E-2</v>
      </c>
      <c r="L81" s="316">
        <f>VLOOKUP($A81,T10_Prev68CCG_1314Q1!$A:$AE,13,FALSE)+VLOOKUP($A81,T11_Prev68CCG_1314Q2!$A:$AE,13,FALSE)+VLOOKUP($A81,T12_Prev68CCG_1314Q3!$A:$AE,13,FALSE)+VLOOKUP($A81,T13_Prev68CCG_1314Q4!$A:$AE,13,FALSE)</f>
        <v>2.7660208527858452</v>
      </c>
      <c r="M81" s="131">
        <v>0.6918449197860963</v>
      </c>
      <c r="N81" s="316">
        <f>VLOOKUP($A81,T10_Prev68CCG_1314Q1!$A:$AE,15,FALSE)+VLOOKUP($A81,T11_Prev68CCG_1314Q2!$A:$AE,15,FALSE)+VLOOKUP($A81,T12_Prev68CCG_1314Q3!$A:$AE,15,FALSE)+VLOOKUP($A81,T13_Prev68CCG_1314Q4!$A:$AE,15,FALSE)</f>
        <v>0.10880719937479072</v>
      </c>
      <c r="O81" s="131">
        <f t="shared" si="5"/>
        <v>3.6366042571788343E-5</v>
      </c>
      <c r="P81" s="232" t="s">
        <v>602</v>
      </c>
      <c r="Q81" s="151">
        <f t="shared" si="7"/>
        <v>0</v>
      </c>
      <c r="R81" s="27">
        <v>-2.983138780804151E-2</v>
      </c>
      <c r="S81" s="27">
        <v>-2.983138780804151E-2</v>
      </c>
    </row>
    <row r="82" spans="1:19" s="133" customFormat="1" x14ac:dyDescent="0.2">
      <c r="A82" s="124" t="s">
        <v>603</v>
      </c>
      <c r="B82" s="124" t="s">
        <v>604</v>
      </c>
      <c r="C82" s="124" t="s">
        <v>605</v>
      </c>
      <c r="D82" s="315">
        <f>VLOOKUP($A82,T10_Prev68CCG_1314Q1!$A:$AE,4,FALSE)+VLOOKUP($A82,T11_Prev68CCG_1314Q2!$A:$AE,4,FALSE)+VLOOKUP($A82,T12_Prev68CCG_1314Q3!$A:$AE,4,FALSE)+VLOOKUP($A82,T13_Prev68CCG_1314Q4!$A:$AE,4,FALSE)</f>
        <v>2648</v>
      </c>
      <c r="E82" s="316">
        <f>VLOOKUP($A82,T10_Prev68CCG_1314Q1!$A:$AE,5,FALSE)+VLOOKUP($A82,T11_Prev68CCG_1314Q2!$A:$AE,5,FALSE)+VLOOKUP($A82,T12_Prev68CCG_1314Q3!$A:$AE,5,FALSE)+VLOOKUP($A82,T13_Prev68CCG_1314Q4!$A:$AE,5,FALSE)</f>
        <v>1124</v>
      </c>
      <c r="F82" s="130"/>
      <c r="G82" s="60" t="str">
        <f t="shared" si="4"/>
        <v/>
      </c>
      <c r="H82" s="129">
        <f>VLOOKUP($A82,T10_Prev68CCG_1314Q1!$A:$AE,9,FALSE)+VLOOKUP($A82,T11_Prev68CCG_1314Q2!$A:$AE,9,FALSE)+VLOOKUP($A82,T12_Prev68CCG_1314Q3!$A:$AE,9,FALSE)+VLOOKUP($A82,T13_Prev68CCG_1314Q4!$A:$AE,9,FALSE)</f>
        <v>0.64859943977591039</v>
      </c>
      <c r="I82" s="131"/>
      <c r="J82" s="316">
        <f>VLOOKUP($A82,T10_Prev68CCG_1314Q1!$A:$AE,11,FALSE)+VLOOKUP($A82,T11_Prev68CCG_1314Q2!$A:$AE,11,FALSE)+VLOOKUP($A82,T12_Prev68CCG_1314Q3!$A:$AE,11,FALSE)+VLOOKUP($A82,T13_Prev68CCG_1314Q4!$A:$AE,11,FALSE)</f>
        <v>0.19278711484593836</v>
      </c>
      <c r="K82" s="131"/>
      <c r="L82" s="316">
        <f>VLOOKUP($A82,T10_Prev68CCG_1314Q1!$A:$AE,13,FALSE)+VLOOKUP($A82,T11_Prev68CCG_1314Q2!$A:$AE,13,FALSE)+VLOOKUP($A82,T12_Prev68CCG_1314Q3!$A:$AE,13,FALSE)+VLOOKUP($A82,T13_Prev68CCG_1314Q4!$A:$AE,13,FALSE)</f>
        <v>1.1529411764705881</v>
      </c>
      <c r="M82" s="131"/>
      <c r="N82" s="316">
        <f>VLOOKUP($A82,T10_Prev68CCG_1314Q1!$A:$AE,15,FALSE)+VLOOKUP($A82,T11_Prev68CCG_1314Q2!$A:$AE,15,FALSE)+VLOOKUP($A82,T12_Prev68CCG_1314Q3!$A:$AE,15,FALSE)+VLOOKUP($A82,T13_Prev68CCG_1314Q4!$A:$AE,15,FALSE)</f>
        <v>1.0480841906280739E-2</v>
      </c>
      <c r="O82" s="131">
        <f t="shared" si="5"/>
        <v>3.9580218679307925E-6</v>
      </c>
      <c r="P82" s="232" t="s">
        <v>606</v>
      </c>
      <c r="Q82" s="151">
        <f t="shared" si="7"/>
        <v>1</v>
      </c>
      <c r="R82" s="27">
        <v>-0.11997341309405118</v>
      </c>
      <c r="S82" s="27">
        <v>-0.11997341309405118</v>
      </c>
    </row>
    <row r="83" spans="1:19" s="133" customFormat="1" x14ac:dyDescent="0.2">
      <c r="A83" s="124" t="s">
        <v>607</v>
      </c>
      <c r="B83" s="124" t="s">
        <v>608</v>
      </c>
      <c r="C83" s="124" t="s">
        <v>605</v>
      </c>
      <c r="D83" s="315">
        <f>VLOOKUP($A83,T10_Prev68CCG_1314Q1!$A:$AE,4,FALSE)+VLOOKUP($A83,T11_Prev68CCG_1314Q2!$A:$AE,4,FALSE)+VLOOKUP($A83,T12_Prev68CCG_1314Q3!$A:$AE,4,FALSE)+VLOOKUP($A83,T13_Prev68CCG_1314Q4!$A:$AE,4,FALSE)</f>
        <v>1326</v>
      </c>
      <c r="E83" s="316">
        <f>VLOOKUP($A83,T10_Prev68CCG_1314Q1!$A:$AE,5,FALSE)+VLOOKUP($A83,T11_Prev68CCG_1314Q2!$A:$AE,5,FALSE)+VLOOKUP($A83,T12_Prev68CCG_1314Q3!$A:$AE,5,FALSE)+VLOOKUP($A83,T13_Prev68CCG_1314Q4!$A:$AE,5,FALSE)</f>
        <v>487</v>
      </c>
      <c r="F83" s="130"/>
      <c r="G83" s="60" t="str">
        <f t="shared" si="4"/>
        <v/>
      </c>
      <c r="H83" s="129">
        <f>VLOOKUP($A83,T10_Prev68CCG_1314Q1!$A:$AE,9,FALSE)+VLOOKUP($A83,T11_Prev68CCG_1314Q2!$A:$AE,9,FALSE)+VLOOKUP($A83,T12_Prev68CCG_1314Q3!$A:$AE,9,FALSE)+VLOOKUP($A83,T13_Prev68CCG_1314Q4!$A:$AE,9,FALSE)</f>
        <v>0</v>
      </c>
      <c r="I83" s="131"/>
      <c r="J83" s="316">
        <f>VLOOKUP($A83,T10_Prev68CCG_1314Q1!$A:$AE,11,FALSE)+VLOOKUP($A83,T11_Prev68CCG_1314Q2!$A:$AE,11,FALSE)+VLOOKUP($A83,T12_Prev68CCG_1314Q3!$A:$AE,11,FALSE)+VLOOKUP($A83,T13_Prev68CCG_1314Q4!$A:$AE,11,FALSE)</f>
        <v>0</v>
      </c>
      <c r="K83" s="131"/>
      <c r="L83" s="316">
        <f>VLOOKUP($A83,T10_Prev68CCG_1314Q1!$A:$AE,13,FALSE)+VLOOKUP($A83,T11_Prev68CCG_1314Q2!$A:$AE,13,FALSE)+VLOOKUP($A83,T12_Prev68CCG_1314Q3!$A:$AE,13,FALSE)+VLOOKUP($A83,T13_Prev68CCG_1314Q4!$A:$AE,13,FALSE)</f>
        <v>0</v>
      </c>
      <c r="M83" s="131"/>
      <c r="N83" s="316">
        <f>VLOOKUP($A83,T10_Prev68CCG_1314Q1!$A:$AE,15,FALSE)+VLOOKUP($A83,T11_Prev68CCG_1314Q2!$A:$AE,15,FALSE)+VLOOKUP($A83,T12_Prev68CCG_1314Q3!$A:$AE,15,FALSE)+VLOOKUP($A83,T13_Prev68CCG_1314Q4!$A:$AE,15,FALSE)</f>
        <v>0.8218115809877824</v>
      </c>
      <c r="O83" s="131">
        <f t="shared" si="5"/>
        <v>6.1976740647645733E-4</v>
      </c>
      <c r="P83" s="232" t="s">
        <v>609</v>
      </c>
      <c r="Q83" s="151">
        <f t="shared" si="7"/>
        <v>1</v>
      </c>
      <c r="R83" s="27">
        <v>-0.11952191235059761</v>
      </c>
      <c r="S83" s="27">
        <v>-0.11952191235059761</v>
      </c>
    </row>
    <row r="84" spans="1:19" s="133" customFormat="1" x14ac:dyDescent="0.2">
      <c r="A84" s="124" t="s">
        <v>610</v>
      </c>
      <c r="B84" s="124" t="s">
        <v>611</v>
      </c>
      <c r="C84" s="124" t="s">
        <v>605</v>
      </c>
      <c r="D84" s="315">
        <f>VLOOKUP($A84,T10_Prev68CCG_1314Q1!$A:$AE,4,FALSE)+VLOOKUP($A84,T11_Prev68CCG_1314Q2!$A:$AE,4,FALSE)+VLOOKUP($A84,T12_Prev68CCG_1314Q3!$A:$AE,4,FALSE)+VLOOKUP($A84,T13_Prev68CCG_1314Q4!$A:$AE,4,FALSE)</f>
        <v>1554</v>
      </c>
      <c r="E84" s="316">
        <f>VLOOKUP($A84,T10_Prev68CCG_1314Q1!$A:$AE,5,FALSE)+VLOOKUP($A84,T11_Prev68CCG_1314Q2!$A:$AE,5,FALSE)+VLOOKUP($A84,T12_Prev68CCG_1314Q3!$A:$AE,5,FALSE)+VLOOKUP($A84,T13_Prev68CCG_1314Q4!$A:$AE,5,FALSE)</f>
        <v>695</v>
      </c>
      <c r="F84" s="130"/>
      <c r="G84" s="60" t="str">
        <f t="shared" si="4"/>
        <v/>
      </c>
      <c r="H84" s="129">
        <f>VLOOKUP($A84,T10_Prev68CCG_1314Q1!$A:$AE,9,FALSE)+VLOOKUP($A84,T11_Prev68CCG_1314Q2!$A:$AE,9,FALSE)+VLOOKUP($A84,T12_Prev68CCG_1314Q3!$A:$AE,9,FALSE)+VLOOKUP($A84,T13_Prev68CCG_1314Q4!$A:$AE,9,FALSE)</f>
        <v>0</v>
      </c>
      <c r="I84" s="131"/>
      <c r="J84" s="316">
        <f>VLOOKUP($A84,T10_Prev68CCG_1314Q1!$A:$AE,11,FALSE)+VLOOKUP($A84,T11_Prev68CCG_1314Q2!$A:$AE,11,FALSE)+VLOOKUP($A84,T12_Prev68CCG_1314Q3!$A:$AE,11,FALSE)+VLOOKUP($A84,T13_Prev68CCG_1314Q4!$A:$AE,11,FALSE)</f>
        <v>0</v>
      </c>
      <c r="K84" s="131"/>
      <c r="L84" s="316">
        <f>VLOOKUP($A84,T10_Prev68CCG_1314Q1!$A:$AE,13,FALSE)+VLOOKUP($A84,T11_Prev68CCG_1314Q2!$A:$AE,13,FALSE)+VLOOKUP($A84,T12_Prev68CCG_1314Q3!$A:$AE,13,FALSE)+VLOOKUP($A84,T13_Prev68CCG_1314Q4!$A:$AE,13,FALSE)</f>
        <v>0</v>
      </c>
      <c r="M84" s="131"/>
      <c r="N84" s="316">
        <f>VLOOKUP($A84,T10_Prev68CCG_1314Q1!$A:$AE,15,FALSE)+VLOOKUP($A84,T11_Prev68CCG_1314Q2!$A:$AE,15,FALSE)+VLOOKUP($A84,T12_Prev68CCG_1314Q3!$A:$AE,15,FALSE)+VLOOKUP($A84,T13_Prev68CCG_1314Q4!$A:$AE,15,FALSE)</f>
        <v>0.71823408008743961</v>
      </c>
      <c r="O84" s="131">
        <f t="shared" si="5"/>
        <v>4.6218409272036012E-4</v>
      </c>
      <c r="P84" s="232" t="s">
        <v>612</v>
      </c>
      <c r="Q84" s="151">
        <f t="shared" si="7"/>
        <v>0</v>
      </c>
      <c r="R84" s="27">
        <v>-3.2378580323785822E-2</v>
      </c>
      <c r="S84" s="27">
        <v>-3.2378580323785822E-2</v>
      </c>
    </row>
    <row r="85" spans="1:19" s="133" customFormat="1" x14ac:dyDescent="0.2">
      <c r="A85" s="124" t="s">
        <v>613</v>
      </c>
      <c r="B85" s="124" t="s">
        <v>614</v>
      </c>
      <c r="C85" s="124" t="s">
        <v>605</v>
      </c>
      <c r="D85" s="315">
        <f>VLOOKUP($A85,T10_Prev68CCG_1314Q1!$A:$AE,4,FALSE)+VLOOKUP($A85,T11_Prev68CCG_1314Q2!$A:$AE,4,FALSE)+VLOOKUP($A85,T12_Prev68CCG_1314Q3!$A:$AE,4,FALSE)+VLOOKUP($A85,T13_Prev68CCG_1314Q4!$A:$AE,4,FALSE)</f>
        <v>3936</v>
      </c>
      <c r="E85" s="316">
        <f>VLOOKUP($A85,T10_Prev68CCG_1314Q1!$A:$AE,5,FALSE)+VLOOKUP($A85,T11_Prev68CCG_1314Q2!$A:$AE,5,FALSE)+VLOOKUP($A85,T12_Prev68CCG_1314Q3!$A:$AE,5,FALSE)+VLOOKUP($A85,T13_Prev68CCG_1314Q4!$A:$AE,5,FALSE)</f>
        <v>1262</v>
      </c>
      <c r="F85" s="130">
        <f t="shared" si="6"/>
        <v>0.320630081300813</v>
      </c>
      <c r="G85" s="60" t="str">
        <f t="shared" si="4"/>
        <v>30.6% - 33.5%</v>
      </c>
      <c r="H85" s="129">
        <f>VLOOKUP($A85,T10_Prev68CCG_1314Q1!$A:$AE,9,FALSE)+VLOOKUP($A85,T11_Prev68CCG_1314Q2!$A:$AE,9,FALSE)+VLOOKUP($A85,T12_Prev68CCG_1314Q3!$A:$AE,9,FALSE)+VLOOKUP($A85,T13_Prev68CCG_1314Q4!$A:$AE,9,FALSE)</f>
        <v>0.91134899521110724</v>
      </c>
      <c r="I85" s="131">
        <v>0.2263719512195122</v>
      </c>
      <c r="J85" s="316">
        <f>VLOOKUP($A85,T10_Prev68CCG_1314Q1!$A:$AE,11,FALSE)+VLOOKUP($A85,T11_Prev68CCG_1314Q2!$A:$AE,11,FALSE)+VLOOKUP($A85,T12_Prev68CCG_1314Q3!$A:$AE,11,FALSE)+VLOOKUP($A85,T13_Prev68CCG_1314Q4!$A:$AE,11,FALSE)</f>
        <v>0.37660919954715844</v>
      </c>
      <c r="K85" s="131">
        <v>9.4258130081300809E-2</v>
      </c>
      <c r="L85" s="316">
        <f>VLOOKUP($A85,T10_Prev68CCG_1314Q1!$A:$AE,13,FALSE)+VLOOKUP($A85,T11_Prev68CCG_1314Q2!$A:$AE,13,FALSE)+VLOOKUP($A85,T12_Prev68CCG_1314Q3!$A:$AE,13,FALSE)+VLOOKUP($A85,T13_Prev68CCG_1314Q4!$A:$AE,13,FALSE)</f>
        <v>2.7101048786160362</v>
      </c>
      <c r="M85" s="131">
        <v>0.67886178861788615</v>
      </c>
      <c r="N85" s="316">
        <f>VLOOKUP($A85,T10_Prev68CCG_1314Q1!$A:$AE,15,FALSE)+VLOOKUP($A85,T11_Prev68CCG_1314Q2!$A:$AE,15,FALSE)+VLOOKUP($A85,T12_Prev68CCG_1314Q3!$A:$AE,15,FALSE)+VLOOKUP($A85,T13_Prev68CCG_1314Q4!$A:$AE,15,FALSE)</f>
        <v>1.9369266256977339E-3</v>
      </c>
      <c r="O85" s="131">
        <f t="shared" si="5"/>
        <v>4.9210534189474951E-7</v>
      </c>
      <c r="P85" s="232" t="s">
        <v>615</v>
      </c>
      <c r="Q85" s="151">
        <f t="shared" si="7"/>
        <v>0</v>
      </c>
      <c r="R85" s="27">
        <v>1.6791526737277129E-2</v>
      </c>
      <c r="S85" s="27">
        <v>1.6791526737277129E-2</v>
      </c>
    </row>
    <row r="86" spans="1:19" s="133" customFormat="1" x14ac:dyDescent="0.2">
      <c r="A86" s="124" t="s">
        <v>616</v>
      </c>
      <c r="B86" s="124" t="s">
        <v>617</v>
      </c>
      <c r="C86" s="124" t="s">
        <v>605</v>
      </c>
      <c r="D86" s="315">
        <f>VLOOKUP($A86,T10_Prev68CCG_1314Q1!$A:$AE,4,FALSE)+VLOOKUP($A86,T11_Prev68CCG_1314Q2!$A:$AE,4,FALSE)+VLOOKUP($A86,T12_Prev68CCG_1314Q3!$A:$AE,4,FALSE)+VLOOKUP($A86,T13_Prev68CCG_1314Q4!$A:$AE,4,FALSE)</f>
        <v>1952</v>
      </c>
      <c r="E86" s="316">
        <f>VLOOKUP($A86,T10_Prev68CCG_1314Q1!$A:$AE,5,FALSE)+VLOOKUP($A86,T11_Prev68CCG_1314Q2!$A:$AE,5,FALSE)+VLOOKUP($A86,T12_Prev68CCG_1314Q3!$A:$AE,5,FALSE)+VLOOKUP($A86,T13_Prev68CCG_1314Q4!$A:$AE,5,FALSE)</f>
        <v>506</v>
      </c>
      <c r="F86" s="130">
        <f t="shared" si="6"/>
        <v>0.25922131147540983</v>
      </c>
      <c r="G86" s="60" t="str">
        <f t="shared" si="4"/>
        <v>24.0% - 27.9%</v>
      </c>
      <c r="H86" s="129">
        <f>VLOOKUP($A86,T10_Prev68CCG_1314Q1!$A:$AE,9,FALSE)+VLOOKUP($A86,T11_Prev68CCG_1314Q2!$A:$AE,9,FALSE)+VLOOKUP($A86,T12_Prev68CCG_1314Q3!$A:$AE,9,FALSE)+VLOOKUP($A86,T13_Prev68CCG_1314Q4!$A:$AE,9,FALSE)</f>
        <v>0.7870147199082107</v>
      </c>
      <c r="I86" s="131">
        <v>0.19672131147540983</v>
      </c>
      <c r="J86" s="316">
        <f>VLOOKUP($A86,T10_Prev68CCG_1314Q1!$A:$AE,11,FALSE)+VLOOKUP($A86,T11_Prev68CCG_1314Q2!$A:$AE,11,FALSE)+VLOOKUP($A86,T12_Prev68CCG_1314Q3!$A:$AE,11,FALSE)+VLOOKUP($A86,T13_Prev68CCG_1314Q4!$A:$AE,11,FALSE)</f>
        <v>0.24899709574506351</v>
      </c>
      <c r="K86" s="131">
        <v>6.25E-2</v>
      </c>
      <c r="L86" s="316">
        <f>VLOOKUP($A86,T10_Prev68CCG_1314Q1!$A:$AE,13,FALSE)+VLOOKUP($A86,T11_Prev68CCG_1314Q2!$A:$AE,13,FALSE)+VLOOKUP($A86,T12_Prev68CCG_1314Q3!$A:$AE,13,FALSE)+VLOOKUP($A86,T13_Prev68CCG_1314Q4!$A:$AE,13,FALSE)</f>
        <v>2.824831892160244</v>
      </c>
      <c r="M86" s="131">
        <v>0.70594262295081966</v>
      </c>
      <c r="N86" s="316">
        <f>VLOOKUP($A86,T10_Prev68CCG_1314Q1!$A:$AE,15,FALSE)+VLOOKUP($A86,T11_Prev68CCG_1314Q2!$A:$AE,15,FALSE)+VLOOKUP($A86,T12_Prev68CCG_1314Q3!$A:$AE,15,FALSE)+VLOOKUP($A86,T13_Prev68CCG_1314Q4!$A:$AE,15,FALSE)</f>
        <v>0.13915629218648171</v>
      </c>
      <c r="O86" s="131">
        <f t="shared" si="5"/>
        <v>7.1289084111927101E-5</v>
      </c>
      <c r="P86" s="232" t="s">
        <v>618</v>
      </c>
      <c r="Q86" s="151">
        <f t="shared" si="7"/>
        <v>0</v>
      </c>
      <c r="R86" s="27">
        <v>-1.9095477386934623E-2</v>
      </c>
      <c r="S86" s="27">
        <v>-1.9095477386934623E-2</v>
      </c>
    </row>
    <row r="87" spans="1:19" s="133" customFormat="1" x14ac:dyDescent="0.2">
      <c r="A87" s="124" t="s">
        <v>619</v>
      </c>
      <c r="B87" s="124" t="s">
        <v>620</v>
      </c>
      <c r="C87" s="124" t="s">
        <v>605</v>
      </c>
      <c r="D87" s="315">
        <f>VLOOKUP($A87,T10_Prev68CCG_1314Q1!$A:$AE,4,FALSE)+VLOOKUP($A87,T11_Prev68CCG_1314Q2!$A:$AE,4,FALSE)+VLOOKUP($A87,T12_Prev68CCG_1314Q3!$A:$AE,4,FALSE)+VLOOKUP($A87,T13_Prev68CCG_1314Q4!$A:$AE,4,FALSE)</f>
        <v>1344</v>
      </c>
      <c r="E87" s="316">
        <f>VLOOKUP($A87,T10_Prev68CCG_1314Q1!$A:$AE,5,FALSE)+VLOOKUP($A87,T11_Prev68CCG_1314Q2!$A:$AE,5,FALSE)+VLOOKUP($A87,T12_Prev68CCG_1314Q3!$A:$AE,5,FALSE)+VLOOKUP($A87,T13_Prev68CCG_1314Q4!$A:$AE,5,FALSE)</f>
        <v>472</v>
      </c>
      <c r="F87" s="130"/>
      <c r="G87" s="60" t="str">
        <f t="shared" si="4"/>
        <v/>
      </c>
      <c r="H87" s="129">
        <f>VLOOKUP($A87,T10_Prev68CCG_1314Q1!$A:$AE,9,FALSE)+VLOOKUP($A87,T11_Prev68CCG_1314Q2!$A:$AE,9,FALSE)+VLOOKUP($A87,T12_Prev68CCG_1314Q3!$A:$AE,9,FALSE)+VLOOKUP($A87,T13_Prev68CCG_1314Q4!$A:$AE,9,FALSE)</f>
        <v>0</v>
      </c>
      <c r="I87" s="131"/>
      <c r="J87" s="316">
        <f>VLOOKUP($A87,T10_Prev68CCG_1314Q1!$A:$AE,11,FALSE)+VLOOKUP($A87,T11_Prev68CCG_1314Q2!$A:$AE,11,FALSE)+VLOOKUP($A87,T12_Prev68CCG_1314Q3!$A:$AE,11,FALSE)+VLOOKUP($A87,T13_Prev68CCG_1314Q4!$A:$AE,11,FALSE)</f>
        <v>0</v>
      </c>
      <c r="K87" s="131"/>
      <c r="L87" s="316">
        <f>VLOOKUP($A87,T10_Prev68CCG_1314Q1!$A:$AE,13,FALSE)+VLOOKUP($A87,T11_Prev68CCG_1314Q2!$A:$AE,13,FALSE)+VLOOKUP($A87,T12_Prev68CCG_1314Q3!$A:$AE,13,FALSE)+VLOOKUP($A87,T13_Prev68CCG_1314Q4!$A:$AE,13,FALSE)</f>
        <v>0</v>
      </c>
      <c r="M87" s="131"/>
      <c r="N87" s="316">
        <f>VLOOKUP($A87,T10_Prev68CCG_1314Q1!$A:$AE,15,FALSE)+VLOOKUP($A87,T11_Prev68CCG_1314Q2!$A:$AE,15,FALSE)+VLOOKUP($A87,T12_Prev68CCG_1314Q3!$A:$AE,15,FALSE)+VLOOKUP($A87,T13_Prev68CCG_1314Q4!$A:$AE,15,FALSE)</f>
        <v>3.6154972194598678E-2</v>
      </c>
      <c r="O87" s="131">
        <f t="shared" si="5"/>
        <v>2.6901020978124015E-5</v>
      </c>
      <c r="P87" s="232" t="s">
        <v>621</v>
      </c>
      <c r="Q87" s="151">
        <f t="shared" si="7"/>
        <v>1</v>
      </c>
      <c r="R87" s="27">
        <v>-0.31323454266734796</v>
      </c>
      <c r="S87" s="27">
        <v>-0.31323454266734796</v>
      </c>
    </row>
    <row r="88" spans="1:19" s="133" customFormat="1" x14ac:dyDescent="0.2">
      <c r="A88" s="124" t="s">
        <v>622</v>
      </c>
      <c r="B88" s="124" t="s">
        <v>623</v>
      </c>
      <c r="C88" s="124" t="s">
        <v>605</v>
      </c>
      <c r="D88" s="315">
        <f>VLOOKUP($A88,T10_Prev68CCG_1314Q1!$A:$AE,4,FALSE)+VLOOKUP($A88,T11_Prev68CCG_1314Q2!$A:$AE,4,FALSE)+VLOOKUP($A88,T12_Prev68CCG_1314Q3!$A:$AE,4,FALSE)+VLOOKUP($A88,T13_Prev68CCG_1314Q4!$A:$AE,4,FALSE)</f>
        <v>1166</v>
      </c>
      <c r="E88" s="316">
        <f>VLOOKUP($A88,T10_Prev68CCG_1314Q1!$A:$AE,5,FALSE)+VLOOKUP($A88,T11_Prev68CCG_1314Q2!$A:$AE,5,FALSE)+VLOOKUP($A88,T12_Prev68CCG_1314Q3!$A:$AE,5,FALSE)+VLOOKUP($A88,T13_Prev68CCG_1314Q4!$A:$AE,5,FALSE)</f>
        <v>360</v>
      </c>
      <c r="F88" s="130"/>
      <c r="G88" s="60" t="str">
        <f t="shared" si="4"/>
        <v/>
      </c>
      <c r="H88" s="129">
        <f>VLOOKUP($A88,T10_Prev68CCG_1314Q1!$A:$AE,9,FALSE)+VLOOKUP($A88,T11_Prev68CCG_1314Q2!$A:$AE,9,FALSE)+VLOOKUP($A88,T12_Prev68CCG_1314Q3!$A:$AE,9,FALSE)+VLOOKUP($A88,T13_Prev68CCG_1314Q4!$A:$AE,9,FALSE)</f>
        <v>0</v>
      </c>
      <c r="I88" s="131"/>
      <c r="J88" s="316">
        <f>VLOOKUP($A88,T10_Prev68CCG_1314Q1!$A:$AE,11,FALSE)+VLOOKUP($A88,T11_Prev68CCG_1314Q2!$A:$AE,11,FALSE)+VLOOKUP($A88,T12_Prev68CCG_1314Q3!$A:$AE,11,FALSE)+VLOOKUP($A88,T13_Prev68CCG_1314Q4!$A:$AE,11,FALSE)</f>
        <v>0</v>
      </c>
      <c r="K88" s="131"/>
      <c r="L88" s="316">
        <f>VLOOKUP($A88,T10_Prev68CCG_1314Q1!$A:$AE,13,FALSE)+VLOOKUP($A88,T11_Prev68CCG_1314Q2!$A:$AE,13,FALSE)+VLOOKUP($A88,T12_Prev68CCG_1314Q3!$A:$AE,13,FALSE)+VLOOKUP($A88,T13_Prev68CCG_1314Q4!$A:$AE,13,FALSE)</f>
        <v>0</v>
      </c>
      <c r="M88" s="131"/>
      <c r="N88" s="316">
        <f>VLOOKUP($A88,T10_Prev68CCG_1314Q1!$A:$AE,15,FALSE)+VLOOKUP($A88,T11_Prev68CCG_1314Q2!$A:$AE,15,FALSE)+VLOOKUP($A88,T12_Prev68CCG_1314Q3!$A:$AE,15,FALSE)+VLOOKUP($A88,T13_Prev68CCG_1314Q4!$A:$AE,15,FALSE)</f>
        <v>0.86704996560261649</v>
      </c>
      <c r="O88" s="131">
        <f t="shared" si="5"/>
        <v>7.4361060514804161E-4</v>
      </c>
      <c r="P88" s="232" t="s">
        <v>624</v>
      </c>
      <c r="Q88" s="151">
        <f t="shared" si="7"/>
        <v>0</v>
      </c>
      <c r="R88" s="27">
        <v>4.2001787310098404E-2</v>
      </c>
      <c r="S88" s="27">
        <v>4.2001787310098404E-2</v>
      </c>
    </row>
    <row r="89" spans="1:19" s="133" customFormat="1" x14ac:dyDescent="0.2">
      <c r="A89" s="124" t="s">
        <v>625</v>
      </c>
      <c r="B89" s="124" t="s">
        <v>626</v>
      </c>
      <c r="C89" s="124" t="s">
        <v>605</v>
      </c>
      <c r="D89" s="315">
        <f>VLOOKUP($A89,T10_Prev68CCG_1314Q1!$A:$AE,4,FALSE)+VLOOKUP($A89,T11_Prev68CCG_1314Q2!$A:$AE,4,FALSE)+VLOOKUP($A89,T12_Prev68CCG_1314Q3!$A:$AE,4,FALSE)+VLOOKUP($A89,T13_Prev68CCG_1314Q4!$A:$AE,4,FALSE)</f>
        <v>1239</v>
      </c>
      <c r="E89" s="316">
        <f>VLOOKUP($A89,T10_Prev68CCG_1314Q1!$A:$AE,5,FALSE)+VLOOKUP($A89,T11_Prev68CCG_1314Q2!$A:$AE,5,FALSE)+VLOOKUP($A89,T12_Prev68CCG_1314Q3!$A:$AE,5,FALSE)+VLOOKUP($A89,T13_Prev68CCG_1314Q4!$A:$AE,5,FALSE)</f>
        <v>490</v>
      </c>
      <c r="F89" s="130"/>
      <c r="G89" s="60" t="str">
        <f t="shared" si="4"/>
        <v/>
      </c>
      <c r="H89" s="129">
        <f>VLOOKUP($A89,T10_Prev68CCG_1314Q1!$A:$AE,9,FALSE)+VLOOKUP($A89,T11_Prev68CCG_1314Q2!$A:$AE,9,FALSE)+VLOOKUP($A89,T12_Prev68CCG_1314Q3!$A:$AE,9,FALSE)+VLOOKUP($A89,T13_Prev68CCG_1314Q4!$A:$AE,9,FALSE)</f>
        <v>0</v>
      </c>
      <c r="I89" s="131"/>
      <c r="J89" s="316">
        <f>VLOOKUP($A89,T10_Prev68CCG_1314Q1!$A:$AE,11,FALSE)+VLOOKUP($A89,T11_Prev68CCG_1314Q2!$A:$AE,11,FALSE)+VLOOKUP($A89,T12_Prev68CCG_1314Q3!$A:$AE,11,FALSE)+VLOOKUP($A89,T13_Prev68CCG_1314Q4!$A:$AE,11,FALSE)</f>
        <v>0</v>
      </c>
      <c r="K89" s="131"/>
      <c r="L89" s="316">
        <f>VLOOKUP($A89,T10_Prev68CCG_1314Q1!$A:$AE,13,FALSE)+VLOOKUP($A89,T11_Prev68CCG_1314Q2!$A:$AE,13,FALSE)+VLOOKUP($A89,T12_Prev68CCG_1314Q3!$A:$AE,13,FALSE)+VLOOKUP($A89,T13_Prev68CCG_1314Q4!$A:$AE,13,FALSE)</f>
        <v>0</v>
      </c>
      <c r="M89" s="131"/>
      <c r="N89" s="316">
        <f>VLOOKUP($A89,T10_Prev68CCG_1314Q1!$A:$AE,15,FALSE)+VLOOKUP($A89,T11_Prev68CCG_1314Q2!$A:$AE,15,FALSE)+VLOOKUP($A89,T12_Prev68CCG_1314Q3!$A:$AE,15,FALSE)+VLOOKUP($A89,T13_Prev68CCG_1314Q4!$A:$AE,15,FALSE)</f>
        <v>0.52568575932110806</v>
      </c>
      <c r="O89" s="131">
        <f t="shared" si="5"/>
        <v>4.2428229162317033E-4</v>
      </c>
      <c r="P89" s="232" t="s">
        <v>627</v>
      </c>
      <c r="Q89" s="151">
        <f t="shared" si="7"/>
        <v>1</v>
      </c>
      <c r="R89" s="27">
        <v>-0.64396551724137929</v>
      </c>
      <c r="S89" s="27">
        <v>-0.64396551724137929</v>
      </c>
    </row>
    <row r="90" spans="1:19" s="133" customFormat="1" x14ac:dyDescent="0.2">
      <c r="A90" s="124" t="s">
        <v>628</v>
      </c>
      <c r="B90" s="124" t="s">
        <v>629</v>
      </c>
      <c r="C90" s="124" t="s">
        <v>630</v>
      </c>
      <c r="D90" s="315">
        <f>VLOOKUP($A90,T10_Prev68CCG_1314Q1!$A:$AE,4,FALSE)+VLOOKUP($A90,T11_Prev68CCG_1314Q2!$A:$AE,4,FALSE)+VLOOKUP($A90,T12_Prev68CCG_1314Q3!$A:$AE,4,FALSE)+VLOOKUP($A90,T13_Prev68CCG_1314Q4!$A:$AE,4,FALSE)</f>
        <v>2901</v>
      </c>
      <c r="E90" s="316">
        <f>VLOOKUP($A90,T10_Prev68CCG_1314Q1!$A:$AE,5,FALSE)+VLOOKUP($A90,T11_Prev68CCG_1314Q2!$A:$AE,5,FALSE)+VLOOKUP($A90,T12_Prev68CCG_1314Q3!$A:$AE,5,FALSE)+VLOOKUP($A90,T13_Prev68CCG_1314Q4!$A:$AE,5,FALSE)</f>
        <v>816</v>
      </c>
      <c r="F90" s="130">
        <f t="shared" si="6"/>
        <v>0.28128231644260604</v>
      </c>
      <c r="G90" s="60" t="str">
        <f t="shared" si="4"/>
        <v>26.5% - 29.8%</v>
      </c>
      <c r="H90" s="129">
        <f>VLOOKUP($A90,T10_Prev68CCG_1314Q1!$A:$AE,9,FALSE)+VLOOKUP($A90,T11_Prev68CCG_1314Q2!$A:$AE,9,FALSE)+VLOOKUP($A90,T12_Prev68CCG_1314Q3!$A:$AE,9,FALSE)+VLOOKUP($A90,T13_Prev68CCG_1314Q4!$A:$AE,9,FALSE)</f>
        <v>0.43421600166450602</v>
      </c>
      <c r="I90" s="131">
        <v>0.21406411582213031</v>
      </c>
      <c r="J90" s="316">
        <f>VLOOKUP($A90,T10_Prev68CCG_1314Q1!$A:$AE,11,FALSE)+VLOOKUP($A90,T11_Prev68CCG_1314Q2!$A:$AE,11,FALSE)+VLOOKUP($A90,T12_Prev68CCG_1314Q3!$A:$AE,11,FALSE)+VLOOKUP($A90,T13_Prev68CCG_1314Q4!$A:$AE,11,FALSE)</f>
        <v>0.1527704422144332</v>
      </c>
      <c r="K90" s="131">
        <v>6.7218200620475704E-2</v>
      </c>
      <c r="L90" s="316">
        <f>VLOOKUP($A90,T10_Prev68CCG_1314Q1!$A:$AE,13,FALSE)+VLOOKUP($A90,T11_Prev68CCG_1314Q2!$A:$AE,13,FALSE)+VLOOKUP($A90,T12_Prev68CCG_1314Q3!$A:$AE,13,FALSE)+VLOOKUP($A90,T13_Prev68CCG_1314Q4!$A:$AE,13,FALSE)</f>
        <v>1.3634985035450777</v>
      </c>
      <c r="M90" s="131">
        <v>0.67631851085832473</v>
      </c>
      <c r="N90" s="316">
        <f>VLOOKUP($A90,T10_Prev68CCG_1314Q1!$A:$AE,15,FALSE)+VLOOKUP($A90,T11_Prev68CCG_1314Q2!$A:$AE,15,FALSE)+VLOOKUP($A90,T12_Prev68CCG_1314Q3!$A:$AE,15,FALSE)+VLOOKUP($A90,T13_Prev68CCG_1314Q4!$A:$AE,15,FALSE)</f>
        <v>0.16788326340392562</v>
      </c>
      <c r="O90" s="131">
        <f t="shared" si="5"/>
        <v>5.7870825027206349E-5</v>
      </c>
      <c r="P90" s="232" t="s">
        <v>631</v>
      </c>
      <c r="Q90" s="151">
        <f t="shared" si="7"/>
        <v>0</v>
      </c>
      <c r="R90" s="27">
        <v>-2.0263424518743633E-2</v>
      </c>
      <c r="S90" s="27">
        <v>-2.0263424518743633E-2</v>
      </c>
    </row>
    <row r="91" spans="1:19" s="133" customFormat="1" x14ac:dyDescent="0.2">
      <c r="A91" s="124" t="s">
        <v>632</v>
      </c>
      <c r="B91" s="124" t="s">
        <v>633</v>
      </c>
      <c r="C91" s="124" t="s">
        <v>630</v>
      </c>
      <c r="D91" s="315">
        <f>VLOOKUP($A91,T10_Prev68CCG_1314Q1!$A:$AE,4,FALSE)+VLOOKUP($A91,T11_Prev68CCG_1314Q2!$A:$AE,4,FALSE)+VLOOKUP($A91,T12_Prev68CCG_1314Q3!$A:$AE,4,FALSE)+VLOOKUP($A91,T13_Prev68CCG_1314Q4!$A:$AE,4,FALSE)</f>
        <v>1131</v>
      </c>
      <c r="E91" s="316">
        <f>VLOOKUP($A91,T10_Prev68CCG_1314Q1!$A:$AE,5,FALSE)+VLOOKUP($A91,T11_Prev68CCG_1314Q2!$A:$AE,5,FALSE)+VLOOKUP($A91,T12_Prev68CCG_1314Q3!$A:$AE,5,FALSE)+VLOOKUP($A91,T13_Prev68CCG_1314Q4!$A:$AE,5,FALSE)</f>
        <v>391</v>
      </c>
      <c r="F91" s="130">
        <f t="shared" si="6"/>
        <v>0.34571175950486299</v>
      </c>
      <c r="G91" s="60" t="str">
        <f t="shared" si="4"/>
        <v>31.9% - 37.4%</v>
      </c>
      <c r="H91" s="129">
        <f>VLOOKUP($A91,T10_Prev68CCG_1314Q1!$A:$AE,9,FALSE)+VLOOKUP($A91,T11_Prev68CCG_1314Q2!$A:$AE,9,FALSE)+VLOOKUP($A91,T12_Prev68CCG_1314Q3!$A:$AE,9,FALSE)+VLOOKUP($A91,T13_Prev68CCG_1314Q4!$A:$AE,9,FALSE)</f>
        <v>0.79925552030307423</v>
      </c>
      <c r="I91" s="131">
        <v>0.26436781609195403</v>
      </c>
      <c r="J91" s="316">
        <f>VLOOKUP($A91,T10_Prev68CCG_1314Q1!$A:$AE,11,FALSE)+VLOOKUP($A91,T11_Prev68CCG_1314Q2!$A:$AE,11,FALSE)+VLOOKUP($A91,T12_Prev68CCG_1314Q3!$A:$AE,11,FALSE)+VLOOKUP($A91,T13_Prev68CCG_1314Q4!$A:$AE,11,FALSE)</f>
        <v>0.23745428485874148</v>
      </c>
      <c r="K91" s="131">
        <v>8.1343943412908931E-2</v>
      </c>
      <c r="L91" s="316">
        <f>VLOOKUP($A91,T10_Prev68CCG_1314Q1!$A:$AE,13,FALSE)+VLOOKUP($A91,T11_Prev68CCG_1314Q2!$A:$AE,13,FALSE)+VLOOKUP($A91,T12_Prev68CCG_1314Q3!$A:$AE,13,FALSE)+VLOOKUP($A91,T13_Prev68CCG_1314Q4!$A:$AE,13,FALSE)</f>
        <v>1.9565334380814274</v>
      </c>
      <c r="M91" s="131">
        <v>0.64986737400530503</v>
      </c>
      <c r="N91" s="316">
        <f>VLOOKUP($A91,T10_Prev68CCG_1314Q1!$A:$AE,15,FALSE)+VLOOKUP($A91,T11_Prev68CCG_1314Q2!$A:$AE,15,FALSE)+VLOOKUP($A91,T12_Prev68CCG_1314Q3!$A:$AE,15,FALSE)+VLOOKUP($A91,T13_Prev68CCG_1314Q4!$A:$AE,15,FALSE)</f>
        <v>1.7950786607503023E-2</v>
      </c>
      <c r="O91" s="131">
        <f t="shared" si="5"/>
        <v>1.587160619584706E-5</v>
      </c>
      <c r="P91" s="232" t="s">
        <v>634</v>
      </c>
      <c r="Q91" s="151">
        <f t="shared" si="7"/>
        <v>0</v>
      </c>
      <c r="R91" s="27">
        <v>-8.5691188358932857E-2</v>
      </c>
      <c r="S91" s="27">
        <v>-8.5691188358932857E-2</v>
      </c>
    </row>
    <row r="92" spans="1:19" s="133" customFormat="1" x14ac:dyDescent="0.2">
      <c r="A92" s="124" t="s">
        <v>635</v>
      </c>
      <c r="B92" s="124" t="s">
        <v>636</v>
      </c>
      <c r="C92" s="124" t="s">
        <v>630</v>
      </c>
      <c r="D92" s="315">
        <f>VLOOKUP($A92,T10_Prev68CCG_1314Q1!$A:$AE,4,FALSE)+VLOOKUP($A92,T11_Prev68CCG_1314Q2!$A:$AE,4,FALSE)+VLOOKUP($A92,T12_Prev68CCG_1314Q3!$A:$AE,4,FALSE)+VLOOKUP($A92,T13_Prev68CCG_1314Q4!$A:$AE,4,FALSE)</f>
        <v>3698</v>
      </c>
      <c r="E92" s="316">
        <f>VLOOKUP($A92,T10_Prev68CCG_1314Q1!$A:$AE,5,FALSE)+VLOOKUP($A92,T11_Prev68CCG_1314Q2!$A:$AE,5,FALSE)+VLOOKUP($A92,T12_Prev68CCG_1314Q3!$A:$AE,5,FALSE)+VLOOKUP($A92,T13_Prev68CCG_1314Q4!$A:$AE,5,FALSE)</f>
        <v>998</v>
      </c>
      <c r="F92" s="130"/>
      <c r="G92" s="60" t="str">
        <f t="shared" si="4"/>
        <v/>
      </c>
      <c r="H92" s="129">
        <f>VLOOKUP($A92,T10_Prev68CCG_1314Q1!$A:$AE,9,FALSE)+VLOOKUP($A92,T11_Prev68CCG_1314Q2!$A:$AE,9,FALSE)+VLOOKUP($A92,T12_Prev68CCG_1314Q3!$A:$AE,9,FALSE)+VLOOKUP($A92,T13_Prev68CCG_1314Q4!$A:$AE,9,FALSE)</f>
        <v>0</v>
      </c>
      <c r="I92" s="131"/>
      <c r="J92" s="316">
        <f>VLOOKUP($A92,T10_Prev68CCG_1314Q1!$A:$AE,11,FALSE)+VLOOKUP($A92,T11_Prev68CCG_1314Q2!$A:$AE,11,FALSE)+VLOOKUP($A92,T12_Prev68CCG_1314Q3!$A:$AE,11,FALSE)+VLOOKUP($A92,T13_Prev68CCG_1314Q4!$A:$AE,11,FALSE)</f>
        <v>0</v>
      </c>
      <c r="K92" s="131"/>
      <c r="L92" s="316">
        <f>VLOOKUP($A92,T10_Prev68CCG_1314Q1!$A:$AE,13,FALSE)+VLOOKUP($A92,T11_Prev68CCG_1314Q2!$A:$AE,13,FALSE)+VLOOKUP($A92,T12_Prev68CCG_1314Q3!$A:$AE,13,FALSE)+VLOOKUP($A92,T13_Prev68CCG_1314Q4!$A:$AE,13,FALSE)</f>
        <v>0</v>
      </c>
      <c r="M92" s="131"/>
      <c r="N92" s="316">
        <f>VLOOKUP($A92,T10_Prev68CCG_1314Q1!$A:$AE,15,FALSE)+VLOOKUP($A92,T11_Prev68CCG_1314Q2!$A:$AE,15,FALSE)+VLOOKUP($A92,T12_Prev68CCG_1314Q3!$A:$AE,15,FALSE)+VLOOKUP($A92,T13_Prev68CCG_1314Q4!$A:$AE,15,FALSE)</f>
        <v>0.81453953261737133</v>
      </c>
      <c r="O92" s="131">
        <f t="shared" si="5"/>
        <v>2.2026488172454607E-4</v>
      </c>
      <c r="P92" s="232" t="s">
        <v>637</v>
      </c>
      <c r="Q92" s="151">
        <f t="shared" si="7"/>
        <v>0</v>
      </c>
      <c r="R92" s="27">
        <v>-1.4392324093816633E-2</v>
      </c>
      <c r="S92" s="27">
        <v>-1.4392324093816633E-2</v>
      </c>
    </row>
    <row r="93" spans="1:19" s="133" customFormat="1" x14ac:dyDescent="0.2">
      <c r="A93" s="124" t="s">
        <v>638</v>
      </c>
      <c r="B93" s="124" t="s">
        <v>639</v>
      </c>
      <c r="C93" s="124" t="s">
        <v>630</v>
      </c>
      <c r="D93" s="315">
        <f>VLOOKUP($A93,T10_Prev68CCG_1314Q1!$A:$AE,4,FALSE)+VLOOKUP($A93,T11_Prev68CCG_1314Q2!$A:$AE,4,FALSE)+VLOOKUP($A93,T12_Prev68CCG_1314Q3!$A:$AE,4,FALSE)+VLOOKUP($A93,T13_Prev68CCG_1314Q4!$A:$AE,4,FALSE)</f>
        <v>1174</v>
      </c>
      <c r="E93" s="316">
        <f>VLOOKUP($A93,T10_Prev68CCG_1314Q1!$A:$AE,5,FALSE)+VLOOKUP($A93,T11_Prev68CCG_1314Q2!$A:$AE,5,FALSE)+VLOOKUP($A93,T12_Prev68CCG_1314Q3!$A:$AE,5,FALSE)+VLOOKUP($A93,T13_Prev68CCG_1314Q4!$A:$AE,5,FALSE)</f>
        <v>537</v>
      </c>
      <c r="F93" s="130"/>
      <c r="G93" s="60" t="str">
        <f t="shared" si="4"/>
        <v/>
      </c>
      <c r="H93" s="129">
        <f>VLOOKUP($A93,T10_Prev68CCG_1314Q1!$A:$AE,9,FALSE)+VLOOKUP($A93,T11_Prev68CCG_1314Q2!$A:$AE,9,FALSE)+VLOOKUP($A93,T12_Prev68CCG_1314Q3!$A:$AE,9,FALSE)+VLOOKUP($A93,T13_Prev68CCG_1314Q4!$A:$AE,9,FALSE)</f>
        <v>0</v>
      </c>
      <c r="I93" s="131"/>
      <c r="J93" s="316">
        <f>VLOOKUP($A93,T10_Prev68CCG_1314Q1!$A:$AE,11,FALSE)+VLOOKUP($A93,T11_Prev68CCG_1314Q2!$A:$AE,11,FALSE)+VLOOKUP($A93,T12_Prev68CCG_1314Q3!$A:$AE,11,FALSE)+VLOOKUP($A93,T13_Prev68CCG_1314Q4!$A:$AE,11,FALSE)</f>
        <v>0</v>
      </c>
      <c r="K93" s="131"/>
      <c r="L93" s="316">
        <f>VLOOKUP($A93,T10_Prev68CCG_1314Q1!$A:$AE,13,FALSE)+VLOOKUP($A93,T11_Prev68CCG_1314Q2!$A:$AE,13,FALSE)+VLOOKUP($A93,T12_Prev68CCG_1314Q3!$A:$AE,13,FALSE)+VLOOKUP($A93,T13_Prev68CCG_1314Q4!$A:$AE,13,FALSE)</f>
        <v>0</v>
      </c>
      <c r="M93" s="131"/>
      <c r="N93" s="316">
        <f>VLOOKUP($A93,T10_Prev68CCG_1314Q1!$A:$AE,15,FALSE)+VLOOKUP($A93,T11_Prev68CCG_1314Q2!$A:$AE,15,FALSE)+VLOOKUP($A93,T12_Prev68CCG_1314Q3!$A:$AE,15,FALSE)+VLOOKUP($A93,T13_Prev68CCG_1314Q4!$A:$AE,15,FALSE)</f>
        <v>0.8758161983023075</v>
      </c>
      <c r="O93" s="131">
        <f t="shared" si="5"/>
        <v>7.4601039037675259E-4</v>
      </c>
      <c r="P93" s="232" t="s">
        <v>640</v>
      </c>
      <c r="Q93" s="151">
        <f t="shared" si="7"/>
        <v>1</v>
      </c>
      <c r="R93" s="27">
        <v>-0.64031862745098045</v>
      </c>
      <c r="S93" s="27">
        <v>-0.64031862745098045</v>
      </c>
    </row>
    <row r="94" spans="1:19" s="133" customFormat="1" x14ac:dyDescent="0.2">
      <c r="A94" s="124" t="s">
        <v>641</v>
      </c>
      <c r="B94" s="124" t="s">
        <v>642</v>
      </c>
      <c r="C94" s="124" t="s">
        <v>630</v>
      </c>
      <c r="D94" s="315">
        <f>VLOOKUP($A94,T10_Prev68CCG_1314Q1!$A:$AE,4,FALSE)+VLOOKUP($A94,T11_Prev68CCG_1314Q2!$A:$AE,4,FALSE)+VLOOKUP($A94,T12_Prev68CCG_1314Q3!$A:$AE,4,FALSE)+VLOOKUP($A94,T13_Prev68CCG_1314Q4!$A:$AE,4,FALSE)</f>
        <v>6130</v>
      </c>
      <c r="E94" s="316">
        <f>VLOOKUP($A94,T10_Prev68CCG_1314Q1!$A:$AE,5,FALSE)+VLOOKUP($A94,T11_Prev68CCG_1314Q2!$A:$AE,5,FALSE)+VLOOKUP($A94,T12_Prev68CCG_1314Q3!$A:$AE,5,FALSE)+VLOOKUP($A94,T13_Prev68CCG_1314Q4!$A:$AE,5,FALSE)</f>
        <v>3036</v>
      </c>
      <c r="F94" s="130"/>
      <c r="G94" s="60" t="str">
        <f t="shared" si="4"/>
        <v/>
      </c>
      <c r="H94" s="129">
        <f>VLOOKUP($A94,T10_Prev68CCG_1314Q1!$A:$AE,9,FALSE)+VLOOKUP($A94,T11_Prev68CCG_1314Q2!$A:$AE,9,FALSE)+VLOOKUP($A94,T12_Prev68CCG_1314Q3!$A:$AE,9,FALSE)+VLOOKUP($A94,T13_Prev68CCG_1314Q4!$A:$AE,9,FALSE)</f>
        <v>0.33859470468431774</v>
      </c>
      <c r="I94" s="131"/>
      <c r="J94" s="316">
        <f>VLOOKUP($A94,T10_Prev68CCG_1314Q1!$A:$AE,11,FALSE)+VLOOKUP($A94,T11_Prev68CCG_1314Q2!$A:$AE,11,FALSE)+VLOOKUP($A94,T12_Prev68CCG_1314Q3!$A:$AE,11,FALSE)+VLOOKUP($A94,T13_Prev68CCG_1314Q4!$A:$AE,11,FALSE)</f>
        <v>0.13289205702647658</v>
      </c>
      <c r="K94" s="131"/>
      <c r="L94" s="316">
        <f>VLOOKUP($A94,T10_Prev68CCG_1314Q1!$A:$AE,13,FALSE)+VLOOKUP($A94,T11_Prev68CCG_1314Q2!$A:$AE,13,FALSE)+VLOOKUP($A94,T12_Prev68CCG_1314Q3!$A:$AE,13,FALSE)+VLOOKUP($A94,T13_Prev68CCG_1314Q4!$A:$AE,13,FALSE)</f>
        <v>0.50967413441955189</v>
      </c>
      <c r="M94" s="131"/>
      <c r="N94" s="316">
        <f>VLOOKUP($A94,T10_Prev68CCG_1314Q1!$A:$AE,15,FALSE)+VLOOKUP($A94,T11_Prev68CCG_1314Q2!$A:$AE,15,FALSE)+VLOOKUP($A94,T12_Prev68CCG_1314Q3!$A:$AE,15,FALSE)+VLOOKUP($A94,T13_Prev68CCG_1314Q4!$A:$AE,15,FALSE)</f>
        <v>9.071324074697304E-2</v>
      </c>
      <c r="O94" s="131">
        <f t="shared" si="5"/>
        <v>1.4798244820060856E-5</v>
      </c>
      <c r="P94" s="232" t="s">
        <v>643</v>
      </c>
      <c r="Q94" s="151">
        <f t="shared" si="7"/>
        <v>1</v>
      </c>
      <c r="R94" s="27">
        <v>-0.11056297156123041</v>
      </c>
      <c r="S94" s="27">
        <v>-0.11056297156123041</v>
      </c>
    </row>
    <row r="95" spans="1:19" s="133" customFormat="1" x14ac:dyDescent="0.2">
      <c r="A95" s="124" t="s">
        <v>644</v>
      </c>
      <c r="B95" s="124" t="s">
        <v>645</v>
      </c>
      <c r="C95" s="124" t="s">
        <v>646</v>
      </c>
      <c r="D95" s="315">
        <f>VLOOKUP($A95,T10_Prev68CCG_1314Q1!$A:$AE,4,FALSE)+VLOOKUP($A95,T11_Prev68CCG_1314Q2!$A:$AE,4,FALSE)+VLOOKUP($A95,T12_Prev68CCG_1314Q3!$A:$AE,4,FALSE)+VLOOKUP($A95,T13_Prev68CCG_1314Q4!$A:$AE,4,FALSE)</f>
        <v>1660</v>
      </c>
      <c r="E95" s="316">
        <f>VLOOKUP($A95,T10_Prev68CCG_1314Q1!$A:$AE,5,FALSE)+VLOOKUP($A95,T11_Prev68CCG_1314Q2!$A:$AE,5,FALSE)+VLOOKUP($A95,T12_Prev68CCG_1314Q3!$A:$AE,5,FALSE)+VLOOKUP($A95,T13_Prev68CCG_1314Q4!$A:$AE,5,FALSE)</f>
        <v>608</v>
      </c>
      <c r="F95" s="130"/>
      <c r="G95" s="60" t="str">
        <f t="shared" si="4"/>
        <v/>
      </c>
      <c r="H95" s="129">
        <f>VLOOKUP($A95,T10_Prev68CCG_1314Q1!$A:$AE,9,FALSE)+VLOOKUP($A95,T11_Prev68CCG_1314Q2!$A:$AE,9,FALSE)+VLOOKUP($A95,T12_Prev68CCG_1314Q3!$A:$AE,9,FALSE)+VLOOKUP($A95,T13_Prev68CCG_1314Q4!$A:$AE,9,FALSE)</f>
        <v>0</v>
      </c>
      <c r="I95" s="131"/>
      <c r="J95" s="316">
        <f>VLOOKUP($A95,T10_Prev68CCG_1314Q1!$A:$AE,11,FALSE)+VLOOKUP($A95,T11_Prev68CCG_1314Q2!$A:$AE,11,FALSE)+VLOOKUP($A95,T12_Prev68CCG_1314Q3!$A:$AE,11,FALSE)+VLOOKUP($A95,T13_Prev68CCG_1314Q4!$A:$AE,11,FALSE)</f>
        <v>0</v>
      </c>
      <c r="K95" s="131"/>
      <c r="L95" s="316">
        <f>VLOOKUP($A95,T10_Prev68CCG_1314Q1!$A:$AE,13,FALSE)+VLOOKUP($A95,T11_Prev68CCG_1314Q2!$A:$AE,13,FALSE)+VLOOKUP($A95,T12_Prev68CCG_1314Q3!$A:$AE,13,FALSE)+VLOOKUP($A95,T13_Prev68CCG_1314Q4!$A:$AE,13,FALSE)</f>
        <v>0</v>
      </c>
      <c r="M95" s="131"/>
      <c r="N95" s="316">
        <f>VLOOKUP($A95,T10_Prev68CCG_1314Q1!$A:$AE,15,FALSE)+VLOOKUP($A95,T11_Prev68CCG_1314Q2!$A:$AE,15,FALSE)+VLOOKUP($A95,T12_Prev68CCG_1314Q3!$A:$AE,15,FALSE)+VLOOKUP($A95,T13_Prev68CCG_1314Q4!$A:$AE,15,FALSE)</f>
        <v>0.45102312166607561</v>
      </c>
      <c r="O95" s="131">
        <f t="shared" si="5"/>
        <v>2.7170067570245519E-4</v>
      </c>
      <c r="P95" s="232" t="s">
        <v>648</v>
      </c>
      <c r="Q95" s="151">
        <f t="shared" si="7"/>
        <v>0</v>
      </c>
      <c r="R95" s="27">
        <v>-7.2625698324022325E-2</v>
      </c>
      <c r="S95" s="27">
        <v>-7.2625698324022325E-2</v>
      </c>
    </row>
    <row r="96" spans="1:19" s="133" customFormat="1" x14ac:dyDescent="0.2">
      <c r="A96" s="124" t="s">
        <v>649</v>
      </c>
      <c r="B96" s="124" t="s">
        <v>650</v>
      </c>
      <c r="C96" s="124" t="s">
        <v>646</v>
      </c>
      <c r="D96" s="315">
        <f>VLOOKUP($A96,T10_Prev68CCG_1314Q1!$A:$AE,4,FALSE)+VLOOKUP($A96,T11_Prev68CCG_1314Q2!$A:$AE,4,FALSE)+VLOOKUP($A96,T12_Prev68CCG_1314Q3!$A:$AE,4,FALSE)+VLOOKUP($A96,T13_Prev68CCG_1314Q4!$A:$AE,4,FALSE)</f>
        <v>2052</v>
      </c>
      <c r="E96" s="316">
        <f>VLOOKUP($A96,T10_Prev68CCG_1314Q1!$A:$AE,5,FALSE)+VLOOKUP($A96,T11_Prev68CCG_1314Q2!$A:$AE,5,FALSE)+VLOOKUP($A96,T12_Prev68CCG_1314Q3!$A:$AE,5,FALSE)+VLOOKUP($A96,T13_Prev68CCG_1314Q4!$A:$AE,5,FALSE)</f>
        <v>966</v>
      </c>
      <c r="F96" s="130"/>
      <c r="G96" s="60" t="str">
        <f t="shared" si="4"/>
        <v/>
      </c>
      <c r="H96" s="129">
        <f>VLOOKUP($A96,T10_Prev68CCG_1314Q1!$A:$AE,9,FALSE)+VLOOKUP($A96,T11_Prev68CCG_1314Q2!$A:$AE,9,FALSE)+VLOOKUP($A96,T12_Prev68CCG_1314Q3!$A:$AE,9,FALSE)+VLOOKUP($A96,T13_Prev68CCG_1314Q4!$A:$AE,9,FALSE)</f>
        <v>0.99194052119935794</v>
      </c>
      <c r="I96" s="131"/>
      <c r="J96" s="316">
        <f>VLOOKUP($A96,T10_Prev68CCG_1314Q1!$A:$AE,11,FALSE)+VLOOKUP($A96,T11_Prev68CCG_1314Q2!$A:$AE,11,FALSE)+VLOOKUP($A96,T12_Prev68CCG_1314Q3!$A:$AE,11,FALSE)+VLOOKUP($A96,T13_Prev68CCG_1314Q4!$A:$AE,11,FALSE)</f>
        <v>0.88763867125671769</v>
      </c>
      <c r="K96" s="131"/>
      <c r="L96" s="316">
        <f>VLOOKUP($A96,T10_Prev68CCG_1314Q1!$A:$AE,13,FALSE)+VLOOKUP($A96,T11_Prev68CCG_1314Q2!$A:$AE,13,FALSE)+VLOOKUP($A96,T12_Prev68CCG_1314Q3!$A:$AE,13,FALSE)+VLOOKUP($A96,T13_Prev68CCG_1314Q4!$A:$AE,13,FALSE)</f>
        <v>1.9744904526618385</v>
      </c>
      <c r="M96" s="131"/>
      <c r="N96" s="316">
        <f>VLOOKUP($A96,T10_Prev68CCG_1314Q1!$A:$AE,15,FALSE)+VLOOKUP($A96,T11_Prev68CCG_1314Q2!$A:$AE,15,FALSE)+VLOOKUP($A96,T12_Prev68CCG_1314Q3!$A:$AE,15,FALSE)+VLOOKUP($A96,T13_Prev68CCG_1314Q4!$A:$AE,15,FALSE)</f>
        <v>0.14593035488208561</v>
      </c>
      <c r="O96" s="131">
        <f t="shared" si="5"/>
        <v>7.111615734994426E-5</v>
      </c>
      <c r="P96" s="232" t="s">
        <v>651</v>
      </c>
      <c r="Q96" s="151">
        <f t="shared" si="7"/>
        <v>1</v>
      </c>
      <c r="R96" s="27">
        <v>0.20070216500877702</v>
      </c>
      <c r="S96" s="27">
        <v>0.20070216500877702</v>
      </c>
    </row>
    <row r="97" spans="1:19" s="133" customFormat="1" x14ac:dyDescent="0.2">
      <c r="A97" s="124" t="s">
        <v>652</v>
      </c>
      <c r="B97" s="124" t="s">
        <v>653</v>
      </c>
      <c r="C97" s="124" t="s">
        <v>646</v>
      </c>
      <c r="D97" s="315">
        <f>VLOOKUP($A97,T10_Prev68CCG_1314Q1!$A:$AE,4,FALSE)+VLOOKUP($A97,T11_Prev68CCG_1314Q2!$A:$AE,4,FALSE)+VLOOKUP($A97,T12_Prev68CCG_1314Q3!$A:$AE,4,FALSE)+VLOOKUP($A97,T13_Prev68CCG_1314Q4!$A:$AE,4,FALSE)</f>
        <v>4578</v>
      </c>
      <c r="E97" s="316">
        <f>VLOOKUP($A97,T10_Prev68CCG_1314Q1!$A:$AE,5,FALSE)+VLOOKUP($A97,T11_Prev68CCG_1314Q2!$A:$AE,5,FALSE)+VLOOKUP($A97,T12_Prev68CCG_1314Q3!$A:$AE,5,FALSE)+VLOOKUP($A97,T13_Prev68CCG_1314Q4!$A:$AE,5,FALSE)</f>
        <v>1703</v>
      </c>
      <c r="F97" s="130"/>
      <c r="G97" s="60" t="str">
        <f t="shared" si="4"/>
        <v/>
      </c>
      <c r="H97" s="129">
        <f>VLOOKUP($A97,T10_Prev68CCG_1314Q1!$A:$AE,9,FALSE)+VLOOKUP($A97,T11_Prev68CCG_1314Q2!$A:$AE,9,FALSE)+VLOOKUP($A97,T12_Prev68CCG_1314Q3!$A:$AE,9,FALSE)+VLOOKUP($A97,T13_Prev68CCG_1314Q4!$A:$AE,9,FALSE)</f>
        <v>0.47327672028537149</v>
      </c>
      <c r="I97" s="131"/>
      <c r="J97" s="316">
        <f>VLOOKUP($A97,T10_Prev68CCG_1314Q1!$A:$AE,11,FALSE)+VLOOKUP($A97,T11_Prev68CCG_1314Q2!$A:$AE,11,FALSE)+VLOOKUP($A97,T12_Prev68CCG_1314Q3!$A:$AE,11,FALSE)+VLOOKUP($A97,T13_Prev68CCG_1314Q4!$A:$AE,11,FALSE)</f>
        <v>0.26677765698636624</v>
      </c>
      <c r="K97" s="131"/>
      <c r="L97" s="316">
        <f>VLOOKUP($A97,T10_Prev68CCG_1314Q1!$A:$AE,13,FALSE)+VLOOKUP($A97,T11_Prev68CCG_1314Q2!$A:$AE,13,FALSE)+VLOOKUP($A97,T12_Prev68CCG_1314Q3!$A:$AE,13,FALSE)+VLOOKUP($A97,T13_Prev68CCG_1314Q4!$A:$AE,13,FALSE)</f>
        <v>1.1908721147742301</v>
      </c>
      <c r="M97" s="131"/>
      <c r="N97" s="316">
        <f>VLOOKUP($A97,T10_Prev68CCG_1314Q1!$A:$AE,15,FALSE)+VLOOKUP($A97,T11_Prev68CCG_1314Q2!$A:$AE,15,FALSE)+VLOOKUP($A97,T12_Prev68CCG_1314Q3!$A:$AE,15,FALSE)+VLOOKUP($A97,T13_Prev68CCG_1314Q4!$A:$AE,15,FALSE)</f>
        <v>0.12293654676533071</v>
      </c>
      <c r="O97" s="131">
        <f t="shared" si="5"/>
        <v>2.6853767314401642E-5</v>
      </c>
      <c r="P97" s="232" t="s">
        <v>654</v>
      </c>
      <c r="Q97" s="151">
        <f t="shared" si="7"/>
        <v>1</v>
      </c>
      <c r="R97" s="27">
        <v>-0.12466539196940729</v>
      </c>
      <c r="S97" s="27">
        <v>-0.12466539196940729</v>
      </c>
    </row>
    <row r="98" spans="1:19" s="133" customFormat="1" x14ac:dyDescent="0.2">
      <c r="A98" s="124" t="s">
        <v>655</v>
      </c>
      <c r="B98" s="124" t="s">
        <v>656</v>
      </c>
      <c r="C98" s="124" t="s">
        <v>646</v>
      </c>
      <c r="D98" s="315">
        <f>VLOOKUP($A98,T10_Prev68CCG_1314Q1!$A:$AE,4,FALSE)+VLOOKUP($A98,T11_Prev68CCG_1314Q2!$A:$AE,4,FALSE)+VLOOKUP($A98,T12_Prev68CCG_1314Q3!$A:$AE,4,FALSE)+VLOOKUP($A98,T13_Prev68CCG_1314Q4!$A:$AE,4,FALSE)</f>
        <v>2593</v>
      </c>
      <c r="E98" s="316">
        <f>VLOOKUP($A98,T10_Prev68CCG_1314Q1!$A:$AE,5,FALSE)+VLOOKUP($A98,T11_Prev68CCG_1314Q2!$A:$AE,5,FALSE)+VLOOKUP($A98,T12_Prev68CCG_1314Q3!$A:$AE,5,FALSE)+VLOOKUP($A98,T13_Prev68CCG_1314Q4!$A:$AE,5,FALSE)</f>
        <v>1056</v>
      </c>
      <c r="F98" s="130">
        <f t="shared" si="6"/>
        <v>0.40725028924026224</v>
      </c>
      <c r="G98" s="60" t="str">
        <f t="shared" si="4"/>
        <v>38.8% - 42.6%</v>
      </c>
      <c r="H98" s="129">
        <f>VLOOKUP($A98,T10_Prev68CCG_1314Q1!$A:$AE,9,FALSE)+VLOOKUP($A98,T11_Prev68CCG_1314Q2!$A:$AE,9,FALSE)+VLOOKUP($A98,T12_Prev68CCG_1314Q3!$A:$AE,9,FALSE)+VLOOKUP($A98,T13_Prev68CCG_1314Q4!$A:$AE,9,FALSE)</f>
        <v>1.1985901403995118</v>
      </c>
      <c r="I98" s="131">
        <v>0.29965291168530661</v>
      </c>
      <c r="J98" s="316">
        <f>VLOOKUP($A98,T10_Prev68CCG_1314Q1!$A:$AE,11,FALSE)+VLOOKUP($A98,T11_Prev68CCG_1314Q2!$A:$AE,11,FALSE)+VLOOKUP($A98,T12_Prev68CCG_1314Q3!$A:$AE,11,FALSE)+VLOOKUP($A98,T13_Prev68CCG_1314Q4!$A:$AE,11,FALSE)</f>
        <v>0.43165870002980411</v>
      </c>
      <c r="K98" s="131">
        <v>0.10759737755495564</v>
      </c>
      <c r="L98" s="316">
        <f>VLOOKUP($A98,T10_Prev68CCG_1314Q1!$A:$AE,13,FALSE)+VLOOKUP($A98,T11_Prev68CCG_1314Q2!$A:$AE,13,FALSE)+VLOOKUP($A98,T12_Prev68CCG_1314Q3!$A:$AE,13,FALSE)+VLOOKUP($A98,T13_Prev68CCG_1314Q4!$A:$AE,13,FALSE)</f>
        <v>2.3358102399443017</v>
      </c>
      <c r="M98" s="131">
        <v>0.58387967605090629</v>
      </c>
      <c r="N98" s="316">
        <f>VLOOKUP($A98,T10_Prev68CCG_1314Q1!$A:$AE,15,FALSE)+VLOOKUP($A98,T11_Prev68CCG_1314Q2!$A:$AE,15,FALSE)+VLOOKUP($A98,T12_Prev68CCG_1314Q3!$A:$AE,15,FALSE)+VLOOKUP($A98,T13_Prev68CCG_1314Q4!$A:$AE,15,FALSE)</f>
        <v>3.3940919626382536E-2</v>
      </c>
      <c r="O98" s="131">
        <f t="shared" si="5"/>
        <v>1.308944065807271E-5</v>
      </c>
      <c r="P98" s="232" t="s">
        <v>657</v>
      </c>
      <c r="Q98" s="151">
        <f t="shared" si="7"/>
        <v>0</v>
      </c>
      <c r="R98" s="27">
        <v>-5.8118416273156503E-2</v>
      </c>
      <c r="S98" s="27">
        <v>-5.8118416273156503E-2</v>
      </c>
    </row>
    <row r="99" spans="1:19" s="133" customFormat="1" x14ac:dyDescent="0.2">
      <c r="A99" s="124" t="s">
        <v>658</v>
      </c>
      <c r="B99" s="124" t="s">
        <v>659</v>
      </c>
      <c r="C99" s="124" t="s">
        <v>646</v>
      </c>
      <c r="D99" s="315">
        <f>VLOOKUP($A99,T10_Prev68CCG_1314Q1!$A:$AE,4,FALSE)+VLOOKUP($A99,T11_Prev68CCG_1314Q2!$A:$AE,4,FALSE)+VLOOKUP($A99,T12_Prev68CCG_1314Q3!$A:$AE,4,FALSE)+VLOOKUP($A99,T13_Prev68CCG_1314Q4!$A:$AE,4,FALSE)</f>
        <v>2771</v>
      </c>
      <c r="E99" s="316">
        <f>VLOOKUP($A99,T10_Prev68CCG_1314Q1!$A:$AE,5,FALSE)+VLOOKUP($A99,T11_Prev68CCG_1314Q2!$A:$AE,5,FALSE)+VLOOKUP($A99,T12_Prev68CCG_1314Q3!$A:$AE,5,FALSE)+VLOOKUP($A99,T13_Prev68CCG_1314Q4!$A:$AE,5,FALSE)</f>
        <v>1533</v>
      </c>
      <c r="F99" s="130">
        <f t="shared" si="6"/>
        <v>0.55322988090941894</v>
      </c>
      <c r="G99" s="60" t="str">
        <f t="shared" si="4"/>
        <v>53.5% - 57.2%</v>
      </c>
      <c r="H99" s="129">
        <f>VLOOKUP($A99,T10_Prev68CCG_1314Q1!$A:$AE,9,FALSE)+VLOOKUP($A99,T11_Prev68CCG_1314Q2!$A:$AE,9,FALSE)+VLOOKUP($A99,T12_Prev68CCG_1314Q3!$A:$AE,9,FALSE)+VLOOKUP($A99,T13_Prev68CCG_1314Q4!$A:$AE,9,FALSE)</f>
        <v>0.67228906592203241</v>
      </c>
      <c r="I99" s="131">
        <v>0.33417538794658969</v>
      </c>
      <c r="J99" s="316">
        <f>VLOOKUP($A99,T10_Prev68CCG_1314Q1!$A:$AE,11,FALSE)+VLOOKUP($A99,T11_Prev68CCG_1314Q2!$A:$AE,11,FALSE)+VLOOKUP($A99,T12_Prev68CCG_1314Q3!$A:$AE,11,FALSE)+VLOOKUP($A99,T13_Prev68CCG_1314Q4!$A:$AE,11,FALSE)</f>
        <v>0.26820863447218568</v>
      </c>
      <c r="K99" s="131">
        <v>0.21905449296282931</v>
      </c>
      <c r="L99" s="316">
        <f>VLOOKUP($A99,T10_Prev68CCG_1314Q1!$A:$AE,13,FALSE)+VLOOKUP($A99,T11_Prev68CCG_1314Q2!$A:$AE,13,FALSE)+VLOOKUP($A99,T12_Prev68CCG_1314Q3!$A:$AE,13,FALSE)+VLOOKUP($A99,T13_Prev68CCG_1314Q4!$A:$AE,13,FALSE)</f>
        <v>1.0203679369250986</v>
      </c>
      <c r="M99" s="131">
        <v>0.42908697221219777</v>
      </c>
      <c r="N99" s="316">
        <f>VLOOKUP($A99,T10_Prev68CCG_1314Q1!$A:$AE,15,FALSE)+VLOOKUP($A99,T11_Prev68CCG_1314Q2!$A:$AE,15,FALSE)+VLOOKUP($A99,T12_Prev68CCG_1314Q3!$A:$AE,15,FALSE)+VLOOKUP($A99,T13_Prev68CCG_1314Q4!$A:$AE,15,FALSE)</f>
        <v>6.9733735868193869E-2</v>
      </c>
      <c r="O99" s="131">
        <f t="shared" si="5"/>
        <v>2.5165548851748057E-5</v>
      </c>
      <c r="P99" s="232" t="s">
        <v>660</v>
      </c>
      <c r="Q99" s="151">
        <f t="shared" si="7"/>
        <v>0</v>
      </c>
      <c r="R99" s="27">
        <v>-7.2934091669454637E-2</v>
      </c>
      <c r="S99" s="27">
        <v>-7.2934091669454637E-2</v>
      </c>
    </row>
    <row r="100" spans="1:19" x14ac:dyDescent="0.2">
      <c r="A100" s="124" t="s">
        <v>661</v>
      </c>
      <c r="B100" s="124" t="s">
        <v>662</v>
      </c>
      <c r="C100" s="124" t="s">
        <v>646</v>
      </c>
      <c r="D100" s="315">
        <f>VLOOKUP($A100,T10_Prev68CCG_1314Q1!$A:$AE,4,FALSE)+VLOOKUP($A100,T11_Prev68CCG_1314Q2!$A:$AE,4,FALSE)+VLOOKUP($A100,T12_Prev68CCG_1314Q3!$A:$AE,4,FALSE)+VLOOKUP($A100,T13_Prev68CCG_1314Q4!$A:$AE,4,FALSE)</f>
        <v>2536</v>
      </c>
      <c r="E100" s="316">
        <f>VLOOKUP($A100,T10_Prev68CCG_1314Q1!$A:$AE,5,FALSE)+VLOOKUP($A100,T11_Prev68CCG_1314Q2!$A:$AE,5,FALSE)+VLOOKUP($A100,T12_Prev68CCG_1314Q3!$A:$AE,5,FALSE)+VLOOKUP($A100,T13_Prev68CCG_1314Q4!$A:$AE,5,FALSE)</f>
        <v>1629</v>
      </c>
      <c r="F100" s="130">
        <f t="shared" si="6"/>
        <v>0.64235015772870663</v>
      </c>
      <c r="G100" s="60" t="str">
        <f t="shared" si="4"/>
        <v>62.3% - 66.1%</v>
      </c>
      <c r="H100" s="129">
        <f>VLOOKUP($A100,T10_Prev68CCG_1314Q1!$A:$AE,9,FALSE)+VLOOKUP($A100,T11_Prev68CCG_1314Q2!$A:$AE,9,FALSE)+VLOOKUP($A100,T12_Prev68CCG_1314Q3!$A:$AE,9,FALSE)+VLOOKUP($A100,T13_Prev68CCG_1314Q4!$A:$AE,9,FALSE)</f>
        <v>1.9075363633634801</v>
      </c>
      <c r="I100" s="131">
        <v>0.47791798107255523</v>
      </c>
      <c r="J100" s="316">
        <f>VLOOKUP($A100,T10_Prev68CCG_1314Q1!$A:$AE,11,FALSE)+VLOOKUP($A100,T11_Prev68CCG_1314Q2!$A:$AE,11,FALSE)+VLOOKUP($A100,T12_Prev68CCG_1314Q3!$A:$AE,11,FALSE)+VLOOKUP($A100,T13_Prev68CCG_1314Q4!$A:$AE,11,FALSE)</f>
        <v>0.66095333081739194</v>
      </c>
      <c r="K100" s="131">
        <v>0.16443217665615142</v>
      </c>
      <c r="L100" s="316">
        <f>VLOOKUP($A100,T10_Prev68CCG_1314Q1!$A:$AE,13,FALSE)+VLOOKUP($A100,T11_Prev68CCG_1314Q2!$A:$AE,13,FALSE)+VLOOKUP($A100,T12_Prev68CCG_1314Q3!$A:$AE,13,FALSE)+VLOOKUP($A100,T13_Prev68CCG_1314Q4!$A:$AE,13,FALSE)</f>
        <v>1.3944727327690771</v>
      </c>
      <c r="M100" s="131">
        <v>0.34858044164037855</v>
      </c>
      <c r="N100" s="316">
        <f>VLOOKUP($A100,T10_Prev68CCG_1314Q1!$A:$AE,15,FALSE)+VLOOKUP($A100,T11_Prev68CCG_1314Q2!$A:$AE,15,FALSE)+VLOOKUP($A100,T12_Prev68CCG_1314Q3!$A:$AE,15,FALSE)+VLOOKUP($A100,T13_Prev68CCG_1314Q4!$A:$AE,15,FALSE)</f>
        <v>3.7037573050050593E-2</v>
      </c>
      <c r="O100" s="131">
        <f t="shared" si="5"/>
        <v>1.4604721234247079E-5</v>
      </c>
      <c r="P100" s="232" t="s">
        <v>663</v>
      </c>
      <c r="Q100" s="151">
        <f t="shared" si="7"/>
        <v>0</v>
      </c>
      <c r="R100" s="27">
        <v>-1.0534529847834539E-2</v>
      </c>
      <c r="S100" s="27">
        <v>-1.0534529847834539E-2</v>
      </c>
    </row>
    <row r="101" spans="1:19" x14ac:dyDescent="0.2">
      <c r="A101" s="124" t="s">
        <v>664</v>
      </c>
      <c r="B101" s="124" t="s">
        <v>665</v>
      </c>
      <c r="C101" s="124" t="s">
        <v>646</v>
      </c>
      <c r="D101" s="315">
        <f>VLOOKUP($A101,T10_Prev68CCG_1314Q1!$A:$AE,4,FALSE)+VLOOKUP($A101,T11_Prev68CCG_1314Q2!$A:$AE,4,FALSE)+VLOOKUP($A101,T12_Prev68CCG_1314Q3!$A:$AE,4,FALSE)+VLOOKUP($A101,T13_Prev68CCG_1314Q4!$A:$AE,4,FALSE)</f>
        <v>3681</v>
      </c>
      <c r="E101" s="316">
        <f>VLOOKUP($A101,T10_Prev68CCG_1314Q1!$A:$AE,5,FALSE)+VLOOKUP($A101,T11_Prev68CCG_1314Q2!$A:$AE,5,FALSE)+VLOOKUP($A101,T12_Prev68CCG_1314Q3!$A:$AE,5,FALSE)+VLOOKUP($A101,T13_Prev68CCG_1314Q4!$A:$AE,5,FALSE)</f>
        <v>1592</v>
      </c>
      <c r="F101" s="130">
        <f t="shared" si="6"/>
        <v>0.43249117087747896</v>
      </c>
      <c r="G101" s="60" t="str">
        <f t="shared" si="4"/>
        <v>41.7% - 44.9%</v>
      </c>
      <c r="H101" s="129">
        <f>VLOOKUP($A101,T10_Prev68CCG_1314Q1!$A:$AE,9,FALSE)+VLOOKUP($A101,T11_Prev68CCG_1314Q2!$A:$AE,9,FALSE)+VLOOKUP($A101,T12_Prev68CCG_1314Q3!$A:$AE,9,FALSE)+VLOOKUP($A101,T13_Prev68CCG_1314Q4!$A:$AE,9,FALSE)</f>
        <v>1.20252091939469</v>
      </c>
      <c r="I101" s="131">
        <v>0.30046183102417823</v>
      </c>
      <c r="J101" s="316">
        <f>VLOOKUP($A101,T10_Prev68CCG_1314Q1!$A:$AE,11,FALSE)+VLOOKUP($A101,T11_Prev68CCG_1314Q2!$A:$AE,11,FALSE)+VLOOKUP($A101,T12_Prev68CCG_1314Q3!$A:$AE,11,FALSE)+VLOOKUP($A101,T13_Prev68CCG_1314Q4!$A:$AE,11,FALSE)</f>
        <v>0.52954827928864701</v>
      </c>
      <c r="K101" s="131">
        <v>0.13202933985330073</v>
      </c>
      <c r="L101" s="316">
        <f>VLOOKUP($A101,T10_Prev68CCG_1314Q1!$A:$AE,13,FALSE)+VLOOKUP($A101,T11_Prev68CCG_1314Q2!$A:$AE,13,FALSE)+VLOOKUP($A101,T12_Prev68CCG_1314Q3!$A:$AE,13,FALSE)+VLOOKUP($A101,T13_Prev68CCG_1314Q4!$A:$AE,13,FALSE)</f>
        <v>2.2282857370796743</v>
      </c>
      <c r="M101" s="131">
        <v>0.55772887802227655</v>
      </c>
      <c r="N101" s="316">
        <f>VLOOKUP($A101,T10_Prev68CCG_1314Q1!$A:$AE,15,FALSE)+VLOOKUP($A101,T11_Prev68CCG_1314Q2!$A:$AE,15,FALSE)+VLOOKUP($A101,T12_Prev68CCG_1314Q3!$A:$AE,15,FALSE)+VLOOKUP($A101,T13_Prev68CCG_1314Q4!$A:$AE,15,FALSE)</f>
        <v>3.9645064236989137E-2</v>
      </c>
      <c r="O101" s="131">
        <f t="shared" ref="O101:O164" si="8">N101/D101</f>
        <v>1.0770188600105716E-5</v>
      </c>
      <c r="P101" s="232" t="s">
        <v>666</v>
      </c>
      <c r="Q101" s="151">
        <f t="shared" si="7"/>
        <v>0</v>
      </c>
      <c r="R101" s="27">
        <v>-4.9573973663826543E-2</v>
      </c>
      <c r="S101" s="27">
        <v>-4.9573973663826543E-2</v>
      </c>
    </row>
    <row r="102" spans="1:19" x14ac:dyDescent="0.2">
      <c r="A102" s="124" t="s">
        <v>667</v>
      </c>
      <c r="B102" s="124" t="s">
        <v>668</v>
      </c>
      <c r="C102" s="124" t="s">
        <v>646</v>
      </c>
      <c r="D102" s="315">
        <f>VLOOKUP($A102,T10_Prev68CCG_1314Q1!$A:$AE,4,FALSE)+VLOOKUP($A102,T11_Prev68CCG_1314Q2!$A:$AE,4,FALSE)+VLOOKUP($A102,T12_Prev68CCG_1314Q3!$A:$AE,4,FALSE)+VLOOKUP($A102,T13_Prev68CCG_1314Q4!$A:$AE,4,FALSE)</f>
        <v>3959</v>
      </c>
      <c r="E102" s="316">
        <f>VLOOKUP($A102,T10_Prev68CCG_1314Q1!$A:$AE,5,FALSE)+VLOOKUP($A102,T11_Prev68CCG_1314Q2!$A:$AE,5,FALSE)+VLOOKUP($A102,T12_Prev68CCG_1314Q3!$A:$AE,5,FALSE)+VLOOKUP($A102,T13_Prev68CCG_1314Q4!$A:$AE,5,FALSE)</f>
        <v>1962</v>
      </c>
      <c r="F102" s="130">
        <f t="shared" ref="F102:F165" si="9">I102+K102</f>
        <v>0.49557969184137407</v>
      </c>
      <c r="G102" s="60" t="str">
        <f t="shared" si="4"/>
        <v>48.0% - 51.1%</v>
      </c>
      <c r="H102" s="129">
        <f>VLOOKUP($A102,T10_Prev68CCG_1314Q1!$A:$AE,9,FALSE)+VLOOKUP($A102,T11_Prev68CCG_1314Q2!$A:$AE,9,FALSE)+VLOOKUP($A102,T12_Prev68CCG_1314Q3!$A:$AE,9,FALSE)+VLOOKUP($A102,T13_Prev68CCG_1314Q4!$A:$AE,9,FALSE)</f>
        <v>1.5343497310452119</v>
      </c>
      <c r="I102" s="131">
        <v>0.38368274816872949</v>
      </c>
      <c r="J102" s="316">
        <f>VLOOKUP($A102,T10_Prev68CCG_1314Q1!$A:$AE,11,FALSE)+VLOOKUP($A102,T11_Prev68CCG_1314Q2!$A:$AE,11,FALSE)+VLOOKUP($A102,T12_Prev68CCG_1314Q3!$A:$AE,11,FALSE)+VLOOKUP($A102,T13_Prev68CCG_1314Q4!$A:$AE,11,FALSE)</f>
        <v>0.44848191036416674</v>
      </c>
      <c r="K102" s="131">
        <v>0.11189694367264461</v>
      </c>
      <c r="L102" s="316">
        <f>VLOOKUP($A102,T10_Prev68CCG_1314Q1!$A:$AE,13,FALSE)+VLOOKUP($A102,T11_Prev68CCG_1314Q2!$A:$AE,13,FALSE)+VLOOKUP($A102,T12_Prev68CCG_1314Q3!$A:$AE,13,FALSE)+VLOOKUP($A102,T13_Prev68CCG_1314Q4!$A:$AE,13,FALSE)</f>
        <v>1.9839557702075696</v>
      </c>
      <c r="M102" s="131">
        <v>0.49608486991664563</v>
      </c>
      <c r="N102" s="316">
        <f>VLOOKUP($A102,T10_Prev68CCG_1314Q1!$A:$AE,15,FALSE)+VLOOKUP($A102,T11_Prev68CCG_1314Q2!$A:$AE,15,FALSE)+VLOOKUP($A102,T12_Prev68CCG_1314Q3!$A:$AE,15,FALSE)+VLOOKUP($A102,T13_Prev68CCG_1314Q4!$A:$AE,15,FALSE)</f>
        <v>3.3212588383051807E-2</v>
      </c>
      <c r="O102" s="131">
        <f t="shared" si="8"/>
        <v>8.3891357370678975E-6</v>
      </c>
      <c r="P102" s="232" t="s">
        <v>669</v>
      </c>
      <c r="Q102" s="151">
        <f t="shared" si="7"/>
        <v>0</v>
      </c>
      <c r="R102" s="27">
        <v>-3.3683182816695134E-2</v>
      </c>
      <c r="S102" s="27">
        <v>-3.3683182816695134E-2</v>
      </c>
    </row>
    <row r="103" spans="1:19" x14ac:dyDescent="0.2">
      <c r="A103" s="124" t="s">
        <v>670</v>
      </c>
      <c r="B103" s="124" t="s">
        <v>671</v>
      </c>
      <c r="C103" s="124" t="s">
        <v>646</v>
      </c>
      <c r="D103" s="315">
        <f>VLOOKUP($A103,T10_Prev68CCG_1314Q1!$A:$AE,4,FALSE)+VLOOKUP($A103,T11_Prev68CCG_1314Q2!$A:$AE,4,FALSE)+VLOOKUP($A103,T12_Prev68CCG_1314Q3!$A:$AE,4,FALSE)+VLOOKUP($A103,T13_Prev68CCG_1314Q4!$A:$AE,4,FALSE)</f>
        <v>2709</v>
      </c>
      <c r="E103" s="316">
        <f>VLOOKUP($A103,T10_Prev68CCG_1314Q1!$A:$AE,5,FALSE)+VLOOKUP($A103,T11_Prev68CCG_1314Q2!$A:$AE,5,FALSE)+VLOOKUP($A103,T12_Prev68CCG_1314Q3!$A:$AE,5,FALSE)+VLOOKUP($A103,T13_Prev68CCG_1314Q4!$A:$AE,5,FALSE)</f>
        <v>1003</v>
      </c>
      <c r="F103" s="130"/>
      <c r="G103" s="60" t="str">
        <f t="shared" si="4"/>
        <v/>
      </c>
      <c r="H103" s="129">
        <f>VLOOKUP($A103,T10_Prev68CCG_1314Q1!$A:$AE,9,FALSE)+VLOOKUP($A103,T11_Prev68CCG_1314Q2!$A:$AE,9,FALSE)+VLOOKUP($A103,T12_Prev68CCG_1314Q3!$A:$AE,9,FALSE)+VLOOKUP($A103,T13_Prev68CCG_1314Q4!$A:$AE,9,FALSE)</f>
        <v>0</v>
      </c>
      <c r="I103" s="131"/>
      <c r="J103" s="316">
        <f>VLOOKUP($A103,T10_Prev68CCG_1314Q1!$A:$AE,11,FALSE)+VLOOKUP($A103,T11_Prev68CCG_1314Q2!$A:$AE,11,FALSE)+VLOOKUP($A103,T12_Prev68CCG_1314Q3!$A:$AE,11,FALSE)+VLOOKUP($A103,T13_Prev68CCG_1314Q4!$A:$AE,11,FALSE)</f>
        <v>0</v>
      </c>
      <c r="K103" s="131"/>
      <c r="L103" s="316">
        <f>VLOOKUP($A103,T10_Prev68CCG_1314Q1!$A:$AE,13,FALSE)+VLOOKUP($A103,T11_Prev68CCG_1314Q2!$A:$AE,13,FALSE)+VLOOKUP($A103,T12_Prev68CCG_1314Q3!$A:$AE,13,FALSE)+VLOOKUP($A103,T13_Prev68CCG_1314Q4!$A:$AE,13,FALSE)</f>
        <v>0</v>
      </c>
      <c r="M103" s="131"/>
      <c r="N103" s="316">
        <f>VLOOKUP($A103,T10_Prev68CCG_1314Q1!$A:$AE,15,FALSE)+VLOOKUP($A103,T11_Prev68CCG_1314Q2!$A:$AE,15,FALSE)+VLOOKUP($A103,T12_Prev68CCG_1314Q3!$A:$AE,15,FALSE)+VLOOKUP($A103,T13_Prev68CCG_1314Q4!$A:$AE,15,FALSE)</f>
        <v>0.25750141914863411</v>
      </c>
      <c r="O103" s="131">
        <f t="shared" si="8"/>
        <v>9.5054049150474016E-5</v>
      </c>
      <c r="P103" s="232" t="s">
        <v>672</v>
      </c>
      <c r="Q103" s="151">
        <f t="shared" si="7"/>
        <v>0</v>
      </c>
      <c r="R103" s="27">
        <v>-9.8684210526315264E-3</v>
      </c>
      <c r="S103" s="27">
        <v>-9.8684210526315264E-3</v>
      </c>
    </row>
    <row r="104" spans="1:19" x14ac:dyDescent="0.2">
      <c r="A104" s="124" t="s">
        <v>673</v>
      </c>
      <c r="B104" s="124" t="s">
        <v>674</v>
      </c>
      <c r="C104" s="124" t="s">
        <v>646</v>
      </c>
      <c r="D104" s="315">
        <f>VLOOKUP($A104,T10_Prev68CCG_1314Q1!$A:$AE,4,FALSE)+VLOOKUP($A104,T11_Prev68CCG_1314Q2!$A:$AE,4,FALSE)+VLOOKUP($A104,T12_Prev68CCG_1314Q3!$A:$AE,4,FALSE)+VLOOKUP($A104,T13_Prev68CCG_1314Q4!$A:$AE,4,FALSE)</f>
        <v>4206</v>
      </c>
      <c r="E104" s="316">
        <f>VLOOKUP($A104,T10_Prev68CCG_1314Q1!$A:$AE,5,FALSE)+VLOOKUP($A104,T11_Prev68CCG_1314Q2!$A:$AE,5,FALSE)+VLOOKUP($A104,T12_Prev68CCG_1314Q3!$A:$AE,5,FALSE)+VLOOKUP($A104,T13_Prev68CCG_1314Q4!$A:$AE,5,FALSE)</f>
        <v>1401</v>
      </c>
      <c r="F104" s="130">
        <f t="shared" si="9"/>
        <v>0.33309557774607701</v>
      </c>
      <c r="G104" s="60" t="str">
        <f t="shared" si="4"/>
        <v>31.9% - 34.7%</v>
      </c>
      <c r="H104" s="129">
        <f>VLOOKUP($A104,T10_Prev68CCG_1314Q1!$A:$AE,9,FALSE)+VLOOKUP($A104,T11_Prev68CCG_1314Q2!$A:$AE,9,FALSE)+VLOOKUP($A104,T12_Prev68CCG_1314Q3!$A:$AE,9,FALSE)+VLOOKUP($A104,T13_Prev68CCG_1314Q4!$A:$AE,9,FALSE)</f>
        <v>0.98471042888482874</v>
      </c>
      <c r="I104" s="131">
        <v>0.24655254398478363</v>
      </c>
      <c r="J104" s="316">
        <f>VLOOKUP($A104,T10_Prev68CCG_1314Q1!$A:$AE,11,FALSE)+VLOOKUP($A104,T11_Prev68CCG_1314Q2!$A:$AE,11,FALSE)+VLOOKUP($A104,T12_Prev68CCG_1314Q3!$A:$AE,11,FALSE)+VLOOKUP($A104,T13_Prev68CCG_1314Q4!$A:$AE,11,FALSE)</f>
        <v>0.34490783659797575</v>
      </c>
      <c r="K104" s="131">
        <v>8.6543033761293395E-2</v>
      </c>
      <c r="L104" s="316">
        <f>VLOOKUP($A104,T10_Prev68CCG_1314Q1!$A:$AE,13,FALSE)+VLOOKUP($A104,T11_Prev68CCG_1314Q2!$A:$AE,13,FALSE)+VLOOKUP($A104,T12_Prev68CCG_1314Q3!$A:$AE,13,FALSE)+VLOOKUP($A104,T13_Prev68CCG_1314Q4!$A:$AE,13,FALSE)</f>
        <v>2.6455382154506029</v>
      </c>
      <c r="M104" s="131">
        <v>0.66072277698525916</v>
      </c>
      <c r="N104" s="316">
        <f>VLOOKUP($A104,T10_Prev68CCG_1314Q1!$A:$AE,15,FALSE)+VLOOKUP($A104,T11_Prev68CCG_1314Q2!$A:$AE,15,FALSE)+VLOOKUP($A104,T12_Prev68CCG_1314Q3!$A:$AE,15,FALSE)+VLOOKUP($A104,T13_Prev68CCG_1314Q4!$A:$AE,15,FALSE)</f>
        <v>2.4843519066592858E-2</v>
      </c>
      <c r="O104" s="131">
        <f t="shared" si="8"/>
        <v>5.9066854651908838E-6</v>
      </c>
      <c r="P104" s="232" t="s">
        <v>675</v>
      </c>
      <c r="Q104" s="151">
        <f t="shared" si="7"/>
        <v>0</v>
      </c>
      <c r="R104" s="27">
        <v>-9.5011876484563107E-4</v>
      </c>
      <c r="S104" s="27">
        <v>-9.5011876484563107E-4</v>
      </c>
    </row>
    <row r="105" spans="1:19" x14ac:dyDescent="0.2">
      <c r="A105" s="124" t="s">
        <v>676</v>
      </c>
      <c r="B105" s="124" t="s">
        <v>677</v>
      </c>
      <c r="C105" s="124" t="s">
        <v>678</v>
      </c>
      <c r="D105" s="315">
        <f>VLOOKUP($A105,T10_Prev68CCG_1314Q1!$A:$AE,4,FALSE)+VLOOKUP($A105,T11_Prev68CCG_1314Q2!$A:$AE,4,FALSE)+VLOOKUP($A105,T12_Prev68CCG_1314Q3!$A:$AE,4,FALSE)+VLOOKUP($A105,T13_Prev68CCG_1314Q4!$A:$AE,4,FALSE)</f>
        <v>5782</v>
      </c>
      <c r="E105" s="316">
        <f>VLOOKUP($A105,T10_Prev68CCG_1314Q1!$A:$AE,5,FALSE)+VLOOKUP($A105,T11_Prev68CCG_1314Q2!$A:$AE,5,FALSE)+VLOOKUP($A105,T12_Prev68CCG_1314Q3!$A:$AE,5,FALSE)+VLOOKUP($A105,T13_Prev68CCG_1314Q4!$A:$AE,5,FALSE)</f>
        <v>2473</v>
      </c>
      <c r="F105" s="130">
        <f t="shared" si="9"/>
        <v>0.42770667589069522</v>
      </c>
      <c r="G105" s="60" t="str">
        <f t="shared" ref="G105:G168" si="10">IF(ISNUMBER(F105),TEXT(((2*E105)+(1.96^2)-(1.96*((1.96^2)+(4*E105*(100%-F105)))^0.5))/(2*(D105+(1.96^2))),"0.0%")&amp;" - "&amp;TEXT(((2*E105)+(1.96^2)+(1.96*((1.96^2)+(4*E105*(100%-F105)))^0.5))/(2*(D105+(1.96^2))),"0.0%"),"")</f>
        <v>41.5% - 44.1%</v>
      </c>
      <c r="H105" s="129">
        <f>VLOOKUP($A105,T10_Prev68CCG_1314Q1!$A:$AE,9,FALSE)+VLOOKUP($A105,T11_Prev68CCG_1314Q2!$A:$AE,9,FALSE)+VLOOKUP($A105,T12_Prev68CCG_1314Q3!$A:$AE,9,FALSE)+VLOOKUP($A105,T13_Prev68CCG_1314Q4!$A:$AE,9,FALSE)</f>
        <v>1.0743194416689346</v>
      </c>
      <c r="I105" s="131">
        <v>0.26841923209961949</v>
      </c>
      <c r="J105" s="316">
        <f>VLOOKUP($A105,T10_Prev68CCG_1314Q1!$A:$AE,11,FALSE)+VLOOKUP($A105,T11_Prev68CCG_1314Q2!$A:$AE,11,FALSE)+VLOOKUP($A105,T12_Prev68CCG_1314Q3!$A:$AE,11,FALSE)+VLOOKUP($A105,T13_Prev68CCG_1314Q4!$A:$AE,11,FALSE)</f>
        <v>0.63665635877049753</v>
      </c>
      <c r="K105" s="131">
        <v>0.15928744379107576</v>
      </c>
      <c r="L105" s="316">
        <f>VLOOKUP($A105,T10_Prev68CCG_1314Q1!$A:$AE,13,FALSE)+VLOOKUP($A105,T11_Prev68CCG_1314Q2!$A:$AE,13,FALSE)+VLOOKUP($A105,T12_Prev68CCG_1314Q3!$A:$AE,13,FALSE)+VLOOKUP($A105,T13_Prev68CCG_1314Q4!$A:$AE,13,FALSE)</f>
        <v>2.1554135157429841</v>
      </c>
      <c r="M105" s="131">
        <v>0.538913870632999</v>
      </c>
      <c r="N105" s="316">
        <f>VLOOKUP($A105,T10_Prev68CCG_1314Q1!$A:$AE,15,FALSE)+VLOOKUP($A105,T11_Prev68CCG_1314Q2!$A:$AE,15,FALSE)+VLOOKUP($A105,T12_Prev68CCG_1314Q3!$A:$AE,15,FALSE)+VLOOKUP($A105,T13_Prev68CCG_1314Q4!$A:$AE,15,FALSE)</f>
        <v>0.13361068381758356</v>
      </c>
      <c r="O105" s="131">
        <f t="shared" si="8"/>
        <v>2.3108039401173221E-5</v>
      </c>
      <c r="P105" s="232" t="s">
        <v>679</v>
      </c>
      <c r="Q105" s="151">
        <f t="shared" si="7"/>
        <v>0</v>
      </c>
      <c r="R105" s="27">
        <v>-3.5046728971962593E-2</v>
      </c>
      <c r="S105" s="27">
        <v>-3.5046728971962593E-2</v>
      </c>
    </row>
    <row r="106" spans="1:19" x14ac:dyDescent="0.2">
      <c r="A106" s="124" t="s">
        <v>680</v>
      </c>
      <c r="B106" s="124" t="s">
        <v>681</v>
      </c>
      <c r="C106" s="124" t="s">
        <v>678</v>
      </c>
      <c r="D106" s="315">
        <f>VLOOKUP($A106,T10_Prev68CCG_1314Q1!$A:$AE,4,FALSE)+VLOOKUP($A106,T11_Prev68CCG_1314Q2!$A:$AE,4,FALSE)+VLOOKUP($A106,T12_Prev68CCG_1314Q3!$A:$AE,4,FALSE)+VLOOKUP($A106,T13_Prev68CCG_1314Q4!$A:$AE,4,FALSE)</f>
        <v>1715</v>
      </c>
      <c r="E106" s="316">
        <f>VLOOKUP($A106,T10_Prev68CCG_1314Q1!$A:$AE,5,FALSE)+VLOOKUP($A106,T11_Prev68CCG_1314Q2!$A:$AE,5,FALSE)+VLOOKUP($A106,T12_Prev68CCG_1314Q3!$A:$AE,5,FALSE)+VLOOKUP($A106,T13_Prev68CCG_1314Q4!$A:$AE,5,FALSE)</f>
        <v>824</v>
      </c>
      <c r="F106" s="130"/>
      <c r="G106" s="60" t="str">
        <f t="shared" si="10"/>
        <v/>
      </c>
      <c r="H106" s="129">
        <f>VLOOKUP($A106,T10_Prev68CCG_1314Q1!$A:$AE,9,FALSE)+VLOOKUP($A106,T11_Prev68CCG_1314Q2!$A:$AE,9,FALSE)+VLOOKUP($A106,T12_Prev68CCG_1314Q3!$A:$AE,9,FALSE)+VLOOKUP($A106,T13_Prev68CCG_1314Q4!$A:$AE,9,FALSE)</f>
        <v>0.75897190132674164</v>
      </c>
      <c r="I106" s="131"/>
      <c r="J106" s="316">
        <f>VLOOKUP($A106,T10_Prev68CCG_1314Q1!$A:$AE,11,FALSE)+VLOOKUP($A106,T11_Prev68CCG_1314Q2!$A:$AE,11,FALSE)+VLOOKUP($A106,T12_Prev68CCG_1314Q3!$A:$AE,11,FALSE)+VLOOKUP($A106,T13_Prev68CCG_1314Q4!$A:$AE,11,FALSE)</f>
        <v>0.19620642687786916</v>
      </c>
      <c r="K106" s="131"/>
      <c r="L106" s="316">
        <f>VLOOKUP($A106,T10_Prev68CCG_1314Q1!$A:$AE,13,FALSE)+VLOOKUP($A106,T11_Prev68CCG_1314Q2!$A:$AE,13,FALSE)+VLOOKUP($A106,T12_Prev68CCG_1314Q3!$A:$AE,13,FALSE)+VLOOKUP($A106,T13_Prev68CCG_1314Q4!$A:$AE,13,FALSE)</f>
        <v>1.0358321142107654</v>
      </c>
      <c r="M106" s="131"/>
      <c r="N106" s="316">
        <f>VLOOKUP($A106,T10_Prev68CCG_1314Q1!$A:$AE,15,FALSE)+VLOOKUP($A106,T11_Prev68CCG_1314Q2!$A:$AE,15,FALSE)+VLOOKUP($A106,T12_Prev68CCG_1314Q3!$A:$AE,15,FALSE)+VLOOKUP($A106,T13_Prev68CCG_1314Q4!$A:$AE,15,FALSE)</f>
        <v>1.1458693387093056E-2</v>
      </c>
      <c r="O106" s="131">
        <f t="shared" si="8"/>
        <v>6.6814538700251053E-6</v>
      </c>
      <c r="P106" s="232" t="s">
        <v>682</v>
      </c>
      <c r="Q106" s="151">
        <f t="shared" si="7"/>
        <v>1</v>
      </c>
      <c r="R106" s="27">
        <v>-0.10020986358866735</v>
      </c>
      <c r="S106" s="27">
        <v>-0.10020986358866735</v>
      </c>
    </row>
    <row r="107" spans="1:19" x14ac:dyDescent="0.2">
      <c r="A107" s="124" t="s">
        <v>683</v>
      </c>
      <c r="B107" s="124" t="s">
        <v>684</v>
      </c>
      <c r="C107" s="124" t="s">
        <v>678</v>
      </c>
      <c r="D107" s="315">
        <f>VLOOKUP($A107,T10_Prev68CCG_1314Q1!$A:$AE,4,FALSE)+VLOOKUP($A107,T11_Prev68CCG_1314Q2!$A:$AE,4,FALSE)+VLOOKUP($A107,T12_Prev68CCG_1314Q3!$A:$AE,4,FALSE)+VLOOKUP($A107,T13_Prev68CCG_1314Q4!$A:$AE,4,FALSE)</f>
        <v>1497</v>
      </c>
      <c r="E107" s="316">
        <f>VLOOKUP($A107,T10_Prev68CCG_1314Q1!$A:$AE,5,FALSE)+VLOOKUP($A107,T11_Prev68CCG_1314Q2!$A:$AE,5,FALSE)+VLOOKUP($A107,T12_Prev68CCG_1314Q3!$A:$AE,5,FALSE)+VLOOKUP($A107,T13_Prev68CCG_1314Q4!$A:$AE,5,FALSE)</f>
        <v>635</v>
      </c>
      <c r="F107" s="130"/>
      <c r="G107" s="60" t="str">
        <f t="shared" si="10"/>
        <v/>
      </c>
      <c r="H107" s="129">
        <f>VLOOKUP($A107,T10_Prev68CCG_1314Q1!$A:$AE,9,FALSE)+VLOOKUP($A107,T11_Prev68CCG_1314Q2!$A:$AE,9,FALSE)+VLOOKUP($A107,T12_Prev68CCG_1314Q3!$A:$AE,9,FALSE)+VLOOKUP($A107,T13_Prev68CCG_1314Q4!$A:$AE,9,FALSE)</f>
        <v>0</v>
      </c>
      <c r="I107" s="131"/>
      <c r="J107" s="316">
        <f>VLOOKUP($A107,T10_Prev68CCG_1314Q1!$A:$AE,11,FALSE)+VLOOKUP($A107,T11_Prev68CCG_1314Q2!$A:$AE,11,FALSE)+VLOOKUP($A107,T12_Prev68CCG_1314Q3!$A:$AE,11,FALSE)+VLOOKUP($A107,T13_Prev68CCG_1314Q4!$A:$AE,11,FALSE)</f>
        <v>0</v>
      </c>
      <c r="K107" s="131"/>
      <c r="L107" s="316">
        <f>VLOOKUP($A107,T10_Prev68CCG_1314Q1!$A:$AE,13,FALSE)+VLOOKUP($A107,T11_Prev68CCG_1314Q2!$A:$AE,13,FALSE)+VLOOKUP($A107,T12_Prev68CCG_1314Q3!$A:$AE,13,FALSE)+VLOOKUP($A107,T13_Prev68CCG_1314Q4!$A:$AE,13,FALSE)</f>
        <v>0</v>
      </c>
      <c r="M107" s="131"/>
      <c r="N107" s="316">
        <f>VLOOKUP($A107,T10_Prev68CCG_1314Q1!$A:$AE,15,FALSE)+VLOOKUP($A107,T11_Prev68CCG_1314Q2!$A:$AE,15,FALSE)+VLOOKUP($A107,T12_Prev68CCG_1314Q3!$A:$AE,15,FALSE)+VLOOKUP($A107,T13_Prev68CCG_1314Q4!$A:$AE,15,FALSE)</f>
        <v>0.13540868216535029</v>
      </c>
      <c r="O107" s="131">
        <f t="shared" si="8"/>
        <v>9.0453361499899998E-5</v>
      </c>
      <c r="P107" s="232" t="s">
        <v>685</v>
      </c>
      <c r="Q107" s="151">
        <f t="shared" si="7"/>
        <v>1</v>
      </c>
      <c r="R107" s="27">
        <v>-0.30533642691415308</v>
      </c>
      <c r="S107" s="27">
        <v>-0.30533642691415308</v>
      </c>
    </row>
    <row r="108" spans="1:19" x14ac:dyDescent="0.2">
      <c r="A108" s="124" t="s">
        <v>686</v>
      </c>
      <c r="B108" s="124" t="s">
        <v>687</v>
      </c>
      <c r="C108" s="124" t="s">
        <v>678</v>
      </c>
      <c r="D108" s="315">
        <f>VLOOKUP($A108,T10_Prev68CCG_1314Q1!$A:$AE,4,FALSE)+VLOOKUP($A108,T11_Prev68CCG_1314Q2!$A:$AE,4,FALSE)+VLOOKUP($A108,T12_Prev68CCG_1314Q3!$A:$AE,4,FALSE)+VLOOKUP($A108,T13_Prev68CCG_1314Q4!$A:$AE,4,FALSE)</f>
        <v>2469</v>
      </c>
      <c r="E108" s="316">
        <f>VLOOKUP($A108,T10_Prev68CCG_1314Q1!$A:$AE,5,FALSE)+VLOOKUP($A108,T11_Prev68CCG_1314Q2!$A:$AE,5,FALSE)+VLOOKUP($A108,T12_Prev68CCG_1314Q3!$A:$AE,5,FALSE)+VLOOKUP($A108,T13_Prev68CCG_1314Q4!$A:$AE,5,FALSE)</f>
        <v>1304</v>
      </c>
      <c r="F108" s="130"/>
      <c r="G108" s="60" t="str">
        <f t="shared" si="10"/>
        <v/>
      </c>
      <c r="H108" s="129">
        <f>VLOOKUP($A108,T10_Prev68CCG_1314Q1!$A:$AE,9,FALSE)+VLOOKUP($A108,T11_Prev68CCG_1314Q2!$A:$AE,9,FALSE)+VLOOKUP($A108,T12_Prev68CCG_1314Q3!$A:$AE,9,FALSE)+VLOOKUP($A108,T13_Prev68CCG_1314Q4!$A:$AE,9,FALSE)</f>
        <v>1.1812863643468747</v>
      </c>
      <c r="I108" s="131"/>
      <c r="J108" s="316">
        <f>VLOOKUP($A108,T10_Prev68CCG_1314Q1!$A:$AE,11,FALSE)+VLOOKUP($A108,T11_Prev68CCG_1314Q2!$A:$AE,11,FALSE)+VLOOKUP($A108,T12_Prev68CCG_1314Q3!$A:$AE,11,FALSE)+VLOOKUP($A108,T13_Prev68CCG_1314Q4!$A:$AE,11,FALSE)</f>
        <v>0.40088750716431909</v>
      </c>
      <c r="K108" s="131"/>
      <c r="L108" s="316">
        <f>VLOOKUP($A108,T10_Prev68CCG_1314Q1!$A:$AE,13,FALSE)+VLOOKUP($A108,T11_Prev68CCG_1314Q2!$A:$AE,13,FALSE)+VLOOKUP($A108,T12_Prev68CCG_1314Q3!$A:$AE,13,FALSE)+VLOOKUP($A108,T13_Prev68CCG_1314Q4!$A:$AE,13,FALSE)</f>
        <v>1.4037527282306013</v>
      </c>
      <c r="M108" s="131"/>
      <c r="N108" s="316">
        <f>VLOOKUP($A108,T10_Prev68CCG_1314Q1!$A:$AE,15,FALSE)+VLOOKUP($A108,T11_Prev68CCG_1314Q2!$A:$AE,15,FALSE)+VLOOKUP($A108,T12_Prev68CCG_1314Q3!$A:$AE,15,FALSE)+VLOOKUP($A108,T13_Prev68CCG_1314Q4!$A:$AE,15,FALSE)</f>
        <v>2.094625249188193E-2</v>
      </c>
      <c r="O108" s="131">
        <f t="shared" si="8"/>
        <v>8.4836988626496269E-6</v>
      </c>
      <c r="P108" s="232" t="s">
        <v>688</v>
      </c>
      <c r="Q108" s="151">
        <f t="shared" si="7"/>
        <v>1</v>
      </c>
      <c r="R108" s="27">
        <v>-0.10478607686729513</v>
      </c>
      <c r="S108" s="27">
        <v>-0.10478607686729513</v>
      </c>
    </row>
    <row r="109" spans="1:19" x14ac:dyDescent="0.2">
      <c r="A109" s="124" t="s">
        <v>689</v>
      </c>
      <c r="B109" s="124" t="s">
        <v>690</v>
      </c>
      <c r="C109" s="124" t="s">
        <v>678</v>
      </c>
      <c r="D109" s="315">
        <f>VLOOKUP($A109,T10_Prev68CCG_1314Q1!$A:$AE,4,FALSE)+VLOOKUP($A109,T11_Prev68CCG_1314Q2!$A:$AE,4,FALSE)+VLOOKUP($A109,T12_Prev68CCG_1314Q3!$A:$AE,4,FALSE)+VLOOKUP($A109,T13_Prev68CCG_1314Q4!$A:$AE,4,FALSE)</f>
        <v>2138</v>
      </c>
      <c r="E109" s="316">
        <f>VLOOKUP($A109,T10_Prev68CCG_1314Q1!$A:$AE,5,FALSE)+VLOOKUP($A109,T11_Prev68CCG_1314Q2!$A:$AE,5,FALSE)+VLOOKUP($A109,T12_Prev68CCG_1314Q3!$A:$AE,5,FALSE)+VLOOKUP($A109,T13_Prev68CCG_1314Q4!$A:$AE,5,FALSE)</f>
        <v>981</v>
      </c>
      <c r="F109" s="130"/>
      <c r="G109" s="60" t="str">
        <f t="shared" si="10"/>
        <v/>
      </c>
      <c r="H109" s="129">
        <f>VLOOKUP($A109,T10_Prev68CCG_1314Q1!$A:$AE,9,FALSE)+VLOOKUP($A109,T11_Prev68CCG_1314Q2!$A:$AE,9,FALSE)+VLOOKUP($A109,T12_Prev68CCG_1314Q3!$A:$AE,9,FALSE)+VLOOKUP($A109,T13_Prev68CCG_1314Q4!$A:$AE,9,FALSE)</f>
        <v>0</v>
      </c>
      <c r="I109" s="131"/>
      <c r="J109" s="316">
        <f>VLOOKUP($A109,T10_Prev68CCG_1314Q1!$A:$AE,11,FALSE)+VLOOKUP($A109,T11_Prev68CCG_1314Q2!$A:$AE,11,FALSE)+VLOOKUP($A109,T12_Prev68CCG_1314Q3!$A:$AE,11,FALSE)+VLOOKUP($A109,T13_Prev68CCG_1314Q4!$A:$AE,11,FALSE)</f>
        <v>0</v>
      </c>
      <c r="K109" s="131"/>
      <c r="L109" s="316">
        <f>VLOOKUP($A109,T10_Prev68CCG_1314Q1!$A:$AE,13,FALSE)+VLOOKUP($A109,T11_Prev68CCG_1314Q2!$A:$AE,13,FALSE)+VLOOKUP($A109,T12_Prev68CCG_1314Q3!$A:$AE,13,FALSE)+VLOOKUP($A109,T13_Prev68CCG_1314Q4!$A:$AE,13,FALSE)</f>
        <v>0</v>
      </c>
      <c r="M109" s="131"/>
      <c r="N109" s="316">
        <f>VLOOKUP($A109,T10_Prev68CCG_1314Q1!$A:$AE,15,FALSE)+VLOOKUP($A109,T11_Prev68CCG_1314Q2!$A:$AE,15,FALSE)+VLOOKUP($A109,T12_Prev68CCG_1314Q3!$A:$AE,15,FALSE)+VLOOKUP($A109,T13_Prev68CCG_1314Q4!$A:$AE,15,FALSE)</f>
        <v>0.1446496814508228</v>
      </c>
      <c r="O109" s="131">
        <f t="shared" si="8"/>
        <v>6.7656539499917116E-5</v>
      </c>
      <c r="P109" s="232" t="s">
        <v>691</v>
      </c>
      <c r="Q109" s="151">
        <f t="shared" si="7"/>
        <v>1</v>
      </c>
      <c r="R109" s="27">
        <v>-0.34437289175099661</v>
      </c>
      <c r="S109" s="27">
        <v>-0.34437289175099661</v>
      </c>
    </row>
    <row r="110" spans="1:19" x14ac:dyDescent="0.2">
      <c r="A110" s="124" t="s">
        <v>692</v>
      </c>
      <c r="B110" s="124" t="s">
        <v>693</v>
      </c>
      <c r="C110" s="124" t="s">
        <v>678</v>
      </c>
      <c r="D110" s="315">
        <f>VLOOKUP($A110,T10_Prev68CCG_1314Q1!$A:$AE,4,FALSE)+VLOOKUP($A110,T11_Prev68CCG_1314Q2!$A:$AE,4,FALSE)+VLOOKUP($A110,T12_Prev68CCG_1314Q3!$A:$AE,4,FALSE)+VLOOKUP($A110,T13_Prev68CCG_1314Q4!$A:$AE,4,FALSE)</f>
        <v>2017</v>
      </c>
      <c r="E110" s="316">
        <f>VLOOKUP($A110,T10_Prev68CCG_1314Q1!$A:$AE,5,FALSE)+VLOOKUP($A110,T11_Prev68CCG_1314Q2!$A:$AE,5,FALSE)+VLOOKUP($A110,T12_Prev68CCG_1314Q3!$A:$AE,5,FALSE)+VLOOKUP($A110,T13_Prev68CCG_1314Q4!$A:$AE,5,FALSE)</f>
        <v>647</v>
      </c>
      <c r="F110" s="130"/>
      <c r="G110" s="60" t="str">
        <f t="shared" si="10"/>
        <v/>
      </c>
      <c r="H110" s="129">
        <f>VLOOKUP($A110,T10_Prev68CCG_1314Q1!$A:$AE,9,FALSE)+VLOOKUP($A110,T11_Prev68CCG_1314Q2!$A:$AE,9,FALSE)+VLOOKUP($A110,T12_Prev68CCG_1314Q3!$A:$AE,9,FALSE)+VLOOKUP($A110,T13_Prev68CCG_1314Q4!$A:$AE,9,FALSE)</f>
        <v>0.92753808732750342</v>
      </c>
      <c r="I110" s="131"/>
      <c r="J110" s="316">
        <f>VLOOKUP($A110,T10_Prev68CCG_1314Q1!$A:$AE,11,FALSE)+VLOOKUP($A110,T11_Prev68CCG_1314Q2!$A:$AE,11,FALSE)+VLOOKUP($A110,T12_Prev68CCG_1314Q3!$A:$AE,11,FALSE)+VLOOKUP($A110,T13_Prev68CCG_1314Q4!$A:$AE,11,FALSE)</f>
        <v>0.35523177936208628</v>
      </c>
      <c r="K110" s="131"/>
      <c r="L110" s="316">
        <f>VLOOKUP($A110,T10_Prev68CCG_1314Q1!$A:$AE,13,FALSE)+VLOOKUP($A110,T11_Prev68CCG_1314Q2!$A:$AE,13,FALSE)+VLOOKUP($A110,T12_Prev68CCG_1314Q3!$A:$AE,13,FALSE)+VLOOKUP($A110,T13_Prev68CCG_1314Q4!$A:$AE,13,FALSE)</f>
        <v>2.7152180608758023</v>
      </c>
      <c r="M110" s="131"/>
      <c r="N110" s="316">
        <f>VLOOKUP($A110,T10_Prev68CCG_1314Q1!$A:$AE,15,FALSE)+VLOOKUP($A110,T11_Prev68CCG_1314Q2!$A:$AE,15,FALSE)+VLOOKUP($A110,T12_Prev68CCG_1314Q3!$A:$AE,15,FALSE)+VLOOKUP($A110,T13_Prev68CCG_1314Q4!$A:$AE,15,FALSE)</f>
        <v>2.012072434607646E-3</v>
      </c>
      <c r="O110" s="131">
        <f t="shared" si="8"/>
        <v>9.9755698294875864E-7</v>
      </c>
      <c r="P110" s="232" t="s">
        <v>694</v>
      </c>
      <c r="Q110" s="151">
        <f t="shared" si="7"/>
        <v>1</v>
      </c>
      <c r="R110" s="27">
        <v>-0.11767279090113736</v>
      </c>
      <c r="S110" s="27">
        <v>-0.11767279090113736</v>
      </c>
    </row>
    <row r="111" spans="1:19" x14ac:dyDescent="0.2">
      <c r="A111" s="124" t="s">
        <v>695</v>
      </c>
      <c r="B111" s="124" t="s">
        <v>696</v>
      </c>
      <c r="C111" s="124" t="s">
        <v>678</v>
      </c>
      <c r="D111" s="315">
        <f>VLOOKUP($A111,T10_Prev68CCG_1314Q1!$A:$AE,4,FALSE)+VLOOKUP($A111,T11_Prev68CCG_1314Q2!$A:$AE,4,FALSE)+VLOOKUP($A111,T12_Prev68CCG_1314Q3!$A:$AE,4,FALSE)+VLOOKUP($A111,T13_Prev68CCG_1314Q4!$A:$AE,4,FALSE)</f>
        <v>454</v>
      </c>
      <c r="E111" s="316">
        <f>VLOOKUP($A111,T10_Prev68CCG_1314Q1!$A:$AE,5,FALSE)+VLOOKUP($A111,T11_Prev68CCG_1314Q2!$A:$AE,5,FALSE)+VLOOKUP($A111,T12_Prev68CCG_1314Q3!$A:$AE,5,FALSE)+VLOOKUP($A111,T13_Prev68CCG_1314Q4!$A:$AE,5,FALSE)</f>
        <v>144</v>
      </c>
      <c r="F111" s="130"/>
      <c r="G111" s="60" t="str">
        <f t="shared" si="10"/>
        <v/>
      </c>
      <c r="H111" s="129">
        <f>VLOOKUP($A111,T10_Prev68CCG_1314Q1!$A:$AE,9,FALSE)+VLOOKUP($A111,T11_Prev68CCG_1314Q2!$A:$AE,9,FALSE)+VLOOKUP($A111,T12_Prev68CCG_1314Q3!$A:$AE,9,FALSE)+VLOOKUP($A111,T13_Prev68CCG_1314Q4!$A:$AE,9,FALSE)</f>
        <v>0</v>
      </c>
      <c r="I111" s="131"/>
      <c r="J111" s="316">
        <f>VLOOKUP($A111,T10_Prev68CCG_1314Q1!$A:$AE,11,FALSE)+VLOOKUP($A111,T11_Prev68CCG_1314Q2!$A:$AE,11,FALSE)+VLOOKUP($A111,T12_Prev68CCG_1314Q3!$A:$AE,11,FALSE)+VLOOKUP($A111,T13_Prev68CCG_1314Q4!$A:$AE,11,FALSE)</f>
        <v>0</v>
      </c>
      <c r="K111" s="131"/>
      <c r="L111" s="316">
        <f>VLOOKUP($A111,T10_Prev68CCG_1314Q1!$A:$AE,13,FALSE)+VLOOKUP($A111,T11_Prev68CCG_1314Q2!$A:$AE,13,FALSE)+VLOOKUP($A111,T12_Prev68CCG_1314Q3!$A:$AE,13,FALSE)+VLOOKUP($A111,T13_Prev68CCG_1314Q4!$A:$AE,13,FALSE)</f>
        <v>0</v>
      </c>
      <c r="M111" s="131"/>
      <c r="N111" s="316">
        <f>VLOOKUP($A111,T10_Prev68CCG_1314Q1!$A:$AE,15,FALSE)+VLOOKUP($A111,T11_Prev68CCG_1314Q2!$A:$AE,15,FALSE)+VLOOKUP($A111,T12_Prev68CCG_1314Q3!$A:$AE,15,FALSE)+VLOOKUP($A111,T13_Prev68CCG_1314Q4!$A:$AE,15,FALSE)</f>
        <v>0.18603094533731571</v>
      </c>
      <c r="O111" s="131">
        <f t="shared" si="8"/>
        <v>4.0975979149188483E-4</v>
      </c>
      <c r="P111" s="232" t="s">
        <v>697</v>
      </c>
      <c r="Q111" s="151">
        <f t="shared" si="7"/>
        <v>1</v>
      </c>
      <c r="R111" s="27">
        <v>-0.59135913591359135</v>
      </c>
      <c r="S111" s="27">
        <v>-0.59135913591359135</v>
      </c>
    </row>
    <row r="112" spans="1:19" x14ac:dyDescent="0.2">
      <c r="A112" s="124" t="s">
        <v>698</v>
      </c>
      <c r="B112" s="124" t="s">
        <v>699</v>
      </c>
      <c r="C112" s="124" t="s">
        <v>700</v>
      </c>
      <c r="D112" s="315">
        <f>VLOOKUP($A112,T10_Prev68CCG_1314Q1!$A:$AE,4,FALSE)+VLOOKUP($A112,T11_Prev68CCG_1314Q2!$A:$AE,4,FALSE)+VLOOKUP($A112,T12_Prev68CCG_1314Q3!$A:$AE,4,FALSE)+VLOOKUP($A112,T13_Prev68CCG_1314Q4!$A:$AE,4,FALSE)</f>
        <v>9699</v>
      </c>
      <c r="E112" s="316">
        <f>VLOOKUP($A112,T10_Prev68CCG_1314Q1!$A:$AE,5,FALSE)+VLOOKUP($A112,T11_Prev68CCG_1314Q2!$A:$AE,5,FALSE)+VLOOKUP($A112,T12_Prev68CCG_1314Q3!$A:$AE,5,FALSE)+VLOOKUP($A112,T13_Prev68CCG_1314Q4!$A:$AE,5,FALSE)</f>
        <v>4575</v>
      </c>
      <c r="F112" s="130"/>
      <c r="G112" s="60" t="str">
        <f t="shared" si="10"/>
        <v/>
      </c>
      <c r="H112" s="129">
        <f>VLOOKUP($A112,T10_Prev68CCG_1314Q1!$A:$AE,9,FALSE)+VLOOKUP($A112,T11_Prev68CCG_1314Q2!$A:$AE,9,FALSE)+VLOOKUP($A112,T12_Prev68CCG_1314Q3!$A:$AE,9,FALSE)+VLOOKUP($A112,T13_Prev68CCG_1314Q4!$A:$AE,9,FALSE)</f>
        <v>0.27866927592954988</v>
      </c>
      <c r="I112" s="131"/>
      <c r="J112" s="316">
        <f>VLOOKUP($A112,T10_Prev68CCG_1314Q1!$A:$AE,11,FALSE)+VLOOKUP($A112,T11_Prev68CCG_1314Q2!$A:$AE,11,FALSE)+VLOOKUP($A112,T12_Prev68CCG_1314Q3!$A:$AE,11,FALSE)+VLOOKUP($A112,T13_Prev68CCG_1314Q4!$A:$AE,11,FALSE)</f>
        <v>0.20352250489236789</v>
      </c>
      <c r="K112" s="131"/>
      <c r="L112" s="316">
        <f>VLOOKUP($A112,T10_Prev68CCG_1314Q1!$A:$AE,13,FALSE)+VLOOKUP($A112,T11_Prev68CCG_1314Q2!$A:$AE,13,FALSE)+VLOOKUP($A112,T12_Prev68CCG_1314Q3!$A:$AE,13,FALSE)+VLOOKUP($A112,T13_Prev68CCG_1314Q4!$A:$AE,13,FALSE)</f>
        <v>0.48962818003913894</v>
      </c>
      <c r="M112" s="131"/>
      <c r="N112" s="316">
        <f>VLOOKUP($A112,T10_Prev68CCG_1314Q1!$A:$AE,15,FALSE)+VLOOKUP($A112,T11_Prev68CCG_1314Q2!$A:$AE,15,FALSE)+VLOOKUP($A112,T12_Prev68CCG_1314Q3!$A:$AE,15,FALSE)+VLOOKUP($A112,T13_Prev68CCG_1314Q4!$A:$AE,15,FALSE)</f>
        <v>0.11361376889757349</v>
      </c>
      <c r="O112" s="131">
        <f t="shared" si="8"/>
        <v>1.1713967305657644E-5</v>
      </c>
      <c r="P112" s="232" t="s">
        <v>701</v>
      </c>
      <c r="Q112" s="151">
        <f t="shared" si="7"/>
        <v>1</v>
      </c>
      <c r="R112" s="27">
        <v>-0.16387931034482761</v>
      </c>
      <c r="S112" s="27">
        <v>-0.16387931034482761</v>
      </c>
    </row>
    <row r="113" spans="1:19" x14ac:dyDescent="0.2">
      <c r="A113" s="124" t="s">
        <v>702</v>
      </c>
      <c r="B113" s="124" t="s">
        <v>703</v>
      </c>
      <c r="C113" s="124" t="s">
        <v>700</v>
      </c>
      <c r="D113" s="315">
        <f>VLOOKUP($A113,T10_Prev68CCG_1314Q1!$A:$AE,4,FALSE)+VLOOKUP($A113,T11_Prev68CCG_1314Q2!$A:$AE,4,FALSE)+VLOOKUP($A113,T12_Prev68CCG_1314Q3!$A:$AE,4,FALSE)+VLOOKUP($A113,T13_Prev68CCG_1314Q4!$A:$AE,4,FALSE)</f>
        <v>3498</v>
      </c>
      <c r="E113" s="316">
        <f>VLOOKUP($A113,T10_Prev68CCG_1314Q1!$A:$AE,5,FALSE)+VLOOKUP($A113,T11_Prev68CCG_1314Q2!$A:$AE,5,FALSE)+VLOOKUP($A113,T12_Prev68CCG_1314Q3!$A:$AE,5,FALSE)+VLOOKUP($A113,T13_Prev68CCG_1314Q4!$A:$AE,5,FALSE)</f>
        <v>2038</v>
      </c>
      <c r="F113" s="130">
        <f t="shared" si="9"/>
        <v>0.58261863922241286</v>
      </c>
      <c r="G113" s="60" t="str">
        <f t="shared" si="10"/>
        <v>56.6% - 59.9%</v>
      </c>
      <c r="H113" s="129">
        <f>VLOOKUP($A113,T10_Prev68CCG_1314Q1!$A:$AE,9,FALSE)+VLOOKUP($A113,T11_Prev68CCG_1314Q2!$A:$AE,9,FALSE)+VLOOKUP($A113,T12_Prev68CCG_1314Q3!$A:$AE,9,FALSE)+VLOOKUP($A113,T13_Prev68CCG_1314Q4!$A:$AE,9,FALSE)</f>
        <v>1.3726966858621832</v>
      </c>
      <c r="I113" s="131">
        <v>0.34305317324185247</v>
      </c>
      <c r="J113" s="316">
        <f>VLOOKUP($A113,T10_Prev68CCG_1314Q1!$A:$AE,11,FALSE)+VLOOKUP($A113,T11_Prev68CCG_1314Q2!$A:$AE,11,FALSE)+VLOOKUP($A113,T12_Prev68CCG_1314Q3!$A:$AE,11,FALSE)+VLOOKUP($A113,T13_Prev68CCG_1314Q4!$A:$AE,11,FALSE)</f>
        <v>0.95803097106722701</v>
      </c>
      <c r="K113" s="131">
        <v>0.23956546598056033</v>
      </c>
      <c r="L113" s="316">
        <f>VLOOKUP($A113,T10_Prev68CCG_1314Q1!$A:$AE,13,FALSE)+VLOOKUP($A113,T11_Prev68CCG_1314Q2!$A:$AE,13,FALSE)+VLOOKUP($A113,T12_Prev68CCG_1314Q3!$A:$AE,13,FALSE)+VLOOKUP($A113,T13_Prev68CCG_1314Q4!$A:$AE,13,FALSE)</f>
        <v>1.6027852082418477</v>
      </c>
      <c r="M113" s="131">
        <v>0.40080045740423098</v>
      </c>
      <c r="N113" s="316">
        <f>VLOOKUP($A113,T10_Prev68CCG_1314Q1!$A:$AE,15,FALSE)+VLOOKUP($A113,T11_Prev68CCG_1314Q2!$A:$AE,15,FALSE)+VLOOKUP($A113,T12_Prev68CCG_1314Q3!$A:$AE,15,FALSE)+VLOOKUP($A113,T13_Prev68CCG_1314Q4!$A:$AE,15,FALSE)</f>
        <v>6.6487134828742134E-2</v>
      </c>
      <c r="O113" s="131">
        <f t="shared" si="8"/>
        <v>1.90071854856324E-5</v>
      </c>
      <c r="P113" s="232" t="s">
        <v>704</v>
      </c>
      <c r="Q113" s="151">
        <f t="shared" si="7"/>
        <v>0</v>
      </c>
      <c r="R113" s="27">
        <v>0.12151330554664952</v>
      </c>
      <c r="S113" s="27">
        <v>0.12151330554664952</v>
      </c>
    </row>
    <row r="114" spans="1:19" x14ac:dyDescent="0.2">
      <c r="A114" s="124" t="s">
        <v>705</v>
      </c>
      <c r="B114" s="124" t="s">
        <v>706</v>
      </c>
      <c r="C114" s="124" t="s">
        <v>700</v>
      </c>
      <c r="D114" s="315">
        <f>VLOOKUP($A114,T10_Prev68CCG_1314Q1!$A:$AE,4,FALSE)+VLOOKUP($A114,T11_Prev68CCG_1314Q2!$A:$AE,4,FALSE)+VLOOKUP($A114,T12_Prev68CCG_1314Q3!$A:$AE,4,FALSE)+VLOOKUP($A114,T13_Prev68CCG_1314Q4!$A:$AE,4,FALSE)</f>
        <v>3735</v>
      </c>
      <c r="E114" s="316">
        <f>VLOOKUP($A114,T10_Prev68CCG_1314Q1!$A:$AE,5,FALSE)+VLOOKUP($A114,T11_Prev68CCG_1314Q2!$A:$AE,5,FALSE)+VLOOKUP($A114,T12_Prev68CCG_1314Q3!$A:$AE,5,FALSE)+VLOOKUP($A114,T13_Prev68CCG_1314Q4!$A:$AE,5,FALSE)</f>
        <v>1205</v>
      </c>
      <c r="F114" s="130">
        <f t="shared" si="9"/>
        <v>0.32262382864792505</v>
      </c>
      <c r="G114" s="60" t="str">
        <f t="shared" si="10"/>
        <v>30.8% - 33.8%</v>
      </c>
      <c r="H114" s="129">
        <f>VLOOKUP($A114,T10_Prev68CCG_1314Q1!$A:$AE,9,FALSE)+VLOOKUP($A114,T11_Prev68CCG_1314Q2!$A:$AE,9,FALSE)+VLOOKUP($A114,T12_Prev68CCG_1314Q3!$A:$AE,9,FALSE)+VLOOKUP($A114,T13_Prev68CCG_1314Q4!$A:$AE,9,FALSE)</f>
        <v>0.86393679527824274</v>
      </c>
      <c r="I114" s="131">
        <v>0.21633199464524766</v>
      </c>
      <c r="J114" s="316">
        <f>VLOOKUP($A114,T10_Prev68CCG_1314Q1!$A:$AE,11,FALSE)+VLOOKUP($A114,T11_Prev68CCG_1314Q2!$A:$AE,11,FALSE)+VLOOKUP($A114,T12_Prev68CCG_1314Q3!$A:$AE,11,FALSE)+VLOOKUP($A114,T13_Prev68CCG_1314Q4!$A:$AE,11,FALSE)</f>
        <v>0.42422818389896133</v>
      </c>
      <c r="K114" s="131">
        <v>0.10629183400267737</v>
      </c>
      <c r="L114" s="316">
        <f>VLOOKUP($A114,T10_Prev68CCG_1314Q1!$A:$AE,13,FALSE)+VLOOKUP($A114,T11_Prev68CCG_1314Q2!$A:$AE,13,FALSE)+VLOOKUP($A114,T12_Prev68CCG_1314Q3!$A:$AE,13,FALSE)+VLOOKUP($A114,T13_Prev68CCG_1314Q4!$A:$AE,13,FALSE)</f>
        <v>2.5757443728597602</v>
      </c>
      <c r="M114" s="131">
        <v>0.64364123159303888</v>
      </c>
      <c r="N114" s="316">
        <f>VLOOKUP($A114,T10_Prev68CCG_1314Q1!$A:$AE,15,FALSE)+VLOOKUP($A114,T11_Prev68CCG_1314Q2!$A:$AE,15,FALSE)+VLOOKUP($A114,T12_Prev68CCG_1314Q3!$A:$AE,15,FALSE)+VLOOKUP($A114,T13_Prev68CCG_1314Q4!$A:$AE,15,FALSE)</f>
        <v>0.13609064796303574</v>
      </c>
      <c r="O114" s="131">
        <f t="shared" si="8"/>
        <v>3.6436585800009569E-5</v>
      </c>
      <c r="P114" s="232" t="s">
        <v>707</v>
      </c>
      <c r="Q114" s="151">
        <f t="shared" si="7"/>
        <v>0</v>
      </c>
      <c r="R114" s="27">
        <v>-5.8245083207261739E-2</v>
      </c>
      <c r="S114" s="27">
        <v>-5.8245083207261739E-2</v>
      </c>
    </row>
    <row r="115" spans="1:19" x14ac:dyDescent="0.2">
      <c r="A115" s="124" t="s">
        <v>708</v>
      </c>
      <c r="B115" s="124" t="s">
        <v>709</v>
      </c>
      <c r="C115" s="124" t="s">
        <v>700</v>
      </c>
      <c r="D115" s="315">
        <f>VLOOKUP($A115,T10_Prev68CCG_1314Q1!$A:$AE,4,FALSE)+VLOOKUP($A115,T11_Prev68CCG_1314Q2!$A:$AE,4,FALSE)+VLOOKUP($A115,T12_Prev68CCG_1314Q3!$A:$AE,4,FALSE)+VLOOKUP($A115,T13_Prev68CCG_1314Q4!$A:$AE,4,FALSE)</f>
        <v>7397</v>
      </c>
      <c r="E115" s="316">
        <f>VLOOKUP($A115,T10_Prev68CCG_1314Q1!$A:$AE,5,FALSE)+VLOOKUP($A115,T11_Prev68CCG_1314Q2!$A:$AE,5,FALSE)+VLOOKUP($A115,T12_Prev68CCG_1314Q3!$A:$AE,5,FALSE)+VLOOKUP($A115,T13_Prev68CCG_1314Q4!$A:$AE,5,FALSE)</f>
        <v>2331</v>
      </c>
      <c r="F115" s="130"/>
      <c r="G115" s="60" t="str">
        <f t="shared" si="10"/>
        <v/>
      </c>
      <c r="H115" s="129">
        <f>VLOOKUP($A115,T10_Prev68CCG_1314Q1!$A:$AE,9,FALSE)+VLOOKUP($A115,T11_Prev68CCG_1314Q2!$A:$AE,9,FALSE)+VLOOKUP($A115,T12_Prev68CCG_1314Q3!$A:$AE,9,FALSE)+VLOOKUP($A115,T13_Prev68CCG_1314Q4!$A:$AE,9,FALSE)</f>
        <v>0</v>
      </c>
      <c r="I115" s="131"/>
      <c r="J115" s="316">
        <f>VLOOKUP($A115,T10_Prev68CCG_1314Q1!$A:$AE,11,FALSE)+VLOOKUP($A115,T11_Prev68CCG_1314Q2!$A:$AE,11,FALSE)+VLOOKUP($A115,T12_Prev68CCG_1314Q3!$A:$AE,11,FALSE)+VLOOKUP($A115,T13_Prev68CCG_1314Q4!$A:$AE,11,FALSE)</f>
        <v>0</v>
      </c>
      <c r="K115" s="131"/>
      <c r="L115" s="316">
        <f>VLOOKUP($A115,T10_Prev68CCG_1314Q1!$A:$AE,13,FALSE)+VLOOKUP($A115,T11_Prev68CCG_1314Q2!$A:$AE,13,FALSE)+VLOOKUP($A115,T12_Prev68CCG_1314Q3!$A:$AE,13,FALSE)+VLOOKUP($A115,T13_Prev68CCG_1314Q4!$A:$AE,13,FALSE)</f>
        <v>0</v>
      </c>
      <c r="M115" s="131"/>
      <c r="N115" s="316">
        <f>VLOOKUP($A115,T10_Prev68CCG_1314Q1!$A:$AE,15,FALSE)+VLOOKUP($A115,T11_Prev68CCG_1314Q2!$A:$AE,15,FALSE)+VLOOKUP($A115,T12_Prev68CCG_1314Q3!$A:$AE,15,FALSE)+VLOOKUP($A115,T13_Prev68CCG_1314Q4!$A:$AE,15,FALSE)</f>
        <v>1.8358049316110332</v>
      </c>
      <c r="O115" s="131">
        <f t="shared" si="8"/>
        <v>2.4818236198607995E-4</v>
      </c>
      <c r="P115" s="232" t="s">
        <v>710</v>
      </c>
      <c r="Q115" s="151">
        <f t="shared" si="7"/>
        <v>0</v>
      </c>
      <c r="R115" s="27">
        <v>-9.7706757745791628E-2</v>
      </c>
      <c r="S115" s="27">
        <v>-9.7706757745791628E-2</v>
      </c>
    </row>
    <row r="116" spans="1:19" x14ac:dyDescent="0.2">
      <c r="A116" s="124" t="s">
        <v>711</v>
      </c>
      <c r="B116" s="124" t="s">
        <v>712</v>
      </c>
      <c r="C116" s="124" t="s">
        <v>700</v>
      </c>
      <c r="D116" s="315">
        <f>VLOOKUP($A116,T10_Prev68CCG_1314Q1!$A:$AE,4,FALSE)+VLOOKUP($A116,T11_Prev68CCG_1314Q2!$A:$AE,4,FALSE)+VLOOKUP($A116,T12_Prev68CCG_1314Q3!$A:$AE,4,FALSE)+VLOOKUP($A116,T13_Prev68CCG_1314Q4!$A:$AE,4,FALSE)</f>
        <v>2699</v>
      </c>
      <c r="E116" s="316">
        <f>VLOOKUP($A116,T10_Prev68CCG_1314Q1!$A:$AE,5,FALSE)+VLOOKUP($A116,T11_Prev68CCG_1314Q2!$A:$AE,5,FALSE)+VLOOKUP($A116,T12_Prev68CCG_1314Q3!$A:$AE,5,FALSE)+VLOOKUP($A116,T13_Prev68CCG_1314Q4!$A:$AE,5,FALSE)</f>
        <v>1109</v>
      </c>
      <c r="F116" s="130">
        <f t="shared" si="9"/>
        <v>0.41089292330492777</v>
      </c>
      <c r="G116" s="60" t="str">
        <f t="shared" si="10"/>
        <v>39.2% - 43.0%</v>
      </c>
      <c r="H116" s="129">
        <f>VLOOKUP($A116,T10_Prev68CCG_1314Q1!$A:$AE,9,FALSE)+VLOOKUP($A116,T11_Prev68CCG_1314Q2!$A:$AE,9,FALSE)+VLOOKUP($A116,T12_Prev68CCG_1314Q3!$A:$AE,9,FALSE)+VLOOKUP($A116,T13_Prev68CCG_1314Q4!$A:$AE,9,FALSE)</f>
        <v>0.89484994546076801</v>
      </c>
      <c r="I116" s="131">
        <v>0.29158947758429049</v>
      </c>
      <c r="J116" s="316">
        <f>VLOOKUP($A116,T10_Prev68CCG_1314Q1!$A:$AE,11,FALSE)+VLOOKUP($A116,T11_Prev68CCG_1314Q2!$A:$AE,11,FALSE)+VLOOKUP($A116,T12_Prev68CCG_1314Q3!$A:$AE,11,FALSE)+VLOOKUP($A116,T13_Prev68CCG_1314Q4!$A:$AE,11,FALSE)</f>
        <v>0.35093583252831068</v>
      </c>
      <c r="K116" s="131">
        <v>0.11930344572063727</v>
      </c>
      <c r="L116" s="316">
        <f>VLOOKUP($A116,T10_Prev68CCG_1314Q1!$A:$AE,13,FALSE)+VLOOKUP($A116,T11_Prev68CCG_1314Q2!$A:$AE,13,FALSE)+VLOOKUP($A116,T12_Prev68CCG_1314Q3!$A:$AE,13,FALSE)+VLOOKUP($A116,T13_Prev68CCG_1314Q4!$A:$AE,13,FALSE)</f>
        <v>1.6690316293827374</v>
      </c>
      <c r="M116" s="131">
        <v>0.55205631715450165</v>
      </c>
      <c r="N116" s="316">
        <f>VLOOKUP($A116,T10_Prev68CCG_1314Q1!$A:$AE,15,FALSE)+VLOOKUP($A116,T11_Prev68CCG_1314Q2!$A:$AE,15,FALSE)+VLOOKUP($A116,T12_Prev68CCG_1314Q3!$A:$AE,15,FALSE)+VLOOKUP($A116,T13_Prev68CCG_1314Q4!$A:$AE,15,FALSE)</f>
        <v>0.14678717715540468</v>
      </c>
      <c r="O116" s="131">
        <f t="shared" si="8"/>
        <v>5.438576404424034E-5</v>
      </c>
      <c r="P116" s="232" t="s">
        <v>713</v>
      </c>
      <c r="Q116" s="151">
        <f t="shared" si="7"/>
        <v>0</v>
      </c>
      <c r="R116" s="27">
        <v>0.19003527336860659</v>
      </c>
      <c r="S116" s="27">
        <v>0.19003527336860659</v>
      </c>
    </row>
    <row r="117" spans="1:19" x14ac:dyDescent="0.2">
      <c r="A117" s="124" t="s">
        <v>714</v>
      </c>
      <c r="B117" s="124" t="s">
        <v>715</v>
      </c>
      <c r="C117" s="124" t="s">
        <v>700</v>
      </c>
      <c r="D117" s="315">
        <f>VLOOKUP($A117,T10_Prev68CCG_1314Q1!$A:$AE,4,FALSE)+VLOOKUP($A117,T11_Prev68CCG_1314Q2!$A:$AE,4,FALSE)+VLOOKUP($A117,T12_Prev68CCG_1314Q3!$A:$AE,4,FALSE)+VLOOKUP($A117,T13_Prev68CCG_1314Q4!$A:$AE,4,FALSE)</f>
        <v>3594</v>
      </c>
      <c r="E117" s="316">
        <f>VLOOKUP($A117,T10_Prev68CCG_1314Q1!$A:$AE,5,FALSE)+VLOOKUP($A117,T11_Prev68CCG_1314Q2!$A:$AE,5,FALSE)+VLOOKUP($A117,T12_Prev68CCG_1314Q3!$A:$AE,5,FALSE)+VLOOKUP($A117,T13_Prev68CCG_1314Q4!$A:$AE,5,FALSE)</f>
        <v>1271</v>
      </c>
      <c r="F117" s="130">
        <f t="shared" si="9"/>
        <v>0.35364496382860322</v>
      </c>
      <c r="G117" s="60" t="str">
        <f t="shared" si="10"/>
        <v>33.8% - 36.9%</v>
      </c>
      <c r="H117" s="129">
        <f>VLOOKUP($A117,T10_Prev68CCG_1314Q1!$A:$AE,9,FALSE)+VLOOKUP($A117,T11_Prev68CCG_1314Q2!$A:$AE,9,FALSE)+VLOOKUP($A117,T12_Prev68CCG_1314Q3!$A:$AE,9,FALSE)+VLOOKUP($A117,T13_Prev68CCG_1314Q4!$A:$AE,9,FALSE)</f>
        <v>0.68384425519388148</v>
      </c>
      <c r="I117" s="131">
        <v>0.21675013912075683</v>
      </c>
      <c r="J117" s="316">
        <f>VLOOKUP($A117,T10_Prev68CCG_1314Q1!$A:$AE,11,FALSE)+VLOOKUP($A117,T11_Prev68CCG_1314Q2!$A:$AE,11,FALSE)+VLOOKUP($A117,T12_Prev68CCG_1314Q3!$A:$AE,11,FALSE)+VLOOKUP($A117,T13_Prev68CCG_1314Q4!$A:$AE,11,FALSE)</f>
        <v>0.38083684880303159</v>
      </c>
      <c r="K117" s="131">
        <v>0.13689482470784642</v>
      </c>
      <c r="L117" s="316">
        <f>VLOOKUP($A117,T10_Prev68CCG_1314Q1!$A:$AE,13,FALSE)+VLOOKUP($A117,T11_Prev68CCG_1314Q2!$A:$AE,13,FALSE)+VLOOKUP($A117,T12_Prev68CCG_1314Q3!$A:$AE,13,FALSE)+VLOOKUP($A117,T13_Prev68CCG_1314Q4!$A:$AE,13,FALSE)</f>
        <v>1.8974447699887369</v>
      </c>
      <c r="M117" s="131">
        <v>0.63021702838063443</v>
      </c>
      <c r="N117" s="316">
        <f>VLOOKUP($A117,T10_Prev68CCG_1314Q1!$A:$AE,15,FALSE)+VLOOKUP($A117,T11_Prev68CCG_1314Q2!$A:$AE,15,FALSE)+VLOOKUP($A117,T12_Prev68CCG_1314Q3!$A:$AE,15,FALSE)+VLOOKUP($A117,T13_Prev68CCG_1314Q4!$A:$AE,15,FALSE)</f>
        <v>6.5485170432117296E-2</v>
      </c>
      <c r="O117" s="131">
        <f t="shared" si="8"/>
        <v>1.8220692941601917E-5</v>
      </c>
      <c r="P117" s="232" t="s">
        <v>716</v>
      </c>
      <c r="Q117" s="151">
        <f t="shared" si="7"/>
        <v>0</v>
      </c>
      <c r="R117" s="27">
        <v>-5.817610062893086E-2</v>
      </c>
      <c r="S117" s="27">
        <v>-5.817610062893086E-2</v>
      </c>
    </row>
    <row r="118" spans="1:19" x14ac:dyDescent="0.2">
      <c r="A118" s="124" t="s">
        <v>717</v>
      </c>
      <c r="B118" s="124" t="s">
        <v>718</v>
      </c>
      <c r="C118" s="124" t="s">
        <v>700</v>
      </c>
      <c r="D118" s="315">
        <f>VLOOKUP($A118,T10_Prev68CCG_1314Q1!$A:$AE,4,FALSE)+VLOOKUP($A118,T11_Prev68CCG_1314Q2!$A:$AE,4,FALSE)+VLOOKUP($A118,T12_Prev68CCG_1314Q3!$A:$AE,4,FALSE)+VLOOKUP($A118,T13_Prev68CCG_1314Q4!$A:$AE,4,FALSE)</f>
        <v>2337</v>
      </c>
      <c r="E118" s="316">
        <f>VLOOKUP($A118,T10_Prev68CCG_1314Q1!$A:$AE,5,FALSE)+VLOOKUP($A118,T11_Prev68CCG_1314Q2!$A:$AE,5,FALSE)+VLOOKUP($A118,T12_Prev68CCG_1314Q3!$A:$AE,5,FALSE)+VLOOKUP($A118,T13_Prev68CCG_1314Q4!$A:$AE,5,FALSE)</f>
        <v>940</v>
      </c>
      <c r="F118" s="130"/>
      <c r="G118" s="60" t="str">
        <f t="shared" si="10"/>
        <v/>
      </c>
      <c r="H118" s="129">
        <f>VLOOKUP($A118,T10_Prev68CCG_1314Q1!$A:$AE,9,FALSE)+VLOOKUP($A118,T11_Prev68CCG_1314Q2!$A:$AE,9,FALSE)+VLOOKUP($A118,T12_Prev68CCG_1314Q3!$A:$AE,9,FALSE)+VLOOKUP($A118,T13_Prev68CCG_1314Q4!$A:$AE,9,FALSE)</f>
        <v>0.30728616684266102</v>
      </c>
      <c r="I118" s="131"/>
      <c r="J118" s="316">
        <f>VLOOKUP($A118,T10_Prev68CCG_1314Q1!$A:$AE,11,FALSE)+VLOOKUP($A118,T11_Prev68CCG_1314Q2!$A:$AE,11,FALSE)+VLOOKUP($A118,T12_Prev68CCG_1314Q3!$A:$AE,11,FALSE)+VLOOKUP($A118,T13_Prev68CCG_1314Q4!$A:$AE,11,FALSE)</f>
        <v>0.18162618796198521</v>
      </c>
      <c r="K118" s="131"/>
      <c r="L118" s="316">
        <f>VLOOKUP($A118,T10_Prev68CCG_1314Q1!$A:$AE,13,FALSE)+VLOOKUP($A118,T11_Prev68CCG_1314Q2!$A:$AE,13,FALSE)+VLOOKUP($A118,T12_Prev68CCG_1314Q3!$A:$AE,13,FALSE)+VLOOKUP($A118,T13_Prev68CCG_1314Q4!$A:$AE,13,FALSE)</f>
        <v>0.47201689545934528</v>
      </c>
      <c r="M118" s="131"/>
      <c r="N118" s="316">
        <f>VLOOKUP($A118,T10_Prev68CCG_1314Q1!$A:$AE,15,FALSE)+VLOOKUP($A118,T11_Prev68CCG_1314Q2!$A:$AE,15,FALSE)+VLOOKUP($A118,T12_Prev68CCG_1314Q3!$A:$AE,15,FALSE)+VLOOKUP($A118,T13_Prev68CCG_1314Q4!$A:$AE,15,FALSE)</f>
        <v>0.30208987398865134</v>
      </c>
      <c r="O118" s="131">
        <f t="shared" si="8"/>
        <v>1.2926395977263643E-4</v>
      </c>
      <c r="P118" s="232" t="s">
        <v>719</v>
      </c>
      <c r="Q118" s="151">
        <f t="shared" si="7"/>
        <v>1</v>
      </c>
      <c r="R118" s="27">
        <v>-0.33964396722237922</v>
      </c>
      <c r="S118" s="27">
        <v>-0.33964396722237922</v>
      </c>
    </row>
    <row r="119" spans="1:19" x14ac:dyDescent="0.2">
      <c r="A119" s="124" t="s">
        <v>720</v>
      </c>
      <c r="B119" s="124" t="s">
        <v>721</v>
      </c>
      <c r="C119" s="124" t="s">
        <v>722</v>
      </c>
      <c r="D119" s="315">
        <f>VLOOKUP($A119,T10_Prev68CCG_1314Q1!$A:$AE,4,FALSE)+VLOOKUP($A119,T11_Prev68CCG_1314Q2!$A:$AE,4,FALSE)+VLOOKUP($A119,T12_Prev68CCG_1314Q3!$A:$AE,4,FALSE)+VLOOKUP($A119,T13_Prev68CCG_1314Q4!$A:$AE,4,FALSE)</f>
        <v>1090</v>
      </c>
      <c r="E119" s="316">
        <f>VLOOKUP($A119,T10_Prev68CCG_1314Q1!$A:$AE,5,FALSE)+VLOOKUP($A119,T11_Prev68CCG_1314Q2!$A:$AE,5,FALSE)+VLOOKUP($A119,T12_Prev68CCG_1314Q3!$A:$AE,5,FALSE)+VLOOKUP($A119,T13_Prev68CCG_1314Q4!$A:$AE,5,FALSE)</f>
        <v>569</v>
      </c>
      <c r="F119" s="130">
        <f t="shared" si="9"/>
        <v>0.52201834862385321</v>
      </c>
      <c r="G119" s="60" t="str">
        <f t="shared" si="10"/>
        <v>49.2% - 55.2%</v>
      </c>
      <c r="H119" s="129">
        <f>VLOOKUP($A119,T10_Prev68CCG_1314Q1!$A:$AE,9,FALSE)+VLOOKUP($A119,T11_Prev68CCG_1314Q2!$A:$AE,9,FALSE)+VLOOKUP($A119,T12_Prev68CCG_1314Q3!$A:$AE,9,FALSE)+VLOOKUP($A119,T13_Prev68CCG_1314Q4!$A:$AE,9,FALSE)</f>
        <v>0.53699254349627179</v>
      </c>
      <c r="I119" s="131">
        <v>0.3614678899082569</v>
      </c>
      <c r="J119" s="316">
        <f>VLOOKUP($A119,T10_Prev68CCG_1314Q1!$A:$AE,11,FALSE)+VLOOKUP($A119,T11_Prev68CCG_1314Q2!$A:$AE,11,FALSE)+VLOOKUP($A119,T12_Prev68CCG_1314Q3!$A:$AE,11,FALSE)+VLOOKUP($A119,T13_Prev68CCG_1314Q4!$A:$AE,11,FALSE)</f>
        <v>0.2526512013256007</v>
      </c>
      <c r="K119" s="131">
        <v>0.16055045871559634</v>
      </c>
      <c r="L119" s="316">
        <f>VLOOKUP($A119,T10_Prev68CCG_1314Q1!$A:$AE,13,FALSE)+VLOOKUP($A119,T11_Prev68CCG_1314Q2!$A:$AE,13,FALSE)+VLOOKUP($A119,T12_Prev68CCG_1314Q3!$A:$AE,13,FALSE)+VLOOKUP($A119,T13_Prev68CCG_1314Q4!$A:$AE,13,FALSE)</f>
        <v>1.1888290527478595</v>
      </c>
      <c r="M119" s="131">
        <v>0.47064220183486238</v>
      </c>
      <c r="N119" s="316">
        <f>VLOOKUP($A119,T10_Prev68CCG_1314Q1!$A:$AE,15,FALSE)+VLOOKUP($A119,T11_Prev68CCG_1314Q2!$A:$AE,15,FALSE)+VLOOKUP($A119,T12_Prev68CCG_1314Q3!$A:$AE,15,FALSE)+VLOOKUP($A119,T13_Prev68CCG_1314Q4!$A:$AE,15,FALSE)</f>
        <v>2.8127862496274483E-2</v>
      </c>
      <c r="O119" s="131">
        <f t="shared" si="8"/>
        <v>2.5805378436949066E-5</v>
      </c>
      <c r="P119" s="232" t="s">
        <v>723</v>
      </c>
      <c r="Q119" s="151">
        <f t="shared" si="7"/>
        <v>0</v>
      </c>
      <c r="R119" s="27">
        <v>-9.1666666666666674E-2</v>
      </c>
      <c r="S119" s="27">
        <v>-9.1666666666666674E-2</v>
      </c>
    </row>
    <row r="120" spans="1:19" x14ac:dyDescent="0.2">
      <c r="A120" s="124" t="s">
        <v>724</v>
      </c>
      <c r="B120" s="124" t="s">
        <v>725</v>
      </c>
      <c r="C120" s="124" t="s">
        <v>722</v>
      </c>
      <c r="D120" s="315">
        <f>VLOOKUP($A120,T10_Prev68CCG_1314Q1!$A:$AE,4,FALSE)+VLOOKUP($A120,T11_Prev68CCG_1314Q2!$A:$AE,4,FALSE)+VLOOKUP($A120,T12_Prev68CCG_1314Q3!$A:$AE,4,FALSE)+VLOOKUP($A120,T13_Prev68CCG_1314Q4!$A:$AE,4,FALSE)</f>
        <v>969</v>
      </c>
      <c r="E120" s="316">
        <f>VLOOKUP($A120,T10_Prev68CCG_1314Q1!$A:$AE,5,FALSE)+VLOOKUP($A120,T11_Prev68CCG_1314Q2!$A:$AE,5,FALSE)+VLOOKUP($A120,T12_Prev68CCG_1314Q3!$A:$AE,5,FALSE)+VLOOKUP($A120,T13_Prev68CCG_1314Q4!$A:$AE,5,FALSE)</f>
        <v>447</v>
      </c>
      <c r="F120" s="130"/>
      <c r="G120" s="60" t="str">
        <f t="shared" si="10"/>
        <v/>
      </c>
      <c r="H120" s="129">
        <f>VLOOKUP($A120,T10_Prev68CCG_1314Q1!$A:$AE,9,FALSE)+VLOOKUP($A120,T11_Prev68CCG_1314Q2!$A:$AE,9,FALSE)+VLOOKUP($A120,T12_Prev68CCG_1314Q3!$A:$AE,9,FALSE)+VLOOKUP($A120,T13_Prev68CCG_1314Q4!$A:$AE,9,FALSE)</f>
        <v>0</v>
      </c>
      <c r="I120" s="131"/>
      <c r="J120" s="316">
        <f>VLOOKUP($A120,T10_Prev68CCG_1314Q1!$A:$AE,11,FALSE)+VLOOKUP($A120,T11_Prev68CCG_1314Q2!$A:$AE,11,FALSE)+VLOOKUP($A120,T12_Prev68CCG_1314Q3!$A:$AE,11,FALSE)+VLOOKUP($A120,T13_Prev68CCG_1314Q4!$A:$AE,11,FALSE)</f>
        <v>0</v>
      </c>
      <c r="K120" s="131"/>
      <c r="L120" s="316">
        <f>VLOOKUP($A120,T10_Prev68CCG_1314Q1!$A:$AE,13,FALSE)+VLOOKUP($A120,T11_Prev68CCG_1314Q2!$A:$AE,13,FALSE)+VLOOKUP($A120,T12_Prev68CCG_1314Q3!$A:$AE,13,FALSE)+VLOOKUP($A120,T13_Prev68CCG_1314Q4!$A:$AE,13,FALSE)</f>
        <v>0</v>
      </c>
      <c r="M120" s="131"/>
      <c r="N120" s="316">
        <f>VLOOKUP($A120,T10_Prev68CCG_1314Q1!$A:$AE,15,FALSE)+VLOOKUP($A120,T11_Prev68CCG_1314Q2!$A:$AE,15,FALSE)+VLOOKUP($A120,T12_Prev68CCG_1314Q3!$A:$AE,15,FALSE)+VLOOKUP($A120,T13_Prev68CCG_1314Q4!$A:$AE,15,FALSE)</f>
        <v>2.8581152414421135E-2</v>
      </c>
      <c r="O120" s="131">
        <f t="shared" si="8"/>
        <v>2.9495513327575991E-5</v>
      </c>
      <c r="P120" s="232" t="s">
        <v>726</v>
      </c>
      <c r="Q120" s="151">
        <f t="shared" si="7"/>
        <v>1</v>
      </c>
      <c r="R120" s="27">
        <v>-0.26423690205011385</v>
      </c>
      <c r="S120" s="27">
        <v>-0.26423690205011385</v>
      </c>
    </row>
    <row r="121" spans="1:19" x14ac:dyDescent="0.2">
      <c r="A121" s="124" t="s">
        <v>727</v>
      </c>
      <c r="B121" s="124" t="s">
        <v>728</v>
      </c>
      <c r="C121" s="124" t="s">
        <v>722</v>
      </c>
      <c r="D121" s="315">
        <f>VLOOKUP($A121,T10_Prev68CCG_1314Q1!$A:$AE,4,FALSE)+VLOOKUP($A121,T11_Prev68CCG_1314Q2!$A:$AE,4,FALSE)+VLOOKUP($A121,T12_Prev68CCG_1314Q3!$A:$AE,4,FALSE)+VLOOKUP($A121,T13_Prev68CCG_1314Q4!$A:$AE,4,FALSE)</f>
        <v>2255</v>
      </c>
      <c r="E121" s="316">
        <f>VLOOKUP($A121,T10_Prev68CCG_1314Q1!$A:$AE,5,FALSE)+VLOOKUP($A121,T11_Prev68CCG_1314Q2!$A:$AE,5,FALSE)+VLOOKUP($A121,T12_Prev68CCG_1314Q3!$A:$AE,5,FALSE)+VLOOKUP($A121,T13_Prev68CCG_1314Q4!$A:$AE,5,FALSE)</f>
        <v>665</v>
      </c>
      <c r="F121" s="130">
        <f t="shared" si="9"/>
        <v>0.29490022172949004</v>
      </c>
      <c r="G121" s="60" t="str">
        <f t="shared" si="10"/>
        <v>27.6% - 31.4%</v>
      </c>
      <c r="H121" s="129">
        <f>VLOOKUP($A121,T10_Prev68CCG_1314Q1!$A:$AE,9,FALSE)+VLOOKUP($A121,T11_Prev68CCG_1314Q2!$A:$AE,9,FALSE)+VLOOKUP($A121,T12_Prev68CCG_1314Q3!$A:$AE,9,FALSE)+VLOOKUP($A121,T13_Prev68CCG_1314Q4!$A:$AE,9,FALSE)</f>
        <v>0.85373458300276706</v>
      </c>
      <c r="I121" s="131">
        <v>0.21330376940133039</v>
      </c>
      <c r="J121" s="316">
        <f>VLOOKUP($A121,T10_Prev68CCG_1314Q1!$A:$AE,11,FALSE)+VLOOKUP($A121,T11_Prev68CCG_1314Q2!$A:$AE,11,FALSE)+VLOOKUP($A121,T12_Prev68CCG_1314Q3!$A:$AE,11,FALSE)+VLOOKUP($A121,T13_Prev68CCG_1314Q4!$A:$AE,11,FALSE)</f>
        <v>0.32622361643190023</v>
      </c>
      <c r="K121" s="131">
        <v>8.1596452328159652E-2</v>
      </c>
      <c r="L121" s="316">
        <f>VLOOKUP($A121,T10_Prev68CCG_1314Q1!$A:$AE,13,FALSE)+VLOOKUP($A121,T11_Prev68CCG_1314Q2!$A:$AE,13,FALSE)+VLOOKUP($A121,T12_Prev68CCG_1314Q3!$A:$AE,13,FALSE)+VLOOKUP($A121,T13_Prev68CCG_1314Q4!$A:$AE,13,FALSE)</f>
        <v>2.8024928540215561</v>
      </c>
      <c r="M121" s="131">
        <v>0.70066518847006654</v>
      </c>
      <c r="N121" s="316">
        <f>VLOOKUP($A121,T10_Prev68CCG_1314Q1!$A:$AE,15,FALSE)+VLOOKUP($A121,T11_Prev68CCG_1314Q2!$A:$AE,15,FALSE)+VLOOKUP($A121,T12_Prev68CCG_1314Q3!$A:$AE,15,FALSE)+VLOOKUP($A121,T13_Prev68CCG_1314Q4!$A:$AE,15,FALSE)</f>
        <v>1.7548946543776589E-2</v>
      </c>
      <c r="O121" s="131">
        <f t="shared" si="8"/>
        <v>7.7822379351559149E-6</v>
      </c>
      <c r="P121" s="232" t="s">
        <v>729</v>
      </c>
      <c r="Q121" s="151">
        <f t="shared" si="7"/>
        <v>0</v>
      </c>
      <c r="R121" s="27">
        <v>-9.2555331991951761E-2</v>
      </c>
      <c r="S121" s="27">
        <v>-9.2555331991951761E-2</v>
      </c>
    </row>
    <row r="122" spans="1:19" x14ac:dyDescent="0.2">
      <c r="A122" s="124" t="s">
        <v>730</v>
      </c>
      <c r="B122" s="124" t="s">
        <v>731</v>
      </c>
      <c r="C122" s="124" t="s">
        <v>722</v>
      </c>
      <c r="D122" s="315">
        <f>VLOOKUP($A122,T10_Prev68CCG_1314Q1!$A:$AE,4,FALSE)+VLOOKUP($A122,T11_Prev68CCG_1314Q2!$A:$AE,4,FALSE)+VLOOKUP($A122,T12_Prev68CCG_1314Q3!$A:$AE,4,FALSE)+VLOOKUP($A122,T13_Prev68CCG_1314Q4!$A:$AE,4,FALSE)</f>
        <v>1284</v>
      </c>
      <c r="E122" s="316">
        <f>VLOOKUP($A122,T10_Prev68CCG_1314Q1!$A:$AE,5,FALSE)+VLOOKUP($A122,T11_Prev68CCG_1314Q2!$A:$AE,5,FALSE)+VLOOKUP($A122,T12_Prev68CCG_1314Q3!$A:$AE,5,FALSE)+VLOOKUP($A122,T13_Prev68CCG_1314Q4!$A:$AE,5,FALSE)</f>
        <v>483</v>
      </c>
      <c r="F122" s="130">
        <f t="shared" si="9"/>
        <v>0.37616822429906543</v>
      </c>
      <c r="G122" s="60" t="str">
        <f t="shared" si="10"/>
        <v>35.0% - 40.3%</v>
      </c>
      <c r="H122" s="129">
        <f>VLOOKUP($A122,T10_Prev68CCG_1314Q1!$A:$AE,9,FALSE)+VLOOKUP($A122,T11_Prev68CCG_1314Q2!$A:$AE,9,FALSE)+VLOOKUP($A122,T12_Prev68CCG_1314Q3!$A:$AE,9,FALSE)+VLOOKUP($A122,T13_Prev68CCG_1314Q4!$A:$AE,9,FALSE)</f>
        <v>1.1159580487916827</v>
      </c>
      <c r="I122" s="131">
        <v>0.27959501557632399</v>
      </c>
      <c r="J122" s="316">
        <f>VLOOKUP($A122,T10_Prev68CCG_1314Q1!$A:$AE,11,FALSE)+VLOOKUP($A122,T11_Prev68CCG_1314Q2!$A:$AE,11,FALSE)+VLOOKUP($A122,T12_Prev68CCG_1314Q3!$A:$AE,11,FALSE)+VLOOKUP($A122,T13_Prev68CCG_1314Q4!$A:$AE,11,FALSE)</f>
        <v>0.38363079275090844</v>
      </c>
      <c r="K122" s="131">
        <v>9.657320872274143E-2</v>
      </c>
      <c r="L122" s="316">
        <f>VLOOKUP($A122,T10_Prev68CCG_1314Q1!$A:$AE,13,FALSE)+VLOOKUP($A122,T11_Prev68CCG_1314Q2!$A:$AE,13,FALSE)+VLOOKUP($A122,T12_Prev68CCG_1314Q3!$A:$AE,13,FALSE)+VLOOKUP($A122,T13_Prev68CCG_1314Q4!$A:$AE,13,FALSE)</f>
        <v>2.5004111584574087</v>
      </c>
      <c r="M122" s="131">
        <v>0.62383177570093462</v>
      </c>
      <c r="N122" s="316">
        <f>VLOOKUP($A122,T10_Prev68CCG_1314Q1!$A:$AE,15,FALSE)+VLOOKUP($A122,T11_Prev68CCG_1314Q2!$A:$AE,15,FALSE)+VLOOKUP($A122,T12_Prev68CCG_1314Q3!$A:$AE,15,FALSE)+VLOOKUP($A122,T13_Prev68CCG_1314Q4!$A:$AE,15,FALSE)</f>
        <v>0</v>
      </c>
      <c r="O122" s="131">
        <f t="shared" si="8"/>
        <v>0</v>
      </c>
      <c r="P122" s="232" t="s">
        <v>732</v>
      </c>
      <c r="Q122" s="151">
        <f t="shared" si="7"/>
        <v>0</v>
      </c>
      <c r="R122" s="27">
        <v>-2.7272727272727226E-2</v>
      </c>
      <c r="S122" s="27">
        <v>-2.7272727272727226E-2</v>
      </c>
    </row>
    <row r="123" spans="1:19" x14ac:dyDescent="0.2">
      <c r="A123" s="124" t="s">
        <v>733</v>
      </c>
      <c r="B123" s="124" t="s">
        <v>734</v>
      </c>
      <c r="C123" s="124" t="s">
        <v>722</v>
      </c>
      <c r="D123" s="315">
        <f>VLOOKUP($A123,T10_Prev68CCG_1314Q1!$A:$AE,4,FALSE)+VLOOKUP($A123,T11_Prev68CCG_1314Q2!$A:$AE,4,FALSE)+VLOOKUP($A123,T12_Prev68CCG_1314Q3!$A:$AE,4,FALSE)+VLOOKUP($A123,T13_Prev68CCG_1314Q4!$A:$AE,4,FALSE)</f>
        <v>2679</v>
      </c>
      <c r="E123" s="316">
        <f>VLOOKUP($A123,T10_Prev68CCG_1314Q1!$A:$AE,5,FALSE)+VLOOKUP($A123,T11_Prev68CCG_1314Q2!$A:$AE,5,FALSE)+VLOOKUP($A123,T12_Prev68CCG_1314Q3!$A:$AE,5,FALSE)+VLOOKUP($A123,T13_Prev68CCG_1314Q4!$A:$AE,5,FALSE)</f>
        <v>1468</v>
      </c>
      <c r="F123" s="130">
        <f t="shared" si="9"/>
        <v>0.54796565882792092</v>
      </c>
      <c r="G123" s="60" t="str">
        <f t="shared" si="10"/>
        <v>52.9% - 56.7%</v>
      </c>
      <c r="H123" s="129">
        <f>VLOOKUP($A123,T10_Prev68CCG_1314Q1!$A:$AE,9,FALSE)+VLOOKUP($A123,T11_Prev68CCG_1314Q2!$A:$AE,9,FALSE)+VLOOKUP($A123,T12_Prev68CCG_1314Q3!$A:$AE,9,FALSE)+VLOOKUP($A123,T13_Prev68CCG_1314Q4!$A:$AE,9,FALSE)</f>
        <v>1.0077331219975778</v>
      </c>
      <c r="I123" s="131">
        <v>0.38969764837625981</v>
      </c>
      <c r="J123" s="316">
        <f>VLOOKUP($A123,T10_Prev68CCG_1314Q1!$A:$AE,11,FALSE)+VLOOKUP($A123,T11_Prev68CCG_1314Q2!$A:$AE,11,FALSE)+VLOOKUP($A123,T12_Prev68CCG_1314Q3!$A:$AE,11,FALSE)+VLOOKUP($A123,T13_Prev68CCG_1314Q4!$A:$AE,11,FALSE)</f>
        <v>0.31093005777365074</v>
      </c>
      <c r="K123" s="131">
        <v>0.15826801045166106</v>
      </c>
      <c r="L123" s="316">
        <f>VLOOKUP($A123,T10_Prev68CCG_1314Q1!$A:$AE,13,FALSE)+VLOOKUP($A123,T11_Prev68CCG_1314Q2!$A:$AE,13,FALSE)+VLOOKUP($A123,T12_Prev68CCG_1314Q3!$A:$AE,13,FALSE)+VLOOKUP($A123,T13_Prev68CCG_1314Q4!$A:$AE,13,FALSE)</f>
        <v>1.6539114476006866</v>
      </c>
      <c r="M123" s="131">
        <v>0.43747667039940275</v>
      </c>
      <c r="N123" s="316">
        <f>VLOOKUP($A123,T10_Prev68CCG_1314Q1!$A:$AE,15,FALSE)+VLOOKUP($A123,T11_Prev68CCG_1314Q2!$A:$AE,15,FALSE)+VLOOKUP($A123,T12_Prev68CCG_1314Q3!$A:$AE,15,FALSE)+VLOOKUP($A123,T13_Prev68CCG_1314Q4!$A:$AE,15,FALSE)</f>
        <v>5.6961237606987722E-2</v>
      </c>
      <c r="O123" s="131">
        <f t="shared" si="8"/>
        <v>2.1262126766326136E-5</v>
      </c>
      <c r="P123" s="232" t="s">
        <v>735</v>
      </c>
      <c r="Q123" s="151">
        <f t="shared" si="7"/>
        <v>0</v>
      </c>
      <c r="R123" s="27">
        <v>4.1229385307346433E-3</v>
      </c>
      <c r="S123" s="27">
        <v>4.1229385307346433E-3</v>
      </c>
    </row>
    <row r="124" spans="1:19" x14ac:dyDescent="0.2">
      <c r="A124" s="124" t="s">
        <v>736</v>
      </c>
      <c r="B124" s="124" t="s">
        <v>737</v>
      </c>
      <c r="C124" s="124" t="s">
        <v>722</v>
      </c>
      <c r="D124" s="315">
        <f>VLOOKUP($A124,T10_Prev68CCG_1314Q1!$A:$AE,4,FALSE)+VLOOKUP($A124,T11_Prev68CCG_1314Q2!$A:$AE,4,FALSE)+VLOOKUP($A124,T12_Prev68CCG_1314Q3!$A:$AE,4,FALSE)+VLOOKUP($A124,T13_Prev68CCG_1314Q4!$A:$AE,4,FALSE)</f>
        <v>4234</v>
      </c>
      <c r="E124" s="316">
        <f>VLOOKUP($A124,T10_Prev68CCG_1314Q1!$A:$AE,5,FALSE)+VLOOKUP($A124,T11_Prev68CCG_1314Q2!$A:$AE,5,FALSE)+VLOOKUP($A124,T12_Prev68CCG_1314Q3!$A:$AE,5,FALSE)+VLOOKUP($A124,T13_Prev68CCG_1314Q4!$A:$AE,5,FALSE)</f>
        <v>2048</v>
      </c>
      <c r="F124" s="130">
        <f t="shared" si="9"/>
        <v>0.48370335380255081</v>
      </c>
      <c r="G124" s="60" t="str">
        <f t="shared" si="10"/>
        <v>46.9% - 49.9%</v>
      </c>
      <c r="H124" s="129">
        <f>VLOOKUP($A124,T10_Prev68CCG_1314Q1!$A:$AE,9,FALSE)+VLOOKUP($A124,T11_Prev68CCG_1314Q2!$A:$AE,9,FALSE)+VLOOKUP($A124,T12_Prev68CCG_1314Q3!$A:$AE,9,FALSE)+VLOOKUP($A124,T13_Prev68CCG_1314Q4!$A:$AE,9,FALSE)</f>
        <v>1.3248265284180227</v>
      </c>
      <c r="I124" s="131">
        <v>0.33136513934813416</v>
      </c>
      <c r="J124" s="316">
        <f>VLOOKUP($A124,T10_Prev68CCG_1314Q1!$A:$AE,11,FALSE)+VLOOKUP($A124,T11_Prev68CCG_1314Q2!$A:$AE,11,FALSE)+VLOOKUP($A124,T12_Prev68CCG_1314Q3!$A:$AE,11,FALSE)+VLOOKUP($A124,T13_Prev68CCG_1314Q4!$A:$AE,11,FALSE)</f>
        <v>0.60944307837665712</v>
      </c>
      <c r="K124" s="131">
        <v>0.15233821445441662</v>
      </c>
      <c r="L124" s="316">
        <f>VLOOKUP($A124,T10_Prev68CCG_1314Q1!$A:$AE,13,FALSE)+VLOOKUP($A124,T11_Prev68CCG_1314Q2!$A:$AE,13,FALSE)+VLOOKUP($A124,T12_Prev68CCG_1314Q3!$A:$AE,13,FALSE)+VLOOKUP($A124,T13_Prev68CCG_1314Q4!$A:$AE,13,FALSE)</f>
        <v>2.06200410946676</v>
      </c>
      <c r="M124" s="131">
        <v>0.51535191308455364</v>
      </c>
      <c r="N124" s="316">
        <f>VLOOKUP($A124,T10_Prev68CCG_1314Q1!$A:$AE,15,FALSE)+VLOOKUP($A124,T11_Prev68CCG_1314Q2!$A:$AE,15,FALSE)+VLOOKUP($A124,T12_Prev68CCG_1314Q3!$A:$AE,15,FALSE)+VLOOKUP($A124,T13_Prev68CCG_1314Q4!$A:$AE,15,FALSE)</f>
        <v>3.7262837385601873E-3</v>
      </c>
      <c r="O124" s="131">
        <f t="shared" si="8"/>
        <v>8.8008590896556152E-7</v>
      </c>
      <c r="P124" s="232" t="s">
        <v>738</v>
      </c>
      <c r="Q124" s="151">
        <f t="shared" si="7"/>
        <v>0</v>
      </c>
      <c r="R124" s="27">
        <v>-3.9473684210526327E-2</v>
      </c>
      <c r="S124" s="27">
        <v>-3.9473684210526327E-2</v>
      </c>
    </row>
    <row r="125" spans="1:19" x14ac:dyDescent="0.2">
      <c r="A125" s="124" t="s">
        <v>739</v>
      </c>
      <c r="B125" s="124" t="s">
        <v>740</v>
      </c>
      <c r="C125" s="124" t="s">
        <v>722</v>
      </c>
      <c r="D125" s="315">
        <f>VLOOKUP($A125,T10_Prev68CCG_1314Q1!$A:$AE,4,FALSE)+VLOOKUP($A125,T11_Prev68CCG_1314Q2!$A:$AE,4,FALSE)+VLOOKUP($A125,T12_Prev68CCG_1314Q3!$A:$AE,4,FALSE)+VLOOKUP($A125,T13_Prev68CCG_1314Q4!$A:$AE,4,FALSE)</f>
        <v>1666</v>
      </c>
      <c r="E125" s="316">
        <f>VLOOKUP($A125,T10_Prev68CCG_1314Q1!$A:$AE,5,FALSE)+VLOOKUP($A125,T11_Prev68CCG_1314Q2!$A:$AE,5,FALSE)+VLOOKUP($A125,T12_Prev68CCG_1314Q3!$A:$AE,5,FALSE)+VLOOKUP($A125,T13_Prev68CCG_1314Q4!$A:$AE,5,FALSE)</f>
        <v>642</v>
      </c>
      <c r="F125" s="130">
        <f t="shared" si="9"/>
        <v>0.38535414165666271</v>
      </c>
      <c r="G125" s="60" t="str">
        <f t="shared" si="10"/>
        <v>36.2% - 40.9%</v>
      </c>
      <c r="H125" s="129">
        <f>VLOOKUP($A125,T10_Prev68CCG_1314Q1!$A:$AE,9,FALSE)+VLOOKUP($A125,T11_Prev68CCG_1314Q2!$A:$AE,9,FALSE)+VLOOKUP($A125,T12_Prev68CCG_1314Q3!$A:$AE,9,FALSE)+VLOOKUP($A125,T13_Prev68CCG_1314Q4!$A:$AE,9,FALSE)</f>
        <v>1.1114384585873824</v>
      </c>
      <c r="I125" s="131">
        <v>0.27791116446578634</v>
      </c>
      <c r="J125" s="316">
        <f>VLOOKUP($A125,T10_Prev68CCG_1314Q1!$A:$AE,11,FALSE)+VLOOKUP($A125,T11_Prev68CCG_1314Q2!$A:$AE,11,FALSE)+VLOOKUP($A125,T12_Prev68CCG_1314Q3!$A:$AE,11,FALSE)+VLOOKUP($A125,T13_Prev68CCG_1314Q4!$A:$AE,11,FALSE)</f>
        <v>0.43063430558523408</v>
      </c>
      <c r="K125" s="131">
        <v>0.10744297719087635</v>
      </c>
      <c r="L125" s="316">
        <f>VLOOKUP($A125,T10_Prev68CCG_1314Q1!$A:$AE,13,FALSE)+VLOOKUP($A125,T11_Prev68CCG_1314Q2!$A:$AE,13,FALSE)+VLOOKUP($A125,T12_Prev68CCG_1314Q3!$A:$AE,13,FALSE)+VLOOKUP($A125,T13_Prev68CCG_1314Q4!$A:$AE,13,FALSE)</f>
        <v>2.3624780017194547</v>
      </c>
      <c r="M125" s="131">
        <v>0.59063625450180068</v>
      </c>
      <c r="N125" s="316">
        <f>VLOOKUP($A125,T10_Prev68CCG_1314Q1!$A:$AE,15,FALSE)+VLOOKUP($A125,T11_Prev68CCG_1314Q2!$A:$AE,15,FALSE)+VLOOKUP($A125,T12_Prev68CCG_1314Q3!$A:$AE,15,FALSE)+VLOOKUP($A125,T13_Prev68CCG_1314Q4!$A:$AE,15,FALSE)</f>
        <v>9.5449234107928452E-2</v>
      </c>
      <c r="O125" s="131">
        <f t="shared" si="8"/>
        <v>5.7292457447736164E-5</v>
      </c>
      <c r="P125" s="232" t="s">
        <v>741</v>
      </c>
      <c r="Q125" s="151">
        <f t="shared" si="7"/>
        <v>0</v>
      </c>
      <c r="R125" s="27">
        <v>6.0060060060052045E-4</v>
      </c>
      <c r="S125" s="27">
        <v>6.0060060060052045E-4</v>
      </c>
    </row>
    <row r="126" spans="1:19" x14ac:dyDescent="0.2">
      <c r="A126" s="124" t="s">
        <v>742</v>
      </c>
      <c r="B126" s="124" t="s">
        <v>743</v>
      </c>
      <c r="C126" s="124" t="s">
        <v>722</v>
      </c>
      <c r="D126" s="315">
        <f>VLOOKUP($A126,T10_Prev68CCG_1314Q1!$A:$AE,4,FALSE)+VLOOKUP($A126,T11_Prev68CCG_1314Q2!$A:$AE,4,FALSE)+VLOOKUP($A126,T12_Prev68CCG_1314Q3!$A:$AE,4,FALSE)+VLOOKUP($A126,T13_Prev68CCG_1314Q4!$A:$AE,4,FALSE)</f>
        <v>1020</v>
      </c>
      <c r="E126" s="316">
        <f>VLOOKUP($A126,T10_Prev68CCG_1314Q1!$A:$AE,5,FALSE)+VLOOKUP($A126,T11_Prev68CCG_1314Q2!$A:$AE,5,FALSE)+VLOOKUP($A126,T12_Prev68CCG_1314Q3!$A:$AE,5,FALSE)+VLOOKUP($A126,T13_Prev68CCG_1314Q4!$A:$AE,5,FALSE)</f>
        <v>482</v>
      </c>
      <c r="F126" s="130"/>
      <c r="G126" s="60" t="str">
        <f t="shared" si="10"/>
        <v/>
      </c>
      <c r="H126" s="129">
        <f>VLOOKUP($A126,T10_Prev68CCG_1314Q1!$A:$AE,9,FALSE)+VLOOKUP($A126,T11_Prev68CCG_1314Q2!$A:$AE,9,FALSE)+VLOOKUP($A126,T12_Prev68CCG_1314Q3!$A:$AE,9,FALSE)+VLOOKUP($A126,T13_Prev68CCG_1314Q4!$A:$AE,9,FALSE)</f>
        <v>0</v>
      </c>
      <c r="I126" s="131"/>
      <c r="J126" s="316">
        <f>VLOOKUP($A126,T10_Prev68CCG_1314Q1!$A:$AE,11,FALSE)+VLOOKUP($A126,T11_Prev68CCG_1314Q2!$A:$AE,11,FALSE)+VLOOKUP($A126,T12_Prev68CCG_1314Q3!$A:$AE,11,FALSE)+VLOOKUP($A126,T13_Prev68CCG_1314Q4!$A:$AE,11,FALSE)</f>
        <v>0</v>
      </c>
      <c r="K126" s="131"/>
      <c r="L126" s="316">
        <f>VLOOKUP($A126,T10_Prev68CCG_1314Q1!$A:$AE,13,FALSE)+VLOOKUP($A126,T11_Prev68CCG_1314Q2!$A:$AE,13,FALSE)+VLOOKUP($A126,T12_Prev68CCG_1314Q3!$A:$AE,13,FALSE)+VLOOKUP($A126,T13_Prev68CCG_1314Q4!$A:$AE,13,FALSE)</f>
        <v>0</v>
      </c>
      <c r="M126" s="131"/>
      <c r="N126" s="316">
        <f>VLOOKUP($A126,T10_Prev68CCG_1314Q1!$A:$AE,15,FALSE)+VLOOKUP($A126,T11_Prev68CCG_1314Q2!$A:$AE,15,FALSE)+VLOOKUP($A126,T12_Prev68CCG_1314Q3!$A:$AE,15,FALSE)+VLOOKUP($A126,T13_Prev68CCG_1314Q4!$A:$AE,15,FALSE)</f>
        <v>0.13179630303955703</v>
      </c>
      <c r="O126" s="131">
        <f t="shared" si="8"/>
        <v>1.2921206180348729E-4</v>
      </c>
      <c r="P126" s="232" t="s">
        <v>744</v>
      </c>
      <c r="Q126" s="151">
        <f t="shared" si="7"/>
        <v>1</v>
      </c>
      <c r="R126" s="27">
        <v>-0.19558359621451105</v>
      </c>
      <c r="S126" s="27">
        <v>-0.19558359621451105</v>
      </c>
    </row>
    <row r="127" spans="1:19" x14ac:dyDescent="0.2">
      <c r="A127" s="124" t="s">
        <v>745</v>
      </c>
      <c r="B127" s="124" t="s">
        <v>746</v>
      </c>
      <c r="C127" s="124" t="s">
        <v>722</v>
      </c>
      <c r="D127" s="315">
        <f>VLOOKUP($A127,T10_Prev68CCG_1314Q1!$A:$AE,4,FALSE)+VLOOKUP($A127,T11_Prev68CCG_1314Q2!$A:$AE,4,FALSE)+VLOOKUP($A127,T12_Prev68CCG_1314Q3!$A:$AE,4,FALSE)+VLOOKUP($A127,T13_Prev68CCG_1314Q4!$A:$AE,4,FALSE)</f>
        <v>1224</v>
      </c>
      <c r="E127" s="316">
        <f>VLOOKUP($A127,T10_Prev68CCG_1314Q1!$A:$AE,5,FALSE)+VLOOKUP($A127,T11_Prev68CCG_1314Q2!$A:$AE,5,FALSE)+VLOOKUP($A127,T12_Prev68CCG_1314Q3!$A:$AE,5,FALSE)+VLOOKUP($A127,T13_Prev68CCG_1314Q4!$A:$AE,5,FALSE)</f>
        <v>745</v>
      </c>
      <c r="F127" s="130">
        <f t="shared" si="9"/>
        <v>0.60866013071895431</v>
      </c>
      <c r="G127" s="60" t="str">
        <f t="shared" si="10"/>
        <v>58.1% - 63.6%</v>
      </c>
      <c r="H127" s="129">
        <f>VLOOKUP($A127,T10_Prev68CCG_1314Q1!$A:$AE,9,FALSE)+VLOOKUP($A127,T11_Prev68CCG_1314Q2!$A:$AE,9,FALSE)+VLOOKUP($A127,T12_Prev68CCG_1314Q3!$A:$AE,9,FALSE)+VLOOKUP($A127,T13_Prev68CCG_1314Q4!$A:$AE,9,FALSE)</f>
        <v>1.4167366176472591</v>
      </c>
      <c r="I127" s="131">
        <v>0.4673202614379085</v>
      </c>
      <c r="J127" s="316">
        <f>VLOOKUP($A127,T10_Prev68CCG_1314Q1!$A:$AE,11,FALSE)+VLOOKUP($A127,T11_Prev68CCG_1314Q2!$A:$AE,11,FALSE)+VLOOKUP($A127,T12_Prev68CCG_1314Q3!$A:$AE,11,FALSE)+VLOOKUP($A127,T13_Prev68CCG_1314Q4!$A:$AE,11,FALSE)</f>
        <v>0.43048900313080762</v>
      </c>
      <c r="K127" s="131">
        <v>0.14133986928104575</v>
      </c>
      <c r="L127" s="316">
        <f>VLOOKUP($A127,T10_Prev68CCG_1314Q1!$A:$AE,13,FALSE)+VLOOKUP($A127,T11_Prev68CCG_1314Q2!$A:$AE,13,FALSE)+VLOOKUP($A127,T12_Prev68CCG_1314Q3!$A:$AE,13,FALSE)+VLOOKUP($A127,T13_Prev68CCG_1314Q4!$A:$AE,13,FALSE)</f>
        <v>1.1052879158148841</v>
      </c>
      <c r="M127" s="131">
        <v>0.36437908496732024</v>
      </c>
      <c r="N127" s="316">
        <f>VLOOKUP($A127,T10_Prev68CCG_1314Q1!$A:$AE,15,FALSE)+VLOOKUP($A127,T11_Prev68CCG_1314Q2!$A:$AE,15,FALSE)+VLOOKUP($A127,T12_Prev68CCG_1314Q3!$A:$AE,15,FALSE)+VLOOKUP($A127,T13_Prev68CCG_1314Q4!$A:$AE,15,FALSE)</f>
        <v>0.10523722328546878</v>
      </c>
      <c r="O127" s="131">
        <f t="shared" si="8"/>
        <v>8.5978123599239197E-5</v>
      </c>
      <c r="P127" s="232" t="s">
        <v>747</v>
      </c>
      <c r="Q127" s="151">
        <f t="shared" si="7"/>
        <v>0</v>
      </c>
      <c r="R127" s="27">
        <v>0.11678832116788329</v>
      </c>
      <c r="S127" s="27">
        <v>0.11678832116788329</v>
      </c>
    </row>
    <row r="128" spans="1:19" x14ac:dyDescent="0.2">
      <c r="A128" s="124" t="s">
        <v>748</v>
      </c>
      <c r="B128" s="124" t="s">
        <v>749</v>
      </c>
      <c r="C128" s="124" t="s">
        <v>722</v>
      </c>
      <c r="D128" s="315">
        <f>VLOOKUP($A128,T10_Prev68CCG_1314Q1!$A:$AE,4,FALSE)+VLOOKUP($A128,T11_Prev68CCG_1314Q2!$A:$AE,4,FALSE)+VLOOKUP($A128,T12_Prev68CCG_1314Q3!$A:$AE,4,FALSE)+VLOOKUP($A128,T13_Prev68CCG_1314Q4!$A:$AE,4,FALSE)</f>
        <v>2323</v>
      </c>
      <c r="E128" s="316">
        <f>VLOOKUP($A128,T10_Prev68CCG_1314Q1!$A:$AE,5,FALSE)+VLOOKUP($A128,T11_Prev68CCG_1314Q2!$A:$AE,5,FALSE)+VLOOKUP($A128,T12_Prev68CCG_1314Q3!$A:$AE,5,FALSE)+VLOOKUP($A128,T13_Prev68CCG_1314Q4!$A:$AE,5,FALSE)</f>
        <v>1194</v>
      </c>
      <c r="F128" s="130"/>
      <c r="G128" s="60" t="str">
        <f t="shared" si="10"/>
        <v/>
      </c>
      <c r="H128" s="129">
        <f>VLOOKUP($A128,T10_Prev68CCG_1314Q1!$A:$AE,9,FALSE)+VLOOKUP($A128,T11_Prev68CCG_1314Q2!$A:$AE,9,FALSE)+VLOOKUP($A128,T12_Prev68CCG_1314Q3!$A:$AE,9,FALSE)+VLOOKUP($A128,T13_Prev68CCG_1314Q4!$A:$AE,9,FALSE)</f>
        <v>0</v>
      </c>
      <c r="I128" s="131"/>
      <c r="J128" s="316">
        <f>VLOOKUP($A128,T10_Prev68CCG_1314Q1!$A:$AE,11,FALSE)+VLOOKUP($A128,T11_Prev68CCG_1314Q2!$A:$AE,11,FALSE)+VLOOKUP($A128,T12_Prev68CCG_1314Q3!$A:$AE,11,FALSE)+VLOOKUP($A128,T13_Prev68CCG_1314Q4!$A:$AE,11,FALSE)</f>
        <v>0</v>
      </c>
      <c r="K128" s="131"/>
      <c r="L128" s="316">
        <f>VLOOKUP($A128,T10_Prev68CCG_1314Q1!$A:$AE,13,FALSE)+VLOOKUP($A128,T11_Prev68CCG_1314Q2!$A:$AE,13,FALSE)+VLOOKUP($A128,T12_Prev68CCG_1314Q3!$A:$AE,13,FALSE)+VLOOKUP($A128,T13_Prev68CCG_1314Q4!$A:$AE,13,FALSE)</f>
        <v>0</v>
      </c>
      <c r="M128" s="131"/>
      <c r="N128" s="316">
        <f>VLOOKUP($A128,T10_Prev68CCG_1314Q1!$A:$AE,15,FALSE)+VLOOKUP($A128,T11_Prev68CCG_1314Q2!$A:$AE,15,FALSE)+VLOOKUP($A128,T12_Prev68CCG_1314Q3!$A:$AE,15,FALSE)+VLOOKUP($A128,T13_Prev68CCG_1314Q4!$A:$AE,15,FALSE)</f>
        <v>3.4779574514729183E-2</v>
      </c>
      <c r="O128" s="131">
        <f t="shared" si="8"/>
        <v>1.4971835779048293E-5</v>
      </c>
      <c r="P128" s="232" t="s">
        <v>750</v>
      </c>
      <c r="Q128" s="151">
        <f t="shared" si="7"/>
        <v>1</v>
      </c>
      <c r="R128" s="27">
        <v>-0.64490981351268717</v>
      </c>
      <c r="S128" s="27">
        <v>-0.64490981351268717</v>
      </c>
    </row>
    <row r="129" spans="1:19" x14ac:dyDescent="0.2">
      <c r="A129" s="124" t="s">
        <v>751</v>
      </c>
      <c r="B129" s="124" t="s">
        <v>752</v>
      </c>
      <c r="C129" s="124" t="s">
        <v>753</v>
      </c>
      <c r="D129" s="315">
        <f>VLOOKUP($A129,T10_Prev68CCG_1314Q1!$A:$AE,4,FALSE)+VLOOKUP($A129,T11_Prev68CCG_1314Q2!$A:$AE,4,FALSE)+VLOOKUP($A129,T12_Prev68CCG_1314Q3!$A:$AE,4,FALSE)+VLOOKUP($A129,T13_Prev68CCG_1314Q4!$A:$AE,4,FALSE)</f>
        <v>10129</v>
      </c>
      <c r="E129" s="316">
        <f>VLOOKUP($A129,T10_Prev68CCG_1314Q1!$A:$AE,5,FALSE)+VLOOKUP($A129,T11_Prev68CCG_1314Q2!$A:$AE,5,FALSE)+VLOOKUP($A129,T12_Prev68CCG_1314Q3!$A:$AE,5,FALSE)+VLOOKUP($A129,T13_Prev68CCG_1314Q4!$A:$AE,5,FALSE)</f>
        <v>5370</v>
      </c>
      <c r="F129" s="130"/>
      <c r="G129" s="60" t="str">
        <f t="shared" si="10"/>
        <v/>
      </c>
      <c r="H129" s="129">
        <f>VLOOKUP($A129,T10_Prev68CCG_1314Q1!$A:$AE,9,FALSE)+VLOOKUP($A129,T11_Prev68CCG_1314Q2!$A:$AE,9,FALSE)+VLOOKUP($A129,T12_Prev68CCG_1314Q3!$A:$AE,9,FALSE)+VLOOKUP($A129,T13_Prev68CCG_1314Q4!$A:$AE,9,FALSE)</f>
        <v>0.36206896551724138</v>
      </c>
      <c r="I129" s="131"/>
      <c r="J129" s="316">
        <f>VLOOKUP($A129,T10_Prev68CCG_1314Q1!$A:$AE,11,FALSE)+VLOOKUP($A129,T11_Prev68CCG_1314Q2!$A:$AE,11,FALSE)+VLOOKUP($A129,T12_Prev68CCG_1314Q3!$A:$AE,11,FALSE)+VLOOKUP($A129,T13_Prev68CCG_1314Q4!$A:$AE,11,FALSE)</f>
        <v>0.14028213166144202</v>
      </c>
      <c r="K129" s="131"/>
      <c r="L129" s="316">
        <f>VLOOKUP($A129,T10_Prev68CCG_1314Q1!$A:$AE,13,FALSE)+VLOOKUP($A129,T11_Prev68CCG_1314Q2!$A:$AE,13,FALSE)+VLOOKUP($A129,T12_Prev68CCG_1314Q3!$A:$AE,13,FALSE)+VLOOKUP($A129,T13_Prev68CCG_1314Q4!$A:$AE,13,FALSE)</f>
        <v>0.46003134796238243</v>
      </c>
      <c r="M129" s="131"/>
      <c r="N129" s="316">
        <f>VLOOKUP($A129,T10_Prev68CCG_1314Q1!$A:$AE,15,FALSE)+VLOOKUP($A129,T11_Prev68CCG_1314Q2!$A:$AE,15,FALSE)+VLOOKUP($A129,T12_Prev68CCG_1314Q3!$A:$AE,15,FALSE)+VLOOKUP($A129,T13_Prev68CCG_1314Q4!$A:$AE,15,FALSE)</f>
        <v>0.14833168729474305</v>
      </c>
      <c r="O129" s="131">
        <f t="shared" si="8"/>
        <v>1.4644257803805218E-5</v>
      </c>
      <c r="P129" s="232" t="s">
        <v>755</v>
      </c>
      <c r="Q129" s="151">
        <f t="shared" si="7"/>
        <v>1</v>
      </c>
      <c r="R129" s="27">
        <v>-0.11008610086100856</v>
      </c>
      <c r="S129" s="27">
        <v>-0.11008610086100856</v>
      </c>
    </row>
    <row r="130" spans="1:19" x14ac:dyDescent="0.2">
      <c r="A130" s="124" t="s">
        <v>756</v>
      </c>
      <c r="B130" s="124" t="s">
        <v>757</v>
      </c>
      <c r="C130" s="124" t="s">
        <v>753</v>
      </c>
      <c r="D130" s="315">
        <f>VLOOKUP($A130,T10_Prev68CCG_1314Q1!$A:$AE,4,FALSE)+VLOOKUP($A130,T11_Prev68CCG_1314Q2!$A:$AE,4,FALSE)+VLOOKUP($A130,T12_Prev68CCG_1314Q3!$A:$AE,4,FALSE)+VLOOKUP($A130,T13_Prev68CCG_1314Q4!$A:$AE,4,FALSE)</f>
        <v>1841</v>
      </c>
      <c r="E130" s="316">
        <f>VLOOKUP($A130,T10_Prev68CCG_1314Q1!$A:$AE,5,FALSE)+VLOOKUP($A130,T11_Prev68CCG_1314Q2!$A:$AE,5,FALSE)+VLOOKUP($A130,T12_Prev68CCG_1314Q3!$A:$AE,5,FALSE)+VLOOKUP($A130,T13_Prev68CCG_1314Q4!$A:$AE,5,FALSE)</f>
        <v>772</v>
      </c>
      <c r="F130" s="130"/>
      <c r="G130" s="60" t="str">
        <f t="shared" si="10"/>
        <v/>
      </c>
      <c r="H130" s="129">
        <f>VLOOKUP($A130,T10_Prev68CCG_1314Q1!$A:$AE,9,FALSE)+VLOOKUP($A130,T11_Prev68CCG_1314Q2!$A:$AE,9,FALSE)+VLOOKUP($A130,T12_Prev68CCG_1314Q3!$A:$AE,9,FALSE)+VLOOKUP($A130,T13_Prev68CCG_1314Q4!$A:$AE,9,FALSE)</f>
        <v>0.95644518438672954</v>
      </c>
      <c r="I130" s="131"/>
      <c r="J130" s="316">
        <f>VLOOKUP($A130,T10_Prev68CCG_1314Q1!$A:$AE,11,FALSE)+VLOOKUP($A130,T11_Prev68CCG_1314Q2!$A:$AE,11,FALSE)+VLOOKUP($A130,T12_Prev68CCG_1314Q3!$A:$AE,11,FALSE)+VLOOKUP($A130,T13_Prev68CCG_1314Q4!$A:$AE,11,FALSE)</f>
        <v>0.2994281473005187</v>
      </c>
      <c r="K130" s="131"/>
      <c r="L130" s="316">
        <f>VLOOKUP($A130,T10_Prev68CCG_1314Q1!$A:$AE,13,FALSE)+VLOOKUP($A130,T11_Prev68CCG_1314Q2!$A:$AE,13,FALSE)+VLOOKUP($A130,T12_Prev68CCG_1314Q3!$A:$AE,13,FALSE)+VLOOKUP($A130,T13_Prev68CCG_1314Q4!$A:$AE,13,FALSE)</f>
        <v>1.7109815363067615</v>
      </c>
      <c r="M130" s="131"/>
      <c r="N130" s="316">
        <f>VLOOKUP($A130,T10_Prev68CCG_1314Q1!$A:$AE,15,FALSE)+VLOOKUP($A130,T11_Prev68CCG_1314Q2!$A:$AE,15,FALSE)+VLOOKUP($A130,T12_Prev68CCG_1314Q3!$A:$AE,15,FALSE)+VLOOKUP($A130,T13_Prev68CCG_1314Q4!$A:$AE,15,FALSE)</f>
        <v>0.89028798914884733</v>
      </c>
      <c r="O130" s="131">
        <f t="shared" si="8"/>
        <v>4.8358934771800509E-4</v>
      </c>
      <c r="P130" s="232" t="s">
        <v>758</v>
      </c>
      <c r="Q130" s="151">
        <f t="shared" si="7"/>
        <v>1</v>
      </c>
      <c r="R130" s="27">
        <v>-0.23831195697145224</v>
      </c>
      <c r="S130" s="27">
        <v>-0.23831195697145224</v>
      </c>
    </row>
    <row r="131" spans="1:19" x14ac:dyDescent="0.2">
      <c r="A131" s="124" t="s">
        <v>759</v>
      </c>
      <c r="B131" s="124" t="s">
        <v>760</v>
      </c>
      <c r="C131" s="124" t="s">
        <v>753</v>
      </c>
      <c r="D131" s="315">
        <f>VLOOKUP($A131,T10_Prev68CCG_1314Q1!$A:$AE,4,FALSE)+VLOOKUP($A131,T11_Prev68CCG_1314Q2!$A:$AE,4,FALSE)+VLOOKUP($A131,T12_Prev68CCG_1314Q3!$A:$AE,4,FALSE)+VLOOKUP($A131,T13_Prev68CCG_1314Q4!$A:$AE,4,FALSE)</f>
        <v>36</v>
      </c>
      <c r="E131" s="316">
        <f>VLOOKUP($A131,T10_Prev68CCG_1314Q1!$A:$AE,5,FALSE)+VLOOKUP($A131,T11_Prev68CCG_1314Q2!$A:$AE,5,FALSE)+VLOOKUP($A131,T12_Prev68CCG_1314Q3!$A:$AE,5,FALSE)+VLOOKUP($A131,T13_Prev68CCG_1314Q4!$A:$AE,5,FALSE)</f>
        <v>14</v>
      </c>
      <c r="F131" s="130"/>
      <c r="G131" s="60" t="str">
        <f t="shared" si="10"/>
        <v/>
      </c>
      <c r="H131" s="129">
        <f>VLOOKUP($A131,T10_Prev68CCG_1314Q1!$A:$AE,9,FALSE)+VLOOKUP($A131,T11_Prev68CCG_1314Q2!$A:$AE,9,FALSE)+VLOOKUP($A131,T12_Prev68CCG_1314Q3!$A:$AE,9,FALSE)+VLOOKUP($A131,T13_Prev68CCG_1314Q4!$A:$AE,9,FALSE)</f>
        <v>0</v>
      </c>
      <c r="I131" s="131"/>
      <c r="J131" s="316">
        <f>VLOOKUP($A131,T10_Prev68CCG_1314Q1!$A:$AE,11,FALSE)+VLOOKUP($A131,T11_Prev68CCG_1314Q2!$A:$AE,11,FALSE)+VLOOKUP($A131,T12_Prev68CCG_1314Q3!$A:$AE,11,FALSE)+VLOOKUP($A131,T13_Prev68CCG_1314Q4!$A:$AE,11,FALSE)</f>
        <v>0</v>
      </c>
      <c r="K131" s="131"/>
      <c r="L131" s="316">
        <f>VLOOKUP($A131,T10_Prev68CCG_1314Q1!$A:$AE,13,FALSE)+VLOOKUP($A131,T11_Prev68CCG_1314Q2!$A:$AE,13,FALSE)+VLOOKUP($A131,T12_Prev68CCG_1314Q3!$A:$AE,13,FALSE)+VLOOKUP($A131,T13_Prev68CCG_1314Q4!$A:$AE,13,FALSE)</f>
        <v>0</v>
      </c>
      <c r="M131" s="131"/>
      <c r="N131" s="316" t="e">
        <f>VLOOKUP($A131,T10_Prev68CCG_1314Q1!$A:$AE,15,FALSE)+VLOOKUP($A131,T11_Prev68CCG_1314Q2!$A:$AE,15,FALSE)+VLOOKUP($A131,T12_Prev68CCG_1314Q3!$A:$AE,15,FALSE)+VLOOKUP($A131,T13_Prev68CCG_1314Q4!$A:$AE,15,FALSE)</f>
        <v>#DIV/0!</v>
      </c>
      <c r="O131" s="131" t="e">
        <f t="shared" si="8"/>
        <v>#DIV/0!</v>
      </c>
      <c r="P131" s="232" t="s">
        <v>761</v>
      </c>
      <c r="Q131" s="151">
        <f t="shared" si="7"/>
        <v>1</v>
      </c>
      <c r="R131" s="27">
        <v>-0.99175635447675747</v>
      </c>
      <c r="S131" s="27">
        <v>-0.99175635447675747</v>
      </c>
    </row>
    <row r="132" spans="1:19" x14ac:dyDescent="0.2">
      <c r="A132" s="124" t="s">
        <v>762</v>
      </c>
      <c r="B132" s="124" t="s">
        <v>763</v>
      </c>
      <c r="C132" s="124" t="s">
        <v>753</v>
      </c>
      <c r="D132" s="315">
        <f>VLOOKUP($A132,T10_Prev68CCG_1314Q1!$A:$AE,4,FALSE)+VLOOKUP($A132,T11_Prev68CCG_1314Q2!$A:$AE,4,FALSE)+VLOOKUP($A132,T12_Prev68CCG_1314Q3!$A:$AE,4,FALSE)+VLOOKUP($A132,T13_Prev68CCG_1314Q4!$A:$AE,4,FALSE)</f>
        <v>1410</v>
      </c>
      <c r="E132" s="316">
        <f>VLOOKUP($A132,T10_Prev68CCG_1314Q1!$A:$AE,5,FALSE)+VLOOKUP($A132,T11_Prev68CCG_1314Q2!$A:$AE,5,FALSE)+VLOOKUP($A132,T12_Prev68CCG_1314Q3!$A:$AE,5,FALSE)+VLOOKUP($A132,T13_Prev68CCG_1314Q4!$A:$AE,5,FALSE)</f>
        <v>672</v>
      </c>
      <c r="F132" s="130"/>
      <c r="G132" s="60" t="str">
        <f t="shared" si="10"/>
        <v/>
      </c>
      <c r="H132" s="129">
        <f>VLOOKUP($A132,T10_Prev68CCG_1314Q1!$A:$AE,9,FALSE)+VLOOKUP($A132,T11_Prev68CCG_1314Q2!$A:$AE,9,FALSE)+VLOOKUP($A132,T12_Prev68CCG_1314Q3!$A:$AE,9,FALSE)+VLOOKUP($A132,T13_Prev68CCG_1314Q4!$A:$AE,9,FALSE)</f>
        <v>0</v>
      </c>
      <c r="I132" s="131"/>
      <c r="J132" s="316">
        <f>VLOOKUP($A132,T10_Prev68CCG_1314Q1!$A:$AE,11,FALSE)+VLOOKUP($A132,T11_Prev68CCG_1314Q2!$A:$AE,11,FALSE)+VLOOKUP($A132,T12_Prev68CCG_1314Q3!$A:$AE,11,FALSE)+VLOOKUP($A132,T13_Prev68CCG_1314Q4!$A:$AE,11,FALSE)</f>
        <v>0</v>
      </c>
      <c r="K132" s="131"/>
      <c r="L132" s="316">
        <f>VLOOKUP($A132,T10_Prev68CCG_1314Q1!$A:$AE,13,FALSE)+VLOOKUP($A132,T11_Prev68CCG_1314Q2!$A:$AE,13,FALSE)+VLOOKUP($A132,T12_Prev68CCG_1314Q3!$A:$AE,13,FALSE)+VLOOKUP($A132,T13_Prev68CCG_1314Q4!$A:$AE,13,FALSE)</f>
        <v>0</v>
      </c>
      <c r="M132" s="131"/>
      <c r="N132" s="316">
        <f>VLOOKUP($A132,T10_Prev68CCG_1314Q1!$A:$AE,15,FALSE)+VLOOKUP($A132,T11_Prev68CCG_1314Q2!$A:$AE,15,FALSE)+VLOOKUP($A132,T12_Prev68CCG_1314Q3!$A:$AE,15,FALSE)+VLOOKUP($A132,T13_Prev68CCG_1314Q4!$A:$AE,15,FALSE)</f>
        <v>0.25526527781968011</v>
      </c>
      <c r="O132" s="131">
        <f t="shared" si="8"/>
        <v>1.810392041274327E-4</v>
      </c>
      <c r="P132" s="232" t="s">
        <v>764</v>
      </c>
      <c r="Q132" s="151">
        <f t="shared" si="7"/>
        <v>0</v>
      </c>
      <c r="R132" s="27">
        <v>-2.3545706371191133E-2</v>
      </c>
      <c r="S132" s="27">
        <v>-2.3545706371191133E-2</v>
      </c>
    </row>
    <row r="133" spans="1:19" x14ac:dyDescent="0.2">
      <c r="A133" s="124" t="s">
        <v>765</v>
      </c>
      <c r="B133" s="124" t="s">
        <v>766</v>
      </c>
      <c r="C133" s="124" t="s">
        <v>753</v>
      </c>
      <c r="D133" s="315">
        <f>VLOOKUP($A133,T10_Prev68CCG_1314Q1!$A:$AE,4,FALSE)+VLOOKUP($A133,T11_Prev68CCG_1314Q2!$A:$AE,4,FALSE)+VLOOKUP($A133,T12_Prev68CCG_1314Q3!$A:$AE,4,FALSE)+VLOOKUP($A133,T13_Prev68CCG_1314Q4!$A:$AE,4,FALSE)</f>
        <v>2436</v>
      </c>
      <c r="E133" s="316">
        <f>VLOOKUP($A133,T10_Prev68CCG_1314Q1!$A:$AE,5,FALSE)+VLOOKUP($A133,T11_Prev68CCG_1314Q2!$A:$AE,5,FALSE)+VLOOKUP($A133,T12_Prev68CCG_1314Q3!$A:$AE,5,FALSE)+VLOOKUP($A133,T13_Prev68CCG_1314Q4!$A:$AE,5,FALSE)</f>
        <v>1144</v>
      </c>
      <c r="F133" s="130"/>
      <c r="G133" s="60" t="str">
        <f t="shared" si="10"/>
        <v/>
      </c>
      <c r="H133" s="129">
        <f>VLOOKUP($A133,T10_Prev68CCG_1314Q1!$A:$AE,9,FALSE)+VLOOKUP($A133,T11_Prev68CCG_1314Q2!$A:$AE,9,FALSE)+VLOOKUP($A133,T12_Prev68CCG_1314Q3!$A:$AE,9,FALSE)+VLOOKUP($A133,T13_Prev68CCG_1314Q4!$A:$AE,9,FALSE)</f>
        <v>0</v>
      </c>
      <c r="I133" s="131"/>
      <c r="J133" s="316">
        <f>VLOOKUP($A133,T10_Prev68CCG_1314Q1!$A:$AE,11,FALSE)+VLOOKUP($A133,T11_Prev68CCG_1314Q2!$A:$AE,11,FALSE)+VLOOKUP($A133,T12_Prev68CCG_1314Q3!$A:$AE,11,FALSE)+VLOOKUP($A133,T13_Prev68CCG_1314Q4!$A:$AE,11,FALSE)</f>
        <v>0</v>
      </c>
      <c r="K133" s="131"/>
      <c r="L133" s="316">
        <f>VLOOKUP($A133,T10_Prev68CCG_1314Q1!$A:$AE,13,FALSE)+VLOOKUP($A133,T11_Prev68CCG_1314Q2!$A:$AE,13,FALSE)+VLOOKUP($A133,T12_Prev68CCG_1314Q3!$A:$AE,13,FALSE)+VLOOKUP($A133,T13_Prev68CCG_1314Q4!$A:$AE,13,FALSE)</f>
        <v>0</v>
      </c>
      <c r="M133" s="131"/>
      <c r="N133" s="316">
        <f>VLOOKUP($A133,T10_Prev68CCG_1314Q1!$A:$AE,15,FALSE)+VLOOKUP($A133,T11_Prev68CCG_1314Q2!$A:$AE,15,FALSE)+VLOOKUP($A133,T12_Prev68CCG_1314Q3!$A:$AE,15,FALSE)+VLOOKUP($A133,T13_Prev68CCG_1314Q4!$A:$AE,15,FALSE)</f>
        <v>0.35196674934609962</v>
      </c>
      <c r="O133" s="131">
        <f t="shared" si="8"/>
        <v>1.4448552928821823E-4</v>
      </c>
      <c r="P133" s="232" t="s">
        <v>767</v>
      </c>
      <c r="Q133" s="151">
        <f t="shared" si="7"/>
        <v>0</v>
      </c>
      <c r="R133" s="27">
        <v>-5.8004640371229654E-2</v>
      </c>
      <c r="S133" s="27">
        <v>-5.8004640371229654E-2</v>
      </c>
    </row>
    <row r="134" spans="1:19" x14ac:dyDescent="0.2">
      <c r="A134" s="124" t="s">
        <v>768</v>
      </c>
      <c r="B134" s="124" t="s">
        <v>769</v>
      </c>
      <c r="C134" s="124" t="s">
        <v>753</v>
      </c>
      <c r="D134" s="315">
        <f>VLOOKUP($A134,T10_Prev68CCG_1314Q1!$A:$AE,4,FALSE)+VLOOKUP($A134,T11_Prev68CCG_1314Q2!$A:$AE,4,FALSE)+VLOOKUP($A134,T12_Prev68CCG_1314Q3!$A:$AE,4,FALSE)+VLOOKUP($A134,T13_Prev68CCG_1314Q4!$A:$AE,4,FALSE)</f>
        <v>2483</v>
      </c>
      <c r="E134" s="316">
        <f>VLOOKUP($A134,T10_Prev68CCG_1314Q1!$A:$AE,5,FALSE)+VLOOKUP($A134,T11_Prev68CCG_1314Q2!$A:$AE,5,FALSE)+VLOOKUP($A134,T12_Prev68CCG_1314Q3!$A:$AE,5,FALSE)+VLOOKUP($A134,T13_Prev68CCG_1314Q4!$A:$AE,5,FALSE)</f>
        <v>1159</v>
      </c>
      <c r="F134" s="130"/>
      <c r="G134" s="60" t="str">
        <f t="shared" si="10"/>
        <v/>
      </c>
      <c r="H134" s="129">
        <f>VLOOKUP($A134,T10_Prev68CCG_1314Q1!$A:$AE,9,FALSE)+VLOOKUP($A134,T11_Prev68CCG_1314Q2!$A:$AE,9,FALSE)+VLOOKUP($A134,T12_Prev68CCG_1314Q3!$A:$AE,9,FALSE)+VLOOKUP($A134,T13_Prev68CCG_1314Q4!$A:$AE,9,FALSE)</f>
        <v>0</v>
      </c>
      <c r="I134" s="131"/>
      <c r="J134" s="316">
        <f>VLOOKUP($A134,T10_Prev68CCG_1314Q1!$A:$AE,11,FALSE)+VLOOKUP($A134,T11_Prev68CCG_1314Q2!$A:$AE,11,FALSE)+VLOOKUP($A134,T12_Prev68CCG_1314Q3!$A:$AE,11,FALSE)+VLOOKUP($A134,T13_Prev68CCG_1314Q4!$A:$AE,11,FALSE)</f>
        <v>0</v>
      </c>
      <c r="K134" s="131"/>
      <c r="L134" s="316">
        <f>VLOOKUP($A134,T10_Prev68CCG_1314Q1!$A:$AE,13,FALSE)+VLOOKUP($A134,T11_Prev68CCG_1314Q2!$A:$AE,13,FALSE)+VLOOKUP($A134,T12_Prev68CCG_1314Q3!$A:$AE,13,FALSE)+VLOOKUP($A134,T13_Prev68CCG_1314Q4!$A:$AE,13,FALSE)</f>
        <v>0</v>
      </c>
      <c r="M134" s="131"/>
      <c r="N134" s="316">
        <f>VLOOKUP($A134,T10_Prev68CCG_1314Q1!$A:$AE,15,FALSE)+VLOOKUP($A134,T11_Prev68CCG_1314Q2!$A:$AE,15,FALSE)+VLOOKUP($A134,T12_Prev68CCG_1314Q3!$A:$AE,15,FALSE)+VLOOKUP($A134,T13_Prev68CCG_1314Q4!$A:$AE,15,FALSE)</f>
        <v>0.32489804836193897</v>
      </c>
      <c r="O134" s="131">
        <f t="shared" si="8"/>
        <v>1.3084899249373298E-4</v>
      </c>
      <c r="P134" s="232" t="s">
        <v>770</v>
      </c>
      <c r="Q134" s="151">
        <f t="shared" si="7"/>
        <v>0</v>
      </c>
      <c r="R134" s="27">
        <v>-4.756425009589571E-2</v>
      </c>
      <c r="S134" s="27">
        <v>-4.756425009589571E-2</v>
      </c>
    </row>
    <row r="135" spans="1:19" x14ac:dyDescent="0.2">
      <c r="A135" s="124" t="s">
        <v>771</v>
      </c>
      <c r="B135" s="124" t="s">
        <v>772</v>
      </c>
      <c r="C135" s="124" t="s">
        <v>753</v>
      </c>
      <c r="D135" s="315">
        <f>VLOOKUP($A135,T10_Prev68CCG_1314Q1!$A:$AE,4,FALSE)+VLOOKUP($A135,T11_Prev68CCG_1314Q2!$A:$AE,4,FALSE)+VLOOKUP($A135,T12_Prev68CCG_1314Q3!$A:$AE,4,FALSE)+VLOOKUP($A135,T13_Prev68CCG_1314Q4!$A:$AE,4,FALSE)</f>
        <v>1717</v>
      </c>
      <c r="E135" s="316">
        <f>VLOOKUP($A135,T10_Prev68CCG_1314Q1!$A:$AE,5,FALSE)+VLOOKUP($A135,T11_Prev68CCG_1314Q2!$A:$AE,5,FALSE)+VLOOKUP($A135,T12_Prev68CCG_1314Q3!$A:$AE,5,FALSE)+VLOOKUP($A135,T13_Prev68CCG_1314Q4!$A:$AE,5,FALSE)</f>
        <v>575</v>
      </c>
      <c r="F135" s="130"/>
      <c r="G135" s="60" t="str">
        <f t="shared" si="10"/>
        <v/>
      </c>
      <c r="H135" s="129">
        <f>VLOOKUP($A135,T10_Prev68CCG_1314Q1!$A:$AE,9,FALSE)+VLOOKUP($A135,T11_Prev68CCG_1314Q2!$A:$AE,9,FALSE)+VLOOKUP($A135,T12_Prev68CCG_1314Q3!$A:$AE,9,FALSE)+VLOOKUP($A135,T13_Prev68CCG_1314Q4!$A:$AE,9,FALSE)</f>
        <v>0</v>
      </c>
      <c r="I135" s="131"/>
      <c r="J135" s="316">
        <f>VLOOKUP($A135,T10_Prev68CCG_1314Q1!$A:$AE,11,FALSE)+VLOOKUP($A135,T11_Prev68CCG_1314Q2!$A:$AE,11,FALSE)+VLOOKUP($A135,T12_Prev68CCG_1314Q3!$A:$AE,11,FALSE)+VLOOKUP($A135,T13_Prev68CCG_1314Q4!$A:$AE,11,FALSE)</f>
        <v>0</v>
      </c>
      <c r="K135" s="131"/>
      <c r="L135" s="316">
        <f>VLOOKUP($A135,T10_Prev68CCG_1314Q1!$A:$AE,13,FALSE)+VLOOKUP($A135,T11_Prev68CCG_1314Q2!$A:$AE,13,FALSE)+VLOOKUP($A135,T12_Prev68CCG_1314Q3!$A:$AE,13,FALSE)+VLOOKUP($A135,T13_Prev68CCG_1314Q4!$A:$AE,13,FALSE)</f>
        <v>0</v>
      </c>
      <c r="M135" s="131"/>
      <c r="N135" s="316">
        <f>VLOOKUP($A135,T10_Prev68CCG_1314Q1!$A:$AE,15,FALSE)+VLOOKUP($A135,T11_Prev68CCG_1314Q2!$A:$AE,15,FALSE)+VLOOKUP($A135,T12_Prev68CCG_1314Q3!$A:$AE,15,FALSE)+VLOOKUP($A135,T13_Prev68CCG_1314Q4!$A:$AE,15,FALSE)</f>
        <v>0.30217593163480899</v>
      </c>
      <c r="O135" s="131">
        <f t="shared" si="8"/>
        <v>1.7599064160443156E-4</v>
      </c>
      <c r="P135" s="232" t="s">
        <v>773</v>
      </c>
      <c r="Q135" s="151">
        <f t="shared" si="7"/>
        <v>0</v>
      </c>
      <c r="R135" s="27">
        <v>-8.7672688629117923E-2</v>
      </c>
      <c r="S135" s="27">
        <v>-8.7672688629117923E-2</v>
      </c>
    </row>
    <row r="136" spans="1:19" x14ac:dyDescent="0.2">
      <c r="A136" s="124" t="s">
        <v>774</v>
      </c>
      <c r="B136" s="124" t="s">
        <v>775</v>
      </c>
      <c r="C136" s="124" t="s">
        <v>753</v>
      </c>
      <c r="D136" s="315">
        <f>VLOOKUP($A136,T10_Prev68CCG_1314Q1!$A:$AE,4,FALSE)+VLOOKUP($A136,T11_Prev68CCG_1314Q2!$A:$AE,4,FALSE)+VLOOKUP($A136,T12_Prev68CCG_1314Q3!$A:$AE,4,FALSE)+VLOOKUP($A136,T13_Prev68CCG_1314Q4!$A:$AE,4,FALSE)</f>
        <v>25</v>
      </c>
      <c r="E136" s="316">
        <f>VLOOKUP($A136,T10_Prev68CCG_1314Q1!$A:$AE,5,FALSE)+VLOOKUP($A136,T11_Prev68CCG_1314Q2!$A:$AE,5,FALSE)+VLOOKUP($A136,T12_Prev68CCG_1314Q3!$A:$AE,5,FALSE)+VLOOKUP($A136,T13_Prev68CCG_1314Q4!$A:$AE,5,FALSE)</f>
        <v>10</v>
      </c>
      <c r="F136" s="130"/>
      <c r="G136" s="60" t="str">
        <f t="shared" si="10"/>
        <v/>
      </c>
      <c r="H136" s="129">
        <f>VLOOKUP($A136,T10_Prev68CCG_1314Q1!$A:$AE,9,FALSE)+VLOOKUP($A136,T11_Prev68CCG_1314Q2!$A:$AE,9,FALSE)+VLOOKUP($A136,T12_Prev68CCG_1314Q3!$A:$AE,9,FALSE)+VLOOKUP($A136,T13_Prev68CCG_1314Q4!$A:$AE,9,FALSE)</f>
        <v>0</v>
      </c>
      <c r="I136" s="131"/>
      <c r="J136" s="316">
        <f>VLOOKUP($A136,T10_Prev68CCG_1314Q1!$A:$AE,11,FALSE)+VLOOKUP($A136,T11_Prev68CCG_1314Q2!$A:$AE,11,FALSE)+VLOOKUP($A136,T12_Prev68CCG_1314Q3!$A:$AE,11,FALSE)+VLOOKUP($A136,T13_Prev68CCG_1314Q4!$A:$AE,11,FALSE)</f>
        <v>0</v>
      </c>
      <c r="K136" s="131"/>
      <c r="L136" s="316">
        <f>VLOOKUP($A136,T10_Prev68CCG_1314Q1!$A:$AE,13,FALSE)+VLOOKUP($A136,T11_Prev68CCG_1314Q2!$A:$AE,13,FALSE)+VLOOKUP($A136,T12_Prev68CCG_1314Q3!$A:$AE,13,FALSE)+VLOOKUP($A136,T13_Prev68CCG_1314Q4!$A:$AE,13,FALSE)</f>
        <v>0</v>
      </c>
      <c r="M136" s="131"/>
      <c r="N136" s="316">
        <f>VLOOKUP($A136,T10_Prev68CCG_1314Q1!$A:$AE,15,FALSE)+VLOOKUP($A136,T11_Prev68CCG_1314Q2!$A:$AE,15,FALSE)+VLOOKUP($A136,T12_Prev68CCG_1314Q3!$A:$AE,15,FALSE)+VLOOKUP($A136,T13_Prev68CCG_1314Q4!$A:$AE,15,FALSE)</f>
        <v>1.6666666666666665</v>
      </c>
      <c r="O136" s="131">
        <f t="shared" si="8"/>
        <v>6.6666666666666666E-2</v>
      </c>
      <c r="P136" s="232" t="s">
        <v>776</v>
      </c>
      <c r="Q136" s="151">
        <f t="shared" si="7"/>
        <v>1</v>
      </c>
      <c r="R136" s="27">
        <v>-0.99065420560747663</v>
      </c>
      <c r="S136" s="27">
        <v>-0.99065420560747663</v>
      </c>
    </row>
    <row r="137" spans="1:19" x14ac:dyDescent="0.2">
      <c r="A137" s="124" t="s">
        <v>777</v>
      </c>
      <c r="B137" s="124" t="s">
        <v>778</v>
      </c>
      <c r="C137" s="124" t="s">
        <v>779</v>
      </c>
      <c r="D137" s="315">
        <f>VLOOKUP($A137,T10_Prev68CCG_1314Q1!$A:$AE,4,FALSE)+VLOOKUP($A137,T11_Prev68CCG_1314Q2!$A:$AE,4,FALSE)+VLOOKUP($A137,T12_Prev68CCG_1314Q3!$A:$AE,4,FALSE)+VLOOKUP($A137,T13_Prev68CCG_1314Q4!$A:$AE,4,FALSE)</f>
        <v>3250</v>
      </c>
      <c r="E137" s="316">
        <f>VLOOKUP($A137,T10_Prev68CCG_1314Q1!$A:$AE,5,FALSE)+VLOOKUP($A137,T11_Prev68CCG_1314Q2!$A:$AE,5,FALSE)+VLOOKUP($A137,T12_Prev68CCG_1314Q3!$A:$AE,5,FALSE)+VLOOKUP($A137,T13_Prev68CCG_1314Q4!$A:$AE,5,FALSE)</f>
        <v>1176</v>
      </c>
      <c r="F137" s="130"/>
      <c r="G137" s="60" t="str">
        <f t="shared" si="10"/>
        <v/>
      </c>
      <c r="H137" s="129">
        <f>VLOOKUP($A137,T10_Prev68CCG_1314Q1!$A:$AE,9,FALSE)+VLOOKUP($A137,T11_Prev68CCG_1314Q2!$A:$AE,9,FALSE)+VLOOKUP($A137,T12_Prev68CCG_1314Q3!$A:$AE,9,FALSE)+VLOOKUP($A137,T13_Prev68CCG_1314Q4!$A:$AE,9,FALSE)</f>
        <v>0</v>
      </c>
      <c r="I137" s="131"/>
      <c r="J137" s="316">
        <f>VLOOKUP($A137,T10_Prev68CCG_1314Q1!$A:$AE,11,FALSE)+VLOOKUP($A137,T11_Prev68CCG_1314Q2!$A:$AE,11,FALSE)+VLOOKUP($A137,T12_Prev68CCG_1314Q3!$A:$AE,11,FALSE)+VLOOKUP($A137,T13_Prev68CCG_1314Q4!$A:$AE,11,FALSE)</f>
        <v>0</v>
      </c>
      <c r="K137" s="131"/>
      <c r="L137" s="316">
        <f>VLOOKUP($A137,T10_Prev68CCG_1314Q1!$A:$AE,13,FALSE)+VLOOKUP($A137,T11_Prev68CCG_1314Q2!$A:$AE,13,FALSE)+VLOOKUP($A137,T12_Prev68CCG_1314Q3!$A:$AE,13,FALSE)+VLOOKUP($A137,T13_Prev68CCG_1314Q4!$A:$AE,13,FALSE)</f>
        <v>0</v>
      </c>
      <c r="M137" s="131"/>
      <c r="N137" s="316">
        <f>VLOOKUP($A137,T10_Prev68CCG_1314Q1!$A:$AE,15,FALSE)+VLOOKUP($A137,T11_Prev68CCG_1314Q2!$A:$AE,15,FALSE)+VLOOKUP($A137,T12_Prev68CCG_1314Q3!$A:$AE,15,FALSE)+VLOOKUP($A137,T13_Prev68CCG_1314Q4!$A:$AE,15,FALSE)</f>
        <v>0.48502673561412618</v>
      </c>
      <c r="O137" s="131">
        <f t="shared" si="8"/>
        <v>1.492389955735773E-4</v>
      </c>
      <c r="P137" s="232" t="s">
        <v>781</v>
      </c>
      <c r="Q137" s="151">
        <f t="shared" si="7"/>
        <v>0</v>
      </c>
      <c r="R137" s="27">
        <v>-1.5449863677673425E-2</v>
      </c>
      <c r="S137" s="27">
        <v>-1.5449863677673425E-2</v>
      </c>
    </row>
    <row r="138" spans="1:19" x14ac:dyDescent="0.2">
      <c r="A138" s="124" t="s">
        <v>782</v>
      </c>
      <c r="B138" s="124" t="s">
        <v>783</v>
      </c>
      <c r="C138" s="124" t="s">
        <v>779</v>
      </c>
      <c r="D138" s="315">
        <f>VLOOKUP($A138,T10_Prev68CCG_1314Q1!$A:$AE,4,FALSE)+VLOOKUP($A138,T11_Prev68CCG_1314Q2!$A:$AE,4,FALSE)+VLOOKUP($A138,T12_Prev68CCG_1314Q3!$A:$AE,4,FALSE)+VLOOKUP($A138,T13_Prev68CCG_1314Q4!$A:$AE,4,FALSE)</f>
        <v>1813</v>
      </c>
      <c r="E138" s="316">
        <f>VLOOKUP($A138,T10_Prev68CCG_1314Q1!$A:$AE,5,FALSE)+VLOOKUP($A138,T11_Prev68CCG_1314Q2!$A:$AE,5,FALSE)+VLOOKUP($A138,T12_Prev68CCG_1314Q3!$A:$AE,5,FALSE)+VLOOKUP($A138,T13_Prev68CCG_1314Q4!$A:$AE,5,FALSE)</f>
        <v>575</v>
      </c>
      <c r="F138" s="130"/>
      <c r="G138" s="60" t="str">
        <f t="shared" si="10"/>
        <v/>
      </c>
      <c r="H138" s="129">
        <f>VLOOKUP($A138,T10_Prev68CCG_1314Q1!$A:$AE,9,FALSE)+VLOOKUP($A138,T11_Prev68CCG_1314Q2!$A:$AE,9,FALSE)+VLOOKUP($A138,T12_Prev68CCG_1314Q3!$A:$AE,9,FALSE)+VLOOKUP($A138,T13_Prev68CCG_1314Q4!$A:$AE,9,FALSE)</f>
        <v>0.73556923133586416</v>
      </c>
      <c r="I138" s="131"/>
      <c r="J138" s="316">
        <f>VLOOKUP($A138,T10_Prev68CCG_1314Q1!$A:$AE,11,FALSE)+VLOOKUP($A138,T11_Prev68CCG_1314Q2!$A:$AE,11,FALSE)+VLOOKUP($A138,T12_Prev68CCG_1314Q3!$A:$AE,11,FALSE)+VLOOKUP($A138,T13_Prev68CCG_1314Q4!$A:$AE,11,FALSE)</f>
        <v>0.29249270595157517</v>
      </c>
      <c r="K138" s="131"/>
      <c r="L138" s="316">
        <f>VLOOKUP($A138,T10_Prev68CCG_1314Q1!$A:$AE,13,FALSE)+VLOOKUP($A138,T11_Prev68CCG_1314Q2!$A:$AE,13,FALSE)+VLOOKUP($A138,T12_Prev68CCG_1314Q3!$A:$AE,13,FALSE)+VLOOKUP($A138,T13_Prev68CCG_1314Q4!$A:$AE,13,FALSE)</f>
        <v>1.9621941166079226</v>
      </c>
      <c r="M138" s="131"/>
      <c r="N138" s="316">
        <f>VLOOKUP($A138,T10_Prev68CCG_1314Q1!$A:$AE,15,FALSE)+VLOOKUP($A138,T11_Prev68CCG_1314Q2!$A:$AE,15,FALSE)+VLOOKUP($A138,T12_Prev68CCG_1314Q3!$A:$AE,15,FALSE)+VLOOKUP($A138,T13_Prev68CCG_1314Q4!$A:$AE,15,FALSE)</f>
        <v>0.23622478234157204</v>
      </c>
      <c r="O138" s="131">
        <f t="shared" si="8"/>
        <v>1.3029497095508663E-4</v>
      </c>
      <c r="P138" s="232" t="s">
        <v>784</v>
      </c>
      <c r="Q138" s="151">
        <f t="shared" ref="Q138:Q201" si="11">IF(R138&lt;-10%,1,IF(S138&gt;20%,1,0))</f>
        <v>0</v>
      </c>
      <c r="R138" s="27">
        <v>0.12190594059405946</v>
      </c>
      <c r="S138" s="27">
        <v>0.12190594059405946</v>
      </c>
    </row>
    <row r="139" spans="1:19" x14ac:dyDescent="0.2">
      <c r="A139" s="124" t="s">
        <v>785</v>
      </c>
      <c r="B139" s="124" t="s">
        <v>786</v>
      </c>
      <c r="C139" s="124" t="s">
        <v>779</v>
      </c>
      <c r="D139" s="315">
        <f>VLOOKUP($A139,T10_Prev68CCG_1314Q1!$A:$AE,4,FALSE)+VLOOKUP($A139,T11_Prev68CCG_1314Q2!$A:$AE,4,FALSE)+VLOOKUP($A139,T12_Prev68CCG_1314Q3!$A:$AE,4,FALSE)+VLOOKUP($A139,T13_Prev68CCG_1314Q4!$A:$AE,4,FALSE)</f>
        <v>6964</v>
      </c>
      <c r="E139" s="316">
        <f>VLOOKUP($A139,T10_Prev68CCG_1314Q1!$A:$AE,5,FALSE)+VLOOKUP($A139,T11_Prev68CCG_1314Q2!$A:$AE,5,FALSE)+VLOOKUP($A139,T12_Prev68CCG_1314Q3!$A:$AE,5,FALSE)+VLOOKUP($A139,T13_Prev68CCG_1314Q4!$A:$AE,5,FALSE)</f>
        <v>4825</v>
      </c>
      <c r="F139" s="130"/>
      <c r="G139" s="60" t="str">
        <f t="shared" si="10"/>
        <v/>
      </c>
      <c r="H139" s="129">
        <f>VLOOKUP($A139,T10_Prev68CCG_1314Q1!$A:$AE,9,FALSE)+VLOOKUP($A139,T11_Prev68CCG_1314Q2!$A:$AE,9,FALSE)+VLOOKUP($A139,T12_Prev68CCG_1314Q3!$A:$AE,9,FALSE)+VLOOKUP($A139,T13_Prev68CCG_1314Q4!$A:$AE,9,FALSE)</f>
        <v>1.0296870495906343</v>
      </c>
      <c r="I139" s="131"/>
      <c r="J139" s="316">
        <f>VLOOKUP($A139,T10_Prev68CCG_1314Q1!$A:$AE,11,FALSE)+VLOOKUP($A139,T11_Prev68CCG_1314Q2!$A:$AE,11,FALSE)+VLOOKUP($A139,T12_Prev68CCG_1314Q3!$A:$AE,11,FALSE)+VLOOKUP($A139,T13_Prev68CCG_1314Q4!$A:$AE,11,FALSE)</f>
        <v>0.43729671883007859</v>
      </c>
      <c r="K139" s="131"/>
      <c r="L139" s="316">
        <f>VLOOKUP($A139,T10_Prev68CCG_1314Q1!$A:$AE,13,FALSE)+VLOOKUP($A139,T11_Prev68CCG_1314Q2!$A:$AE,13,FALSE)+VLOOKUP($A139,T12_Prev68CCG_1314Q3!$A:$AE,13,FALSE)+VLOOKUP($A139,T13_Prev68CCG_1314Q4!$A:$AE,13,FALSE)</f>
        <v>1.5300658141062273</v>
      </c>
      <c r="M139" s="131"/>
      <c r="N139" s="316">
        <f>VLOOKUP($A139,T10_Prev68CCG_1314Q1!$A:$AE,15,FALSE)+VLOOKUP($A139,T11_Prev68CCG_1314Q2!$A:$AE,15,FALSE)+VLOOKUP($A139,T12_Prev68CCG_1314Q3!$A:$AE,15,FALSE)+VLOOKUP($A139,T13_Prev68CCG_1314Q4!$A:$AE,15,FALSE)</f>
        <v>1.0840465831420749E-2</v>
      </c>
      <c r="O139" s="131">
        <f t="shared" si="8"/>
        <v>1.5566435714274482E-6</v>
      </c>
      <c r="P139" s="232" t="s">
        <v>787</v>
      </c>
      <c r="Q139" s="151">
        <f t="shared" si="11"/>
        <v>1</v>
      </c>
      <c r="R139" s="27">
        <v>0.60386918470750817</v>
      </c>
      <c r="S139" s="27">
        <v>0.60386918470750817</v>
      </c>
    </row>
    <row r="140" spans="1:19" x14ac:dyDescent="0.2">
      <c r="A140" s="124" t="s">
        <v>788</v>
      </c>
      <c r="B140" s="124" t="s">
        <v>789</v>
      </c>
      <c r="C140" s="124" t="s">
        <v>779</v>
      </c>
      <c r="D140" s="315">
        <f>VLOOKUP($A140,T10_Prev68CCG_1314Q1!$A:$AE,4,FALSE)+VLOOKUP($A140,T11_Prev68CCG_1314Q2!$A:$AE,4,FALSE)+VLOOKUP($A140,T12_Prev68CCG_1314Q3!$A:$AE,4,FALSE)+VLOOKUP($A140,T13_Prev68CCG_1314Q4!$A:$AE,4,FALSE)</f>
        <v>3541</v>
      </c>
      <c r="E140" s="316">
        <f>VLOOKUP($A140,T10_Prev68CCG_1314Q1!$A:$AE,5,FALSE)+VLOOKUP($A140,T11_Prev68CCG_1314Q2!$A:$AE,5,FALSE)+VLOOKUP($A140,T12_Prev68CCG_1314Q3!$A:$AE,5,FALSE)+VLOOKUP($A140,T13_Prev68CCG_1314Q4!$A:$AE,5,FALSE)</f>
        <v>1763</v>
      </c>
      <c r="F140" s="130">
        <f t="shared" si="9"/>
        <v>0.49788195425021181</v>
      </c>
      <c r="G140" s="60" t="str">
        <f t="shared" si="10"/>
        <v>48.1% - 51.4%</v>
      </c>
      <c r="H140" s="129">
        <f>VLOOKUP($A140,T10_Prev68CCG_1314Q1!$A:$AE,9,FALSE)+VLOOKUP($A140,T11_Prev68CCG_1314Q2!$A:$AE,9,FALSE)+VLOOKUP($A140,T12_Prev68CCG_1314Q3!$A:$AE,9,FALSE)+VLOOKUP($A140,T13_Prev68CCG_1314Q4!$A:$AE,9,FALSE)</f>
        <v>1.3294460052084509</v>
      </c>
      <c r="I140" s="131">
        <v>0.33210957356678905</v>
      </c>
      <c r="J140" s="316">
        <f>VLOOKUP($A140,T10_Prev68CCG_1314Q1!$A:$AE,11,FALSE)+VLOOKUP($A140,T11_Prev68CCG_1314Q2!$A:$AE,11,FALSE)+VLOOKUP($A140,T12_Prev68CCG_1314Q3!$A:$AE,11,FALSE)+VLOOKUP($A140,T13_Prev68CCG_1314Q4!$A:$AE,11,FALSE)</f>
        <v>0.66482340853119437</v>
      </c>
      <c r="K140" s="131">
        <v>0.16577238068342276</v>
      </c>
      <c r="L140" s="316">
        <f>VLOOKUP($A140,T10_Prev68CCG_1314Q1!$A:$AE,13,FALSE)+VLOOKUP($A140,T11_Prev68CCG_1314Q2!$A:$AE,13,FALSE)+VLOOKUP($A140,T12_Prev68CCG_1314Q3!$A:$AE,13,FALSE)+VLOOKUP($A140,T13_Prev68CCG_1314Q4!$A:$AE,13,FALSE)</f>
        <v>1.9945132403515462</v>
      </c>
      <c r="M140" s="131">
        <v>0.49929398475007059</v>
      </c>
      <c r="N140" s="316">
        <f>VLOOKUP($A140,T10_Prev68CCG_1314Q1!$A:$AE,15,FALSE)+VLOOKUP($A140,T11_Prev68CCG_1314Q2!$A:$AE,15,FALSE)+VLOOKUP($A140,T12_Prev68CCG_1314Q3!$A:$AE,15,FALSE)+VLOOKUP($A140,T13_Prev68CCG_1314Q4!$A:$AE,15,FALSE)</f>
        <v>1.1217345908808626E-2</v>
      </c>
      <c r="O140" s="131">
        <f t="shared" si="8"/>
        <v>3.1678469101408151E-6</v>
      </c>
      <c r="P140" s="232" t="s">
        <v>790</v>
      </c>
      <c r="Q140" s="151">
        <f t="shared" si="11"/>
        <v>0</v>
      </c>
      <c r="R140" s="27">
        <v>-4.7606239913932202E-2</v>
      </c>
      <c r="S140" s="27">
        <v>-4.7606239913932202E-2</v>
      </c>
    </row>
    <row r="141" spans="1:19" x14ac:dyDescent="0.2">
      <c r="A141" s="124" t="s">
        <v>791</v>
      </c>
      <c r="B141" s="124" t="s">
        <v>792</v>
      </c>
      <c r="C141" s="124" t="s">
        <v>779</v>
      </c>
      <c r="D141" s="315">
        <f>VLOOKUP($A141,T10_Prev68CCG_1314Q1!$A:$AE,4,FALSE)+VLOOKUP($A141,T11_Prev68CCG_1314Q2!$A:$AE,4,FALSE)+VLOOKUP($A141,T12_Prev68CCG_1314Q3!$A:$AE,4,FALSE)+VLOOKUP($A141,T13_Prev68CCG_1314Q4!$A:$AE,4,FALSE)</f>
        <v>2413</v>
      </c>
      <c r="E141" s="316">
        <f>VLOOKUP($A141,T10_Prev68CCG_1314Q1!$A:$AE,5,FALSE)+VLOOKUP($A141,T11_Prev68CCG_1314Q2!$A:$AE,5,FALSE)+VLOOKUP($A141,T12_Prev68CCG_1314Q3!$A:$AE,5,FALSE)+VLOOKUP($A141,T13_Prev68CCG_1314Q4!$A:$AE,5,FALSE)</f>
        <v>954</v>
      </c>
      <c r="F141" s="130"/>
      <c r="G141" s="60" t="str">
        <f t="shared" si="10"/>
        <v/>
      </c>
      <c r="H141" s="129">
        <f>VLOOKUP($A141,T10_Prev68CCG_1314Q1!$A:$AE,9,FALSE)+VLOOKUP($A141,T11_Prev68CCG_1314Q2!$A:$AE,9,FALSE)+VLOOKUP($A141,T12_Prev68CCG_1314Q3!$A:$AE,9,FALSE)+VLOOKUP($A141,T13_Prev68CCG_1314Q4!$A:$AE,9,FALSE)</f>
        <v>0.59582852950424492</v>
      </c>
      <c r="I141" s="131"/>
      <c r="J141" s="316">
        <f>VLOOKUP($A141,T10_Prev68CCG_1314Q1!$A:$AE,11,FALSE)+VLOOKUP($A141,T11_Prev68CCG_1314Q2!$A:$AE,11,FALSE)+VLOOKUP($A141,T12_Prev68CCG_1314Q3!$A:$AE,11,FALSE)+VLOOKUP($A141,T13_Prev68CCG_1314Q4!$A:$AE,11,FALSE)</f>
        <v>0.2498689864794047</v>
      </c>
      <c r="K141" s="131"/>
      <c r="L141" s="316">
        <f>VLOOKUP($A141,T10_Prev68CCG_1314Q1!$A:$AE,13,FALSE)+VLOOKUP($A141,T11_Prev68CCG_1314Q2!$A:$AE,13,FALSE)+VLOOKUP($A141,T12_Prev68CCG_1314Q3!$A:$AE,13,FALSE)+VLOOKUP($A141,T13_Prev68CCG_1314Q4!$A:$AE,13,FALSE)</f>
        <v>1.1525783460853161</v>
      </c>
      <c r="M141" s="131"/>
      <c r="N141" s="316">
        <f>VLOOKUP($A141,T10_Prev68CCG_1314Q1!$A:$AE,15,FALSE)+VLOOKUP($A141,T11_Prev68CCG_1314Q2!$A:$AE,15,FALSE)+VLOOKUP($A141,T12_Prev68CCG_1314Q3!$A:$AE,15,FALSE)+VLOOKUP($A141,T13_Prev68CCG_1314Q4!$A:$AE,15,FALSE)</f>
        <v>0.23995523636184762</v>
      </c>
      <c r="O141" s="131">
        <f t="shared" si="8"/>
        <v>9.9442700522937266E-5</v>
      </c>
      <c r="P141" s="232" t="s">
        <v>793</v>
      </c>
      <c r="Q141" s="151">
        <f t="shared" si="11"/>
        <v>0</v>
      </c>
      <c r="R141" s="27">
        <v>2.8997867803838062E-2</v>
      </c>
      <c r="S141" s="27">
        <v>2.8997867803838062E-2</v>
      </c>
    </row>
    <row r="142" spans="1:19" x14ac:dyDescent="0.2">
      <c r="A142" s="124" t="s">
        <v>794</v>
      </c>
      <c r="B142" s="124" t="s">
        <v>795</v>
      </c>
      <c r="C142" s="124" t="s">
        <v>779</v>
      </c>
      <c r="D142" s="315">
        <f>VLOOKUP($A142,T10_Prev68CCG_1314Q1!$A:$AE,4,FALSE)+VLOOKUP($A142,T11_Prev68CCG_1314Q2!$A:$AE,4,FALSE)+VLOOKUP($A142,T12_Prev68CCG_1314Q3!$A:$AE,4,FALSE)+VLOOKUP($A142,T13_Prev68CCG_1314Q4!$A:$AE,4,FALSE)</f>
        <v>2262</v>
      </c>
      <c r="E142" s="316">
        <f>VLOOKUP($A142,T10_Prev68CCG_1314Q1!$A:$AE,5,FALSE)+VLOOKUP($A142,T11_Prev68CCG_1314Q2!$A:$AE,5,FALSE)+VLOOKUP($A142,T12_Prev68CCG_1314Q3!$A:$AE,5,FALSE)+VLOOKUP($A142,T13_Prev68CCG_1314Q4!$A:$AE,5,FALSE)</f>
        <v>1110</v>
      </c>
      <c r="F142" s="130">
        <f t="shared" si="9"/>
        <v>0.49071618037135278</v>
      </c>
      <c r="G142" s="60" t="str">
        <f t="shared" si="10"/>
        <v>47.0% - 51.1%</v>
      </c>
      <c r="H142" s="129">
        <f>VLOOKUP($A142,T10_Prev68CCG_1314Q1!$A:$AE,9,FALSE)+VLOOKUP($A142,T11_Prev68CCG_1314Q2!$A:$AE,9,FALSE)+VLOOKUP($A142,T12_Prev68CCG_1314Q3!$A:$AE,9,FALSE)+VLOOKUP($A142,T13_Prev68CCG_1314Q4!$A:$AE,9,FALSE)</f>
        <v>0.30219780219780218</v>
      </c>
      <c r="I142" s="131">
        <v>0.34217506631299732</v>
      </c>
      <c r="J142" s="316">
        <f>VLOOKUP($A142,T10_Prev68CCG_1314Q1!$A:$AE,11,FALSE)+VLOOKUP($A142,T11_Prev68CCG_1314Q2!$A:$AE,11,FALSE)+VLOOKUP($A142,T12_Prev68CCG_1314Q3!$A:$AE,11,FALSE)+VLOOKUP($A142,T13_Prev68CCG_1314Q4!$A:$AE,11,FALSE)</f>
        <v>0.17582417582417584</v>
      </c>
      <c r="K142" s="131">
        <v>0.14854111405835543</v>
      </c>
      <c r="L142" s="316">
        <f>VLOOKUP($A142,T10_Prev68CCG_1314Q1!$A:$AE,13,FALSE)+VLOOKUP($A142,T11_Prev68CCG_1314Q2!$A:$AE,13,FALSE)+VLOOKUP($A142,T12_Prev68CCG_1314Q3!$A:$AE,13,FALSE)+VLOOKUP($A142,T13_Prev68CCG_1314Q4!$A:$AE,13,FALSE)</f>
        <v>0.48534798534798534</v>
      </c>
      <c r="M142" s="131">
        <v>0.46021220159151194</v>
      </c>
      <c r="N142" s="316">
        <f>VLOOKUP($A142,T10_Prev68CCG_1314Q1!$A:$AE,15,FALSE)+VLOOKUP($A142,T11_Prev68CCG_1314Q2!$A:$AE,15,FALSE)+VLOOKUP($A142,T12_Prev68CCG_1314Q3!$A:$AE,15,FALSE)+VLOOKUP($A142,T13_Prev68CCG_1314Q4!$A:$AE,15,FALSE)</f>
        <v>0.19277342865332356</v>
      </c>
      <c r="O142" s="131">
        <f t="shared" si="8"/>
        <v>8.5222559086349934E-5</v>
      </c>
      <c r="P142" s="232" t="s">
        <v>796</v>
      </c>
      <c r="Q142" s="151">
        <f t="shared" si="11"/>
        <v>0</v>
      </c>
      <c r="R142" s="27">
        <v>-8.6429725363489474E-2</v>
      </c>
      <c r="S142" s="27">
        <v>-8.6429725363489474E-2</v>
      </c>
    </row>
    <row r="143" spans="1:19" x14ac:dyDescent="0.2">
      <c r="A143" s="124" t="s">
        <v>797</v>
      </c>
      <c r="B143" s="124" t="s">
        <v>798</v>
      </c>
      <c r="C143" s="124" t="s">
        <v>779</v>
      </c>
      <c r="D143" s="315">
        <f>VLOOKUP($A143,T10_Prev68CCG_1314Q1!$A:$AE,4,FALSE)+VLOOKUP($A143,T11_Prev68CCG_1314Q2!$A:$AE,4,FALSE)+VLOOKUP($A143,T12_Prev68CCG_1314Q3!$A:$AE,4,FALSE)+VLOOKUP($A143,T13_Prev68CCG_1314Q4!$A:$AE,4,FALSE)</f>
        <v>3720</v>
      </c>
      <c r="E143" s="316">
        <f>VLOOKUP($A143,T10_Prev68CCG_1314Q1!$A:$AE,5,FALSE)+VLOOKUP($A143,T11_Prev68CCG_1314Q2!$A:$AE,5,FALSE)+VLOOKUP($A143,T12_Prev68CCG_1314Q3!$A:$AE,5,FALSE)+VLOOKUP($A143,T13_Prev68CCG_1314Q4!$A:$AE,5,FALSE)</f>
        <v>1731</v>
      </c>
      <c r="F143" s="130">
        <f t="shared" si="9"/>
        <v>0.4653225806451613</v>
      </c>
      <c r="G143" s="60" t="str">
        <f t="shared" si="10"/>
        <v>44.9% - 48.1%</v>
      </c>
      <c r="H143" s="129">
        <f>VLOOKUP($A143,T10_Prev68CCG_1314Q1!$A:$AE,9,FALSE)+VLOOKUP($A143,T11_Prev68CCG_1314Q2!$A:$AE,9,FALSE)+VLOOKUP($A143,T12_Prev68CCG_1314Q3!$A:$AE,9,FALSE)+VLOOKUP($A143,T13_Prev68CCG_1314Q4!$A:$AE,9,FALSE)</f>
        <v>0.68989917908845477</v>
      </c>
      <c r="I143" s="131">
        <v>0.33682795698924733</v>
      </c>
      <c r="J143" s="316">
        <f>VLOOKUP($A143,T10_Prev68CCG_1314Q1!$A:$AE,11,FALSE)+VLOOKUP($A143,T11_Prev68CCG_1314Q2!$A:$AE,11,FALSE)+VLOOKUP($A143,T12_Prev68CCG_1314Q3!$A:$AE,11,FALSE)+VLOOKUP($A143,T13_Prev68CCG_1314Q4!$A:$AE,11,FALSE)</f>
        <v>0.27146727089167344</v>
      </c>
      <c r="K143" s="131">
        <v>0.12849462365591399</v>
      </c>
      <c r="L143" s="316">
        <f>VLOOKUP($A143,T10_Prev68CCG_1314Q1!$A:$AE,13,FALSE)+VLOOKUP($A143,T11_Prev68CCG_1314Q2!$A:$AE,13,FALSE)+VLOOKUP($A143,T12_Prev68CCG_1314Q3!$A:$AE,13,FALSE)+VLOOKUP($A143,T13_Prev68CCG_1314Q4!$A:$AE,13,FALSE)</f>
        <v>1.0375897086837549</v>
      </c>
      <c r="M143" s="131">
        <v>0.49193548387096775</v>
      </c>
      <c r="N143" s="316">
        <f>VLOOKUP($A143,T10_Prev68CCG_1314Q1!$A:$AE,15,FALSE)+VLOOKUP($A143,T11_Prev68CCG_1314Q2!$A:$AE,15,FALSE)+VLOOKUP($A143,T12_Prev68CCG_1314Q3!$A:$AE,15,FALSE)+VLOOKUP($A143,T13_Prev68CCG_1314Q4!$A:$AE,15,FALSE)</f>
        <v>0.1529566908814935</v>
      </c>
      <c r="O143" s="131">
        <f t="shared" si="8"/>
        <v>4.1117390021906853E-5</v>
      </c>
      <c r="P143" s="232" t="s">
        <v>799</v>
      </c>
      <c r="Q143" s="151">
        <f t="shared" si="11"/>
        <v>0</v>
      </c>
      <c r="R143" s="27">
        <v>-4.1977852176152464E-2</v>
      </c>
      <c r="S143" s="27">
        <v>-4.1977852176152464E-2</v>
      </c>
    </row>
    <row r="144" spans="1:19" x14ac:dyDescent="0.2">
      <c r="A144" s="124" t="s">
        <v>800</v>
      </c>
      <c r="B144" s="124" t="s">
        <v>801</v>
      </c>
      <c r="C144" s="124" t="s">
        <v>802</v>
      </c>
      <c r="D144" s="315">
        <f>VLOOKUP($A144,T10_Prev68CCG_1314Q1!$A:$AE,4,FALSE)+VLOOKUP($A144,T11_Prev68CCG_1314Q2!$A:$AE,4,FALSE)+VLOOKUP($A144,T12_Prev68CCG_1314Q3!$A:$AE,4,FALSE)+VLOOKUP($A144,T13_Prev68CCG_1314Q4!$A:$AE,4,FALSE)</f>
        <v>5252</v>
      </c>
      <c r="E144" s="316">
        <f>VLOOKUP($A144,T10_Prev68CCG_1314Q1!$A:$AE,5,FALSE)+VLOOKUP($A144,T11_Prev68CCG_1314Q2!$A:$AE,5,FALSE)+VLOOKUP($A144,T12_Prev68CCG_1314Q3!$A:$AE,5,FALSE)+VLOOKUP($A144,T13_Prev68CCG_1314Q4!$A:$AE,5,FALSE)</f>
        <v>2449</v>
      </c>
      <c r="F144" s="130">
        <f t="shared" si="9"/>
        <v>0.46629855293221634</v>
      </c>
      <c r="G144" s="60" t="str">
        <f t="shared" si="10"/>
        <v>45.3% - 48.0%</v>
      </c>
      <c r="H144" s="129">
        <f>VLOOKUP($A144,T10_Prev68CCG_1314Q1!$A:$AE,9,FALSE)+VLOOKUP($A144,T11_Prev68CCG_1314Q2!$A:$AE,9,FALSE)+VLOOKUP($A144,T12_Prev68CCG_1314Q3!$A:$AE,9,FALSE)+VLOOKUP($A144,T13_Prev68CCG_1314Q4!$A:$AE,9,FALSE)</f>
        <v>1.3481606163187037</v>
      </c>
      <c r="I144" s="131">
        <v>0.33701447067783702</v>
      </c>
      <c r="J144" s="316">
        <f>VLOOKUP($A144,T10_Prev68CCG_1314Q1!$A:$AE,11,FALSE)+VLOOKUP($A144,T11_Prev68CCG_1314Q2!$A:$AE,11,FALSE)+VLOOKUP($A144,T12_Prev68CCG_1314Q3!$A:$AE,11,FALSE)+VLOOKUP($A144,T13_Prev68CCG_1314Q4!$A:$AE,11,FALSE)</f>
        <v>0.51681454736034838</v>
      </c>
      <c r="K144" s="131">
        <v>0.12928408225437929</v>
      </c>
      <c r="L144" s="316">
        <f>VLOOKUP($A144,T10_Prev68CCG_1314Q1!$A:$AE,13,FALSE)+VLOOKUP($A144,T11_Prev68CCG_1314Q2!$A:$AE,13,FALSE)+VLOOKUP($A144,T12_Prev68CCG_1314Q3!$A:$AE,13,FALSE)+VLOOKUP($A144,T13_Prev68CCG_1314Q4!$A:$AE,13,FALSE)</f>
        <v>2.0580452750140732</v>
      </c>
      <c r="M144" s="131">
        <v>0.5144706778370145</v>
      </c>
      <c r="N144" s="316">
        <f>VLOOKUP($A144,T10_Prev68CCG_1314Q1!$A:$AE,15,FALSE)+VLOOKUP($A144,T11_Prev68CCG_1314Q2!$A:$AE,15,FALSE)+VLOOKUP($A144,T12_Prev68CCG_1314Q3!$A:$AE,15,FALSE)+VLOOKUP($A144,T13_Prev68CCG_1314Q4!$A:$AE,15,FALSE)</f>
        <v>7.697956130687493E-2</v>
      </c>
      <c r="O144" s="131">
        <f t="shared" si="8"/>
        <v>1.4657189890874892E-5</v>
      </c>
      <c r="P144" s="232" t="s">
        <v>803</v>
      </c>
      <c r="Q144" s="151">
        <f t="shared" si="11"/>
        <v>0</v>
      </c>
      <c r="R144" s="27">
        <v>-2.9384586952504121E-2</v>
      </c>
      <c r="S144" s="27">
        <v>-2.9384586952504121E-2</v>
      </c>
    </row>
    <row r="145" spans="1:19" x14ac:dyDescent="0.2">
      <c r="A145" s="124" t="s">
        <v>804</v>
      </c>
      <c r="B145" s="124" t="s">
        <v>805</v>
      </c>
      <c r="C145" s="124" t="s">
        <v>802</v>
      </c>
      <c r="D145" s="315">
        <f>VLOOKUP($A145,T10_Prev68CCG_1314Q1!$A:$AE,4,FALSE)+VLOOKUP($A145,T11_Prev68CCG_1314Q2!$A:$AE,4,FALSE)+VLOOKUP($A145,T12_Prev68CCG_1314Q3!$A:$AE,4,FALSE)+VLOOKUP($A145,T13_Prev68CCG_1314Q4!$A:$AE,4,FALSE)</f>
        <v>946</v>
      </c>
      <c r="E145" s="316">
        <f>VLOOKUP($A145,T10_Prev68CCG_1314Q1!$A:$AE,5,FALSE)+VLOOKUP($A145,T11_Prev68CCG_1314Q2!$A:$AE,5,FALSE)+VLOOKUP($A145,T12_Prev68CCG_1314Q3!$A:$AE,5,FALSE)+VLOOKUP($A145,T13_Prev68CCG_1314Q4!$A:$AE,5,FALSE)</f>
        <v>349</v>
      </c>
      <c r="F145" s="130"/>
      <c r="G145" s="60" t="str">
        <f t="shared" si="10"/>
        <v/>
      </c>
      <c r="H145" s="129">
        <f>VLOOKUP($A145,T10_Prev68CCG_1314Q1!$A:$AE,9,FALSE)+VLOOKUP($A145,T11_Prev68CCG_1314Q2!$A:$AE,9,FALSE)+VLOOKUP($A145,T12_Prev68CCG_1314Q3!$A:$AE,9,FALSE)+VLOOKUP($A145,T13_Prev68CCG_1314Q4!$A:$AE,9,FALSE)</f>
        <v>0.5893577466764881</v>
      </c>
      <c r="I145" s="131"/>
      <c r="J145" s="316">
        <f>VLOOKUP($A145,T10_Prev68CCG_1314Q1!$A:$AE,11,FALSE)+VLOOKUP($A145,T11_Prev68CCG_1314Q2!$A:$AE,11,FALSE)+VLOOKUP($A145,T12_Prev68CCG_1314Q3!$A:$AE,11,FALSE)+VLOOKUP($A145,T13_Prev68CCG_1314Q4!$A:$AE,11,FALSE)</f>
        <v>0.15379353888245817</v>
      </c>
      <c r="K145" s="131"/>
      <c r="L145" s="316">
        <f>VLOOKUP($A145,T10_Prev68CCG_1314Q1!$A:$AE,13,FALSE)+VLOOKUP($A145,T11_Prev68CCG_1314Q2!$A:$AE,13,FALSE)+VLOOKUP($A145,T12_Prev68CCG_1314Q3!$A:$AE,13,FALSE)+VLOOKUP($A145,T13_Prev68CCG_1314Q4!$A:$AE,13,FALSE)</f>
        <v>1.216142270861833</v>
      </c>
      <c r="M145" s="131"/>
      <c r="N145" s="316">
        <f>VLOOKUP($A145,T10_Prev68CCG_1314Q1!$A:$AE,15,FALSE)+VLOOKUP($A145,T11_Prev68CCG_1314Q2!$A:$AE,15,FALSE)+VLOOKUP($A145,T12_Prev68CCG_1314Q3!$A:$AE,15,FALSE)+VLOOKUP($A145,T13_Prev68CCG_1314Q4!$A:$AE,15,FALSE)</f>
        <v>0.29525931624714835</v>
      </c>
      <c r="O145" s="131">
        <f t="shared" si="8"/>
        <v>3.1211344212172133E-4</v>
      </c>
      <c r="P145" s="232" t="s">
        <v>806</v>
      </c>
      <c r="Q145" s="151">
        <f t="shared" si="11"/>
        <v>0</v>
      </c>
      <c r="R145" s="27">
        <v>-1.3555787278414999E-2</v>
      </c>
      <c r="S145" s="27">
        <v>-1.3555787278414999E-2</v>
      </c>
    </row>
    <row r="146" spans="1:19" x14ac:dyDescent="0.2">
      <c r="A146" s="124" t="s">
        <v>807</v>
      </c>
      <c r="B146" s="124" t="s">
        <v>808</v>
      </c>
      <c r="C146" s="124" t="s">
        <v>802</v>
      </c>
      <c r="D146" s="315">
        <f>VLOOKUP($A146,T10_Prev68CCG_1314Q1!$A:$AE,4,FALSE)+VLOOKUP($A146,T11_Prev68CCG_1314Q2!$A:$AE,4,FALSE)+VLOOKUP($A146,T12_Prev68CCG_1314Q3!$A:$AE,4,FALSE)+VLOOKUP($A146,T13_Prev68CCG_1314Q4!$A:$AE,4,FALSE)</f>
        <v>6744</v>
      </c>
      <c r="E146" s="316">
        <f>VLOOKUP($A146,T10_Prev68CCG_1314Q1!$A:$AE,5,FALSE)+VLOOKUP($A146,T11_Prev68CCG_1314Q2!$A:$AE,5,FALSE)+VLOOKUP($A146,T12_Prev68CCG_1314Q3!$A:$AE,5,FALSE)+VLOOKUP($A146,T13_Prev68CCG_1314Q4!$A:$AE,5,FALSE)</f>
        <v>2325</v>
      </c>
      <c r="F146" s="130"/>
      <c r="G146" s="60" t="str">
        <f t="shared" si="10"/>
        <v/>
      </c>
      <c r="H146" s="129">
        <f>VLOOKUP($A146,T10_Prev68CCG_1314Q1!$A:$AE,9,FALSE)+VLOOKUP($A146,T11_Prev68CCG_1314Q2!$A:$AE,9,FALSE)+VLOOKUP($A146,T12_Prev68CCG_1314Q3!$A:$AE,9,FALSE)+VLOOKUP($A146,T13_Prev68CCG_1314Q4!$A:$AE,9,FALSE)</f>
        <v>0</v>
      </c>
      <c r="I146" s="131"/>
      <c r="J146" s="316">
        <f>VLOOKUP($A146,T10_Prev68CCG_1314Q1!$A:$AE,11,FALSE)+VLOOKUP($A146,T11_Prev68CCG_1314Q2!$A:$AE,11,FALSE)+VLOOKUP($A146,T12_Prev68CCG_1314Q3!$A:$AE,11,FALSE)+VLOOKUP($A146,T13_Prev68CCG_1314Q4!$A:$AE,11,FALSE)</f>
        <v>0</v>
      </c>
      <c r="K146" s="131"/>
      <c r="L146" s="316">
        <f>VLOOKUP($A146,T10_Prev68CCG_1314Q1!$A:$AE,13,FALSE)+VLOOKUP($A146,T11_Prev68CCG_1314Q2!$A:$AE,13,FALSE)+VLOOKUP($A146,T12_Prev68CCG_1314Q3!$A:$AE,13,FALSE)+VLOOKUP($A146,T13_Prev68CCG_1314Q4!$A:$AE,13,FALSE)</f>
        <v>0</v>
      </c>
      <c r="M146" s="131"/>
      <c r="N146" s="316">
        <f>VLOOKUP($A146,T10_Prev68CCG_1314Q1!$A:$AE,15,FALSE)+VLOOKUP($A146,T11_Prev68CCG_1314Q2!$A:$AE,15,FALSE)+VLOOKUP($A146,T12_Prev68CCG_1314Q3!$A:$AE,15,FALSE)+VLOOKUP($A146,T13_Prev68CCG_1314Q4!$A:$AE,15,FALSE)</f>
        <v>1.3357176861254434</v>
      </c>
      <c r="O146" s="131">
        <f t="shared" si="8"/>
        <v>1.9806015511943112E-4</v>
      </c>
      <c r="P146" s="232" t="s">
        <v>809</v>
      </c>
      <c r="Q146" s="151">
        <f t="shared" si="11"/>
        <v>0</v>
      </c>
      <c r="R146" s="27">
        <v>-1.9339828413552418E-2</v>
      </c>
      <c r="S146" s="27">
        <v>-1.9339828413552418E-2</v>
      </c>
    </row>
    <row r="147" spans="1:19" x14ac:dyDescent="0.2">
      <c r="A147" s="124" t="s">
        <v>810</v>
      </c>
      <c r="B147" s="124" t="s">
        <v>811</v>
      </c>
      <c r="C147" s="124" t="s">
        <v>802</v>
      </c>
      <c r="D147" s="315">
        <f>VLOOKUP($A147,T10_Prev68CCG_1314Q1!$A:$AE,4,FALSE)+VLOOKUP($A147,T11_Prev68CCG_1314Q2!$A:$AE,4,FALSE)+VLOOKUP($A147,T12_Prev68CCG_1314Q3!$A:$AE,4,FALSE)+VLOOKUP($A147,T13_Prev68CCG_1314Q4!$A:$AE,4,FALSE)</f>
        <v>7822</v>
      </c>
      <c r="E147" s="316">
        <f>VLOOKUP($A147,T10_Prev68CCG_1314Q1!$A:$AE,5,FALSE)+VLOOKUP($A147,T11_Prev68CCG_1314Q2!$A:$AE,5,FALSE)+VLOOKUP($A147,T12_Prev68CCG_1314Q3!$A:$AE,5,FALSE)+VLOOKUP($A147,T13_Prev68CCG_1314Q4!$A:$AE,5,FALSE)</f>
        <v>2662</v>
      </c>
      <c r="F147" s="130"/>
      <c r="G147" s="60" t="str">
        <f t="shared" si="10"/>
        <v/>
      </c>
      <c r="H147" s="129">
        <f>VLOOKUP($A147,T10_Prev68CCG_1314Q1!$A:$AE,9,FALSE)+VLOOKUP($A147,T11_Prev68CCG_1314Q2!$A:$AE,9,FALSE)+VLOOKUP($A147,T12_Prev68CCG_1314Q3!$A:$AE,9,FALSE)+VLOOKUP($A147,T13_Prev68CCG_1314Q4!$A:$AE,9,FALSE)</f>
        <v>0</v>
      </c>
      <c r="I147" s="131"/>
      <c r="J147" s="316">
        <f>VLOOKUP($A147,T10_Prev68CCG_1314Q1!$A:$AE,11,FALSE)+VLOOKUP($A147,T11_Prev68CCG_1314Q2!$A:$AE,11,FALSE)+VLOOKUP($A147,T12_Prev68CCG_1314Q3!$A:$AE,11,FALSE)+VLOOKUP($A147,T13_Prev68CCG_1314Q4!$A:$AE,11,FALSE)</f>
        <v>0</v>
      </c>
      <c r="K147" s="131"/>
      <c r="L147" s="316">
        <f>VLOOKUP($A147,T10_Prev68CCG_1314Q1!$A:$AE,13,FALSE)+VLOOKUP($A147,T11_Prev68CCG_1314Q2!$A:$AE,13,FALSE)+VLOOKUP($A147,T12_Prev68CCG_1314Q3!$A:$AE,13,FALSE)+VLOOKUP($A147,T13_Prev68CCG_1314Q4!$A:$AE,13,FALSE)</f>
        <v>0</v>
      </c>
      <c r="M147" s="131"/>
      <c r="N147" s="316">
        <f>VLOOKUP($A147,T10_Prev68CCG_1314Q1!$A:$AE,15,FALSE)+VLOOKUP($A147,T11_Prev68CCG_1314Q2!$A:$AE,15,FALSE)+VLOOKUP($A147,T12_Prev68CCG_1314Q3!$A:$AE,15,FALSE)+VLOOKUP($A147,T13_Prev68CCG_1314Q4!$A:$AE,15,FALSE)</f>
        <v>1.7635894081831371</v>
      </c>
      <c r="O147" s="131">
        <f t="shared" si="8"/>
        <v>2.2546527846882346E-4</v>
      </c>
      <c r="P147" s="232" t="s">
        <v>812</v>
      </c>
      <c r="Q147" s="151">
        <f t="shared" si="11"/>
        <v>0</v>
      </c>
      <c r="R147" s="27">
        <v>3.9789500705942338E-3</v>
      </c>
      <c r="S147" s="27">
        <v>3.9789500705942338E-3</v>
      </c>
    </row>
    <row r="148" spans="1:19" s="133" customFormat="1" x14ac:dyDescent="0.2">
      <c r="A148" s="124" t="s">
        <v>813</v>
      </c>
      <c r="B148" s="124" t="s">
        <v>814</v>
      </c>
      <c r="C148" s="124" t="s">
        <v>802</v>
      </c>
      <c r="D148" s="315">
        <f>VLOOKUP($A148,T10_Prev68CCG_1314Q1!$A:$AE,4,FALSE)+VLOOKUP($A148,T11_Prev68CCG_1314Q2!$A:$AE,4,FALSE)+VLOOKUP($A148,T12_Prev68CCG_1314Q3!$A:$AE,4,FALSE)+VLOOKUP($A148,T13_Prev68CCG_1314Q4!$A:$AE,4,FALSE)</f>
        <v>3433</v>
      </c>
      <c r="E148" s="316">
        <f>VLOOKUP($A148,T10_Prev68CCG_1314Q1!$A:$AE,5,FALSE)+VLOOKUP($A148,T11_Prev68CCG_1314Q2!$A:$AE,5,FALSE)+VLOOKUP($A148,T12_Prev68CCG_1314Q3!$A:$AE,5,FALSE)+VLOOKUP($A148,T13_Prev68CCG_1314Q4!$A:$AE,5,FALSE)</f>
        <v>1921</v>
      </c>
      <c r="F148" s="130">
        <f t="shared" si="9"/>
        <v>0.55956889018351297</v>
      </c>
      <c r="G148" s="60" t="str">
        <f t="shared" si="10"/>
        <v>54.3% - 57.6%</v>
      </c>
      <c r="H148" s="129">
        <f>VLOOKUP($A148,T10_Prev68CCG_1314Q1!$A:$AE,9,FALSE)+VLOOKUP($A148,T11_Prev68CCG_1314Q2!$A:$AE,9,FALSE)+VLOOKUP($A148,T12_Prev68CCG_1314Q3!$A:$AE,9,FALSE)+VLOOKUP($A148,T13_Prev68CCG_1314Q4!$A:$AE,9,FALSE)</f>
        <v>1.032402736931745</v>
      </c>
      <c r="I148" s="131">
        <v>0.34022720652490535</v>
      </c>
      <c r="J148" s="316">
        <f>VLOOKUP($A148,T10_Prev68CCG_1314Q1!$A:$AE,11,FALSE)+VLOOKUP($A148,T11_Prev68CCG_1314Q2!$A:$AE,11,FALSE)+VLOOKUP($A148,T12_Prev68CCG_1314Q3!$A:$AE,11,FALSE)+VLOOKUP($A148,T13_Prev68CCG_1314Q4!$A:$AE,11,FALSE)</f>
        <v>0.66431813482307045</v>
      </c>
      <c r="K148" s="131">
        <v>0.21934168365860762</v>
      </c>
      <c r="L148" s="316">
        <f>VLOOKUP($A148,T10_Prev68CCG_1314Q1!$A:$AE,13,FALSE)+VLOOKUP($A148,T11_Prev68CCG_1314Q2!$A:$AE,13,FALSE)+VLOOKUP($A148,T12_Prev68CCG_1314Q3!$A:$AE,13,FALSE)+VLOOKUP($A148,T13_Prev68CCG_1314Q4!$A:$AE,13,FALSE)</f>
        <v>1.2478629006187627</v>
      </c>
      <c r="M148" s="131">
        <v>0.41829303815904456</v>
      </c>
      <c r="N148" s="316">
        <f>VLOOKUP($A148,T10_Prev68CCG_1314Q1!$A:$AE,15,FALSE)+VLOOKUP($A148,T11_Prev68CCG_1314Q2!$A:$AE,15,FALSE)+VLOOKUP($A148,T12_Prev68CCG_1314Q3!$A:$AE,15,FALSE)+VLOOKUP($A148,T13_Prev68CCG_1314Q4!$A:$AE,15,FALSE)</f>
        <v>8.9855003136625825E-2</v>
      </c>
      <c r="O148" s="131">
        <f t="shared" si="8"/>
        <v>2.6173901292346584E-5</v>
      </c>
      <c r="P148" s="232" t="s">
        <v>815</v>
      </c>
      <c r="Q148" s="151">
        <f t="shared" si="11"/>
        <v>0</v>
      </c>
      <c r="R148" s="27">
        <v>-4.0525433202906691E-2</v>
      </c>
      <c r="S148" s="27">
        <v>-4.0525433202906691E-2</v>
      </c>
    </row>
    <row r="149" spans="1:19" s="133" customFormat="1" x14ac:dyDescent="0.2">
      <c r="A149" s="124" t="s">
        <v>816</v>
      </c>
      <c r="B149" s="124" t="s">
        <v>817</v>
      </c>
      <c r="C149" s="124" t="s">
        <v>802</v>
      </c>
      <c r="D149" s="315">
        <f>VLOOKUP($A149,T10_Prev68CCG_1314Q1!$A:$AE,4,FALSE)+VLOOKUP($A149,T11_Prev68CCG_1314Q2!$A:$AE,4,FALSE)+VLOOKUP($A149,T12_Prev68CCG_1314Q3!$A:$AE,4,FALSE)+VLOOKUP($A149,T13_Prev68CCG_1314Q4!$A:$AE,4,FALSE)</f>
        <v>3920</v>
      </c>
      <c r="E149" s="316">
        <f>VLOOKUP($A149,T10_Prev68CCG_1314Q1!$A:$AE,5,FALSE)+VLOOKUP($A149,T11_Prev68CCG_1314Q2!$A:$AE,5,FALSE)+VLOOKUP($A149,T12_Prev68CCG_1314Q3!$A:$AE,5,FALSE)+VLOOKUP($A149,T13_Prev68CCG_1314Q4!$A:$AE,5,FALSE)</f>
        <v>2011</v>
      </c>
      <c r="F149" s="130">
        <f t="shared" si="9"/>
        <v>0.51301020408163267</v>
      </c>
      <c r="G149" s="60" t="str">
        <f t="shared" si="10"/>
        <v>49.7% - 52.9%</v>
      </c>
      <c r="H149" s="129">
        <f>VLOOKUP($A149,T10_Prev68CCG_1314Q1!$A:$AE,9,FALSE)+VLOOKUP($A149,T11_Prev68CCG_1314Q2!$A:$AE,9,FALSE)+VLOOKUP($A149,T12_Prev68CCG_1314Q3!$A:$AE,9,FALSE)+VLOOKUP($A149,T13_Prev68CCG_1314Q4!$A:$AE,9,FALSE)</f>
        <v>0.61282824382129275</v>
      </c>
      <c r="I149" s="131">
        <v>0.30816326530612242</v>
      </c>
      <c r="J149" s="316">
        <f>VLOOKUP($A149,T10_Prev68CCG_1314Q1!$A:$AE,11,FALSE)+VLOOKUP($A149,T11_Prev68CCG_1314Q2!$A:$AE,11,FALSE)+VLOOKUP($A149,T12_Prev68CCG_1314Q3!$A:$AE,11,FALSE)+VLOOKUP($A149,T13_Prev68CCG_1314Q4!$A:$AE,11,FALSE)</f>
        <v>0.41425558460076045</v>
      </c>
      <c r="K149" s="131">
        <v>0.20484693877551022</v>
      </c>
      <c r="L149" s="316">
        <f>VLOOKUP($A149,T10_Prev68CCG_1314Q1!$A:$AE,13,FALSE)+VLOOKUP($A149,T11_Prev68CCG_1314Q2!$A:$AE,13,FALSE)+VLOOKUP($A149,T12_Prev68CCG_1314Q3!$A:$AE,13,FALSE)+VLOOKUP($A149,T13_Prev68CCG_1314Q4!$A:$AE,13,FALSE)</f>
        <v>0.88727572480988592</v>
      </c>
      <c r="M149" s="131">
        <v>0.43826530612244896</v>
      </c>
      <c r="N149" s="316">
        <f>VLOOKUP($A149,T10_Prev68CCG_1314Q1!$A:$AE,15,FALSE)+VLOOKUP($A149,T11_Prev68CCG_1314Q2!$A:$AE,15,FALSE)+VLOOKUP($A149,T12_Prev68CCG_1314Q3!$A:$AE,15,FALSE)+VLOOKUP($A149,T13_Prev68CCG_1314Q4!$A:$AE,15,FALSE)</f>
        <v>0.19628074808632825</v>
      </c>
      <c r="O149" s="131">
        <f t="shared" si="8"/>
        <v>5.0071619409777615E-5</v>
      </c>
      <c r="P149" s="232" t="s">
        <v>818</v>
      </c>
      <c r="Q149" s="151">
        <f t="shared" si="11"/>
        <v>0</v>
      </c>
      <c r="R149" s="27">
        <v>-1.2738853503184711E-3</v>
      </c>
      <c r="S149" s="27">
        <v>-1.2738853503184711E-3</v>
      </c>
    </row>
    <row r="150" spans="1:19" s="133" customFormat="1" x14ac:dyDescent="0.2">
      <c r="A150" s="124" t="s">
        <v>819</v>
      </c>
      <c r="B150" s="124" t="s">
        <v>820</v>
      </c>
      <c r="C150" s="124" t="s">
        <v>802</v>
      </c>
      <c r="D150" s="315">
        <f>VLOOKUP($A150,T10_Prev68CCG_1314Q1!$A:$AE,4,FALSE)+VLOOKUP($A150,T11_Prev68CCG_1314Q2!$A:$AE,4,FALSE)+VLOOKUP($A150,T12_Prev68CCG_1314Q3!$A:$AE,4,FALSE)+VLOOKUP($A150,T13_Prev68CCG_1314Q4!$A:$AE,4,FALSE)</f>
        <v>7773</v>
      </c>
      <c r="E150" s="316">
        <f>VLOOKUP($A150,T10_Prev68CCG_1314Q1!$A:$AE,5,FALSE)+VLOOKUP($A150,T11_Prev68CCG_1314Q2!$A:$AE,5,FALSE)+VLOOKUP($A150,T12_Prev68CCG_1314Q3!$A:$AE,5,FALSE)+VLOOKUP($A150,T13_Prev68CCG_1314Q4!$A:$AE,5,FALSE)</f>
        <v>3231</v>
      </c>
      <c r="F150" s="130"/>
      <c r="G150" s="60" t="str">
        <f t="shared" si="10"/>
        <v/>
      </c>
      <c r="H150" s="129">
        <f>VLOOKUP($A150,T10_Prev68CCG_1314Q1!$A:$AE,9,FALSE)+VLOOKUP($A150,T11_Prev68CCG_1314Q2!$A:$AE,9,FALSE)+VLOOKUP($A150,T12_Prev68CCG_1314Q3!$A:$AE,9,FALSE)+VLOOKUP($A150,T13_Prev68CCG_1314Q4!$A:$AE,9,FALSE)</f>
        <v>0</v>
      </c>
      <c r="I150" s="131"/>
      <c r="J150" s="316">
        <f>VLOOKUP($A150,T10_Prev68CCG_1314Q1!$A:$AE,11,FALSE)+VLOOKUP($A150,T11_Prev68CCG_1314Q2!$A:$AE,11,FALSE)+VLOOKUP($A150,T12_Prev68CCG_1314Q3!$A:$AE,11,FALSE)+VLOOKUP($A150,T13_Prev68CCG_1314Q4!$A:$AE,11,FALSE)</f>
        <v>0</v>
      </c>
      <c r="K150" s="131"/>
      <c r="L150" s="316">
        <f>VLOOKUP($A150,T10_Prev68CCG_1314Q1!$A:$AE,13,FALSE)+VLOOKUP($A150,T11_Prev68CCG_1314Q2!$A:$AE,13,FALSE)+VLOOKUP($A150,T12_Prev68CCG_1314Q3!$A:$AE,13,FALSE)+VLOOKUP($A150,T13_Prev68CCG_1314Q4!$A:$AE,13,FALSE)</f>
        <v>0</v>
      </c>
      <c r="M150" s="131"/>
      <c r="N150" s="316">
        <f>VLOOKUP($A150,T10_Prev68CCG_1314Q1!$A:$AE,15,FALSE)+VLOOKUP($A150,T11_Prev68CCG_1314Q2!$A:$AE,15,FALSE)+VLOOKUP($A150,T12_Prev68CCG_1314Q3!$A:$AE,15,FALSE)+VLOOKUP($A150,T13_Prev68CCG_1314Q4!$A:$AE,15,FALSE)</f>
        <v>0.48490003424076639</v>
      </c>
      <c r="O150" s="131">
        <f t="shared" si="8"/>
        <v>6.2382610863343158E-5</v>
      </c>
      <c r="P150" s="232" t="s">
        <v>821</v>
      </c>
      <c r="Q150" s="151">
        <f t="shared" si="11"/>
        <v>0</v>
      </c>
      <c r="R150" s="27">
        <v>-5.2304316020482799E-2</v>
      </c>
      <c r="S150" s="27">
        <v>-5.2304316020482799E-2</v>
      </c>
    </row>
    <row r="151" spans="1:19" s="133" customFormat="1" x14ac:dyDescent="0.2">
      <c r="A151" s="124" t="s">
        <v>822</v>
      </c>
      <c r="B151" s="124" t="s">
        <v>823</v>
      </c>
      <c r="C151" s="124" t="s">
        <v>824</v>
      </c>
      <c r="D151" s="315">
        <f>VLOOKUP($A151,T10_Prev68CCG_1314Q1!$A:$AE,4,FALSE)+VLOOKUP($A151,T11_Prev68CCG_1314Q2!$A:$AE,4,FALSE)+VLOOKUP($A151,T12_Prev68CCG_1314Q3!$A:$AE,4,FALSE)+VLOOKUP($A151,T13_Prev68CCG_1314Q4!$A:$AE,4,FALSE)</f>
        <v>3175</v>
      </c>
      <c r="E151" s="316">
        <f>VLOOKUP($A151,T10_Prev68CCG_1314Q1!$A:$AE,5,FALSE)+VLOOKUP($A151,T11_Prev68CCG_1314Q2!$A:$AE,5,FALSE)+VLOOKUP($A151,T12_Prev68CCG_1314Q3!$A:$AE,5,FALSE)+VLOOKUP($A151,T13_Prev68CCG_1314Q4!$A:$AE,5,FALSE)</f>
        <v>1571</v>
      </c>
      <c r="F151" s="130">
        <f t="shared" si="9"/>
        <v>0.49480314960629923</v>
      </c>
      <c r="G151" s="60" t="str">
        <f t="shared" si="10"/>
        <v>47.7% - 51.2%</v>
      </c>
      <c r="H151" s="129">
        <f>VLOOKUP($A151,T10_Prev68CCG_1314Q1!$A:$AE,9,FALSE)+VLOOKUP($A151,T11_Prev68CCG_1314Q2!$A:$AE,9,FALSE)+VLOOKUP($A151,T12_Prev68CCG_1314Q3!$A:$AE,9,FALSE)+VLOOKUP($A151,T13_Prev68CCG_1314Q4!$A:$AE,9,FALSE)</f>
        <v>1.5028857527629147</v>
      </c>
      <c r="I151" s="131">
        <v>0.37606299212598426</v>
      </c>
      <c r="J151" s="316">
        <f>VLOOKUP($A151,T10_Prev68CCG_1314Q1!$A:$AE,11,FALSE)+VLOOKUP($A151,T11_Prev68CCG_1314Q2!$A:$AE,11,FALSE)+VLOOKUP($A151,T12_Prev68CCG_1314Q3!$A:$AE,11,FALSE)+VLOOKUP($A151,T13_Prev68CCG_1314Q4!$A:$AE,11,FALSE)</f>
        <v>0.47365315551833731</v>
      </c>
      <c r="K151" s="131">
        <v>0.11874015748031497</v>
      </c>
      <c r="L151" s="316">
        <f>VLOOKUP($A151,T10_Prev68CCG_1314Q1!$A:$AE,13,FALSE)+VLOOKUP($A151,T11_Prev68CCG_1314Q2!$A:$AE,13,FALSE)+VLOOKUP($A151,T12_Prev68CCG_1314Q3!$A:$AE,13,FALSE)+VLOOKUP($A151,T13_Prev68CCG_1314Q4!$A:$AE,13,FALSE)</f>
        <v>1.9516794653987715</v>
      </c>
      <c r="M151" s="131">
        <v>0.48724409448818895</v>
      </c>
      <c r="N151" s="316">
        <f>VLOOKUP($A151,T10_Prev68CCG_1314Q1!$A:$AE,15,FALSE)+VLOOKUP($A151,T11_Prev68CCG_1314Q2!$A:$AE,15,FALSE)+VLOOKUP($A151,T12_Prev68CCG_1314Q3!$A:$AE,15,FALSE)+VLOOKUP($A151,T13_Prev68CCG_1314Q4!$A:$AE,15,FALSE)</f>
        <v>7.1781626319976602E-2</v>
      </c>
      <c r="O151" s="131">
        <f t="shared" si="8"/>
        <v>2.2608386242512316E-5</v>
      </c>
      <c r="P151" s="232" t="s">
        <v>825</v>
      </c>
      <c r="Q151" s="151">
        <f t="shared" si="11"/>
        <v>0</v>
      </c>
      <c r="R151" s="27">
        <v>-5.5059523809523836E-2</v>
      </c>
      <c r="S151" s="27">
        <v>-5.5059523809523836E-2</v>
      </c>
    </row>
    <row r="152" spans="1:19" s="133" customFormat="1" x14ac:dyDescent="0.2">
      <c r="A152" s="124" t="s">
        <v>826</v>
      </c>
      <c r="B152" s="124" t="s">
        <v>827</v>
      </c>
      <c r="C152" s="124" t="s">
        <v>824</v>
      </c>
      <c r="D152" s="315">
        <f>VLOOKUP($A152,T10_Prev68CCG_1314Q1!$A:$AE,4,FALSE)+VLOOKUP($A152,T11_Prev68CCG_1314Q2!$A:$AE,4,FALSE)+VLOOKUP($A152,T12_Prev68CCG_1314Q3!$A:$AE,4,FALSE)+VLOOKUP($A152,T13_Prev68CCG_1314Q4!$A:$AE,4,FALSE)</f>
        <v>5002</v>
      </c>
      <c r="E152" s="316">
        <f>VLOOKUP($A152,T10_Prev68CCG_1314Q1!$A:$AE,5,FALSE)+VLOOKUP($A152,T11_Prev68CCG_1314Q2!$A:$AE,5,FALSE)+VLOOKUP($A152,T12_Prev68CCG_1314Q3!$A:$AE,5,FALSE)+VLOOKUP($A152,T13_Prev68CCG_1314Q4!$A:$AE,5,FALSE)</f>
        <v>2834</v>
      </c>
      <c r="F152" s="130">
        <f t="shared" si="9"/>
        <v>0.56657337065173929</v>
      </c>
      <c r="G152" s="60" t="str">
        <f t="shared" si="10"/>
        <v>55.3% - 58.0%</v>
      </c>
      <c r="H152" s="129">
        <f>VLOOKUP($A152,T10_Prev68CCG_1314Q1!$A:$AE,9,FALSE)+VLOOKUP($A152,T11_Prev68CCG_1314Q2!$A:$AE,9,FALSE)+VLOOKUP($A152,T12_Prev68CCG_1314Q3!$A:$AE,9,FALSE)+VLOOKUP($A152,T13_Prev68CCG_1314Q4!$A:$AE,9,FALSE)</f>
        <v>1.4976428278071059</v>
      </c>
      <c r="I152" s="131">
        <v>0.37485005997600962</v>
      </c>
      <c r="J152" s="316">
        <f>VLOOKUP($A152,T10_Prev68CCG_1314Q1!$A:$AE,11,FALSE)+VLOOKUP($A152,T11_Prev68CCG_1314Q2!$A:$AE,11,FALSE)+VLOOKUP($A152,T12_Prev68CCG_1314Q3!$A:$AE,11,FALSE)+VLOOKUP($A152,T13_Prev68CCG_1314Q4!$A:$AE,11,FALSE)</f>
        <v>0.7659185300452731</v>
      </c>
      <c r="K152" s="131">
        <v>0.1917233106757297</v>
      </c>
      <c r="L152" s="316">
        <f>VLOOKUP($A152,T10_Prev68CCG_1314Q1!$A:$AE,13,FALSE)+VLOOKUP($A152,T11_Prev68CCG_1314Q2!$A:$AE,13,FALSE)+VLOOKUP($A152,T12_Prev68CCG_1314Q3!$A:$AE,13,FALSE)+VLOOKUP($A152,T13_Prev68CCG_1314Q4!$A:$AE,13,FALSE)</f>
        <v>1.638487024796011</v>
      </c>
      <c r="M152" s="131">
        <v>0.40883646541383445</v>
      </c>
      <c r="N152" s="316">
        <f>VLOOKUP($A152,T10_Prev68CCG_1314Q1!$A:$AE,15,FALSE)+VLOOKUP($A152,T11_Prev68CCG_1314Q2!$A:$AE,15,FALSE)+VLOOKUP($A152,T12_Prev68CCG_1314Q3!$A:$AE,15,FALSE)+VLOOKUP($A152,T13_Prev68CCG_1314Q4!$A:$AE,15,FALSE)</f>
        <v>9.7951617351609954E-2</v>
      </c>
      <c r="O152" s="131">
        <f t="shared" si="8"/>
        <v>1.9582490474132337E-5</v>
      </c>
      <c r="P152" s="232" t="s">
        <v>828</v>
      </c>
      <c r="Q152" s="151">
        <f t="shared" si="11"/>
        <v>0</v>
      </c>
      <c r="R152" s="27">
        <v>-5.1393893419305892E-2</v>
      </c>
      <c r="S152" s="27">
        <v>-5.1393893419305892E-2</v>
      </c>
    </row>
    <row r="153" spans="1:19" s="133" customFormat="1" x14ac:dyDescent="0.2">
      <c r="A153" s="124" t="s">
        <v>829</v>
      </c>
      <c r="B153" s="124" t="s">
        <v>830</v>
      </c>
      <c r="C153" s="124" t="s">
        <v>824</v>
      </c>
      <c r="D153" s="315">
        <f>VLOOKUP($A153,T10_Prev68CCG_1314Q1!$A:$AE,4,FALSE)+VLOOKUP($A153,T11_Prev68CCG_1314Q2!$A:$AE,4,FALSE)+VLOOKUP($A153,T12_Prev68CCG_1314Q3!$A:$AE,4,FALSE)+VLOOKUP($A153,T13_Prev68CCG_1314Q4!$A:$AE,4,FALSE)</f>
        <v>2311</v>
      </c>
      <c r="E153" s="316">
        <f>VLOOKUP($A153,T10_Prev68CCG_1314Q1!$A:$AE,5,FALSE)+VLOOKUP($A153,T11_Prev68CCG_1314Q2!$A:$AE,5,FALSE)+VLOOKUP($A153,T12_Prev68CCG_1314Q3!$A:$AE,5,FALSE)+VLOOKUP($A153,T13_Prev68CCG_1314Q4!$A:$AE,5,FALSE)</f>
        <v>771</v>
      </c>
      <c r="F153" s="130">
        <f t="shared" si="9"/>
        <v>0.33362180874080488</v>
      </c>
      <c r="G153" s="60" t="str">
        <f t="shared" si="10"/>
        <v>31.5% - 35.3%</v>
      </c>
      <c r="H153" s="129">
        <f>VLOOKUP($A153,T10_Prev68CCG_1314Q1!$A:$AE,9,FALSE)+VLOOKUP($A153,T11_Prev68CCG_1314Q2!$A:$AE,9,FALSE)+VLOOKUP($A153,T12_Prev68CCG_1314Q3!$A:$AE,9,FALSE)+VLOOKUP($A153,T13_Prev68CCG_1314Q4!$A:$AE,9,FALSE)</f>
        <v>0.77347439022484732</v>
      </c>
      <c r="I153" s="131">
        <v>0.25183903072263092</v>
      </c>
      <c r="J153" s="316">
        <f>VLOOKUP($A153,T10_Prev68CCG_1314Q1!$A:$AE,11,FALSE)+VLOOKUP($A153,T11_Prev68CCG_1314Q2!$A:$AE,11,FALSE)+VLOOKUP($A153,T12_Prev68CCG_1314Q3!$A:$AE,11,FALSE)+VLOOKUP($A153,T13_Prev68CCG_1314Q4!$A:$AE,11,FALSE)</f>
        <v>0.24496906201659402</v>
      </c>
      <c r="K153" s="131">
        <v>8.1782778018173949E-2</v>
      </c>
      <c r="L153" s="316">
        <f>VLOOKUP($A153,T10_Prev68CCG_1314Q1!$A:$AE,13,FALSE)+VLOOKUP($A153,T11_Prev68CCG_1314Q2!$A:$AE,13,FALSE)+VLOOKUP($A153,T12_Prev68CCG_1314Q3!$A:$AE,13,FALSE)+VLOOKUP($A153,T13_Prev68CCG_1314Q4!$A:$AE,13,FALSE)</f>
        <v>1.8886547055422742</v>
      </c>
      <c r="M153" s="131">
        <v>0.62959757680657724</v>
      </c>
      <c r="N153" s="316">
        <f>VLOOKUP($A153,T10_Prev68CCG_1314Q1!$A:$AE,15,FALSE)+VLOOKUP($A153,T11_Prev68CCG_1314Q2!$A:$AE,15,FALSE)+VLOOKUP($A153,T12_Prev68CCG_1314Q3!$A:$AE,15,FALSE)+VLOOKUP($A153,T13_Prev68CCG_1314Q4!$A:$AE,15,FALSE)</f>
        <v>0.14596983558278545</v>
      </c>
      <c r="O153" s="131">
        <f t="shared" si="8"/>
        <v>6.31630616974407E-5</v>
      </c>
      <c r="P153" s="232" t="s">
        <v>831</v>
      </c>
      <c r="Q153" s="151">
        <f t="shared" si="11"/>
        <v>0</v>
      </c>
      <c r="R153" s="27">
        <v>-4.1078838174273824E-2</v>
      </c>
      <c r="S153" s="27">
        <v>-4.1078838174273824E-2</v>
      </c>
    </row>
    <row r="154" spans="1:19" s="133" customFormat="1" x14ac:dyDescent="0.2">
      <c r="A154" s="124" t="s">
        <v>832</v>
      </c>
      <c r="B154" s="124" t="s">
        <v>833</v>
      </c>
      <c r="C154" s="124" t="s">
        <v>824</v>
      </c>
      <c r="D154" s="315">
        <f>VLOOKUP($A154,T10_Prev68CCG_1314Q1!$A:$AE,4,FALSE)+VLOOKUP($A154,T11_Prev68CCG_1314Q2!$A:$AE,4,FALSE)+VLOOKUP($A154,T12_Prev68CCG_1314Q3!$A:$AE,4,FALSE)+VLOOKUP($A154,T13_Prev68CCG_1314Q4!$A:$AE,4,FALSE)</f>
        <v>2527</v>
      </c>
      <c r="E154" s="316">
        <f>VLOOKUP($A154,T10_Prev68CCG_1314Q1!$A:$AE,5,FALSE)+VLOOKUP($A154,T11_Prev68CCG_1314Q2!$A:$AE,5,FALSE)+VLOOKUP($A154,T12_Prev68CCG_1314Q3!$A:$AE,5,FALSE)+VLOOKUP($A154,T13_Prev68CCG_1314Q4!$A:$AE,5,FALSE)</f>
        <v>1017</v>
      </c>
      <c r="F154" s="130">
        <f t="shared" si="9"/>
        <v>0.40245350217649389</v>
      </c>
      <c r="G154" s="60" t="str">
        <f t="shared" si="10"/>
        <v>38.3% - 42.2%</v>
      </c>
      <c r="H154" s="129">
        <f>VLOOKUP($A154,T10_Prev68CCG_1314Q1!$A:$AE,9,FALSE)+VLOOKUP($A154,T11_Prev68CCG_1314Q2!$A:$AE,9,FALSE)+VLOOKUP($A154,T12_Prev68CCG_1314Q3!$A:$AE,9,FALSE)+VLOOKUP($A154,T13_Prev68CCG_1314Q4!$A:$AE,9,FALSE)</f>
        <v>1.1896646849128809</v>
      </c>
      <c r="I154" s="131">
        <v>0.29758607043925606</v>
      </c>
      <c r="J154" s="316">
        <f>VLOOKUP($A154,T10_Prev68CCG_1314Q1!$A:$AE,11,FALSE)+VLOOKUP($A154,T11_Prev68CCG_1314Q2!$A:$AE,11,FALSE)+VLOOKUP($A154,T12_Prev68CCG_1314Q3!$A:$AE,11,FALSE)+VLOOKUP($A154,T13_Prev68CCG_1314Q4!$A:$AE,11,FALSE)</f>
        <v>0.41844786576794851</v>
      </c>
      <c r="K154" s="131">
        <v>0.10486743173723784</v>
      </c>
      <c r="L154" s="316">
        <f>VLOOKUP($A154,T10_Prev68CCG_1314Q1!$A:$AE,13,FALSE)+VLOOKUP($A154,T11_Prev68CCG_1314Q2!$A:$AE,13,FALSE)+VLOOKUP($A154,T12_Prev68CCG_1314Q3!$A:$AE,13,FALSE)+VLOOKUP($A154,T13_Prev68CCG_1314Q4!$A:$AE,13,FALSE)</f>
        <v>2.291178123228204</v>
      </c>
      <c r="M154" s="131">
        <v>0.57261574990106845</v>
      </c>
      <c r="N154" s="316">
        <f>VLOOKUP($A154,T10_Prev68CCG_1314Q1!$A:$AE,15,FALSE)+VLOOKUP($A154,T11_Prev68CCG_1314Q2!$A:$AE,15,FALSE)+VLOOKUP($A154,T12_Prev68CCG_1314Q3!$A:$AE,15,FALSE)+VLOOKUP($A154,T13_Prev68CCG_1314Q4!$A:$AE,15,FALSE)</f>
        <v>0.10070932609096689</v>
      </c>
      <c r="O154" s="131">
        <f t="shared" si="8"/>
        <v>3.9853314638293189E-5</v>
      </c>
      <c r="P154" s="232" t="s">
        <v>834</v>
      </c>
      <c r="Q154" s="151">
        <f t="shared" si="11"/>
        <v>0</v>
      </c>
      <c r="R154" s="27">
        <v>-7.7063550036522988E-2</v>
      </c>
      <c r="S154" s="27">
        <v>-7.7063550036522988E-2</v>
      </c>
    </row>
    <row r="155" spans="1:19" s="133" customFormat="1" x14ac:dyDescent="0.2">
      <c r="A155" s="124" t="s">
        <v>835</v>
      </c>
      <c r="B155" s="124" t="s">
        <v>836</v>
      </c>
      <c r="C155" s="124" t="s">
        <v>824</v>
      </c>
      <c r="D155" s="315">
        <f>VLOOKUP($A155,T10_Prev68CCG_1314Q1!$A:$AE,4,FALSE)+VLOOKUP($A155,T11_Prev68CCG_1314Q2!$A:$AE,4,FALSE)+VLOOKUP($A155,T12_Prev68CCG_1314Q3!$A:$AE,4,FALSE)+VLOOKUP($A155,T13_Prev68CCG_1314Q4!$A:$AE,4,FALSE)</f>
        <v>1613</v>
      </c>
      <c r="E155" s="316">
        <f>VLOOKUP($A155,T10_Prev68CCG_1314Q1!$A:$AE,5,FALSE)+VLOOKUP($A155,T11_Prev68CCG_1314Q2!$A:$AE,5,FALSE)+VLOOKUP($A155,T12_Prev68CCG_1314Q3!$A:$AE,5,FALSE)+VLOOKUP($A155,T13_Prev68CCG_1314Q4!$A:$AE,5,FALSE)</f>
        <v>636</v>
      </c>
      <c r="F155" s="130">
        <f t="shared" si="9"/>
        <v>0.39429634221946686</v>
      </c>
      <c r="G155" s="60" t="str">
        <f t="shared" si="10"/>
        <v>37.1% - 41.8%</v>
      </c>
      <c r="H155" s="129">
        <f>VLOOKUP($A155,T10_Prev68CCG_1314Q1!$A:$AE,9,FALSE)+VLOOKUP($A155,T11_Prev68CCG_1314Q2!$A:$AE,9,FALSE)+VLOOKUP($A155,T12_Prev68CCG_1314Q3!$A:$AE,9,FALSE)+VLOOKUP($A155,T13_Prev68CCG_1314Q4!$A:$AE,9,FALSE)</f>
        <v>0.88141651838132939</v>
      </c>
      <c r="I155" s="131">
        <v>0.29324240545567265</v>
      </c>
      <c r="J155" s="316">
        <f>VLOOKUP($A155,T10_Prev68CCG_1314Q1!$A:$AE,11,FALSE)+VLOOKUP($A155,T11_Prev68CCG_1314Q2!$A:$AE,11,FALSE)+VLOOKUP($A155,T12_Prev68CCG_1314Q3!$A:$AE,11,FALSE)+VLOOKUP($A155,T13_Prev68CCG_1314Q4!$A:$AE,11,FALSE)</f>
        <v>0.2934860705932355</v>
      </c>
      <c r="K155" s="131">
        <v>0.10105393676379418</v>
      </c>
      <c r="L155" s="316">
        <f>VLOOKUP($A155,T10_Prev68CCG_1314Q1!$A:$AE,13,FALSE)+VLOOKUP($A155,T11_Prev68CCG_1314Q2!$A:$AE,13,FALSE)+VLOOKUP($A155,T12_Prev68CCG_1314Q3!$A:$AE,13,FALSE)+VLOOKUP($A155,T13_Prev68CCG_1314Q4!$A:$AE,13,FALSE)</f>
        <v>1.7190622986715516</v>
      </c>
      <c r="M155" s="131">
        <v>0.56664600123992559</v>
      </c>
      <c r="N155" s="316">
        <f>VLOOKUP($A155,T10_Prev68CCG_1314Q1!$A:$AE,15,FALSE)+VLOOKUP($A155,T11_Prev68CCG_1314Q2!$A:$AE,15,FALSE)+VLOOKUP($A155,T12_Prev68CCG_1314Q3!$A:$AE,15,FALSE)+VLOOKUP($A155,T13_Prev68CCG_1314Q4!$A:$AE,15,FALSE)</f>
        <v>0.15666802374628852</v>
      </c>
      <c r="O155" s="131">
        <f t="shared" si="8"/>
        <v>9.7128347021877565E-5</v>
      </c>
      <c r="P155" s="232" t="s">
        <v>837</v>
      </c>
      <c r="Q155" s="151">
        <f t="shared" si="11"/>
        <v>0</v>
      </c>
      <c r="R155" s="27">
        <v>7.7488309953239742E-2</v>
      </c>
      <c r="S155" s="27">
        <v>7.7488309953239742E-2</v>
      </c>
    </row>
    <row r="156" spans="1:19" s="133" customFormat="1" x14ac:dyDescent="0.2">
      <c r="A156" s="124" t="s">
        <v>838</v>
      </c>
      <c r="B156" s="124" t="s">
        <v>839</v>
      </c>
      <c r="C156" s="124" t="s">
        <v>824</v>
      </c>
      <c r="D156" s="315">
        <f>VLOOKUP($A156,T10_Prev68CCG_1314Q1!$A:$AE,4,FALSE)+VLOOKUP($A156,T11_Prev68CCG_1314Q2!$A:$AE,4,FALSE)+VLOOKUP($A156,T12_Prev68CCG_1314Q3!$A:$AE,4,FALSE)+VLOOKUP($A156,T13_Prev68CCG_1314Q4!$A:$AE,4,FALSE)</f>
        <v>1285</v>
      </c>
      <c r="E156" s="316">
        <f>VLOOKUP($A156,T10_Prev68CCG_1314Q1!$A:$AE,5,FALSE)+VLOOKUP($A156,T11_Prev68CCG_1314Q2!$A:$AE,5,FALSE)+VLOOKUP($A156,T12_Prev68CCG_1314Q3!$A:$AE,5,FALSE)+VLOOKUP($A156,T13_Prev68CCG_1314Q4!$A:$AE,5,FALSE)</f>
        <v>538</v>
      </c>
      <c r="F156" s="130">
        <f t="shared" si="9"/>
        <v>0.41867704280155643</v>
      </c>
      <c r="G156" s="60" t="str">
        <f t="shared" si="10"/>
        <v>39.2% - 44.6%</v>
      </c>
      <c r="H156" s="129">
        <f>VLOOKUP($A156,T10_Prev68CCG_1314Q1!$A:$AE,9,FALSE)+VLOOKUP($A156,T11_Prev68CCG_1314Q2!$A:$AE,9,FALSE)+VLOOKUP($A156,T12_Prev68CCG_1314Q3!$A:$AE,9,FALSE)+VLOOKUP($A156,T13_Prev68CCG_1314Q4!$A:$AE,9,FALSE)</f>
        <v>1.1748054016272587</v>
      </c>
      <c r="I156" s="131">
        <v>0.29338521400778211</v>
      </c>
      <c r="J156" s="316">
        <f>VLOOKUP($A156,T10_Prev68CCG_1314Q1!$A:$AE,11,FALSE)+VLOOKUP($A156,T11_Prev68CCG_1314Q2!$A:$AE,11,FALSE)+VLOOKUP($A156,T12_Prev68CCG_1314Q3!$A:$AE,11,FALSE)+VLOOKUP($A156,T13_Prev68CCG_1314Q4!$A:$AE,11,FALSE)</f>
        <v>0.50181532693720698</v>
      </c>
      <c r="K156" s="131">
        <v>0.12529182879377432</v>
      </c>
      <c r="L156" s="316">
        <f>VLOOKUP($A156,T10_Prev68CCG_1314Q1!$A:$AE,13,FALSE)+VLOOKUP($A156,T11_Prev68CCG_1314Q2!$A:$AE,13,FALSE)+VLOOKUP($A156,T12_Prev68CCG_1314Q3!$A:$AE,13,FALSE)+VLOOKUP($A156,T13_Prev68CCG_1314Q4!$A:$AE,13,FALSE)</f>
        <v>2.22387816129728</v>
      </c>
      <c r="M156" s="131">
        <v>0.55642023346303504</v>
      </c>
      <c r="N156" s="316">
        <f>VLOOKUP($A156,T10_Prev68CCG_1314Q1!$A:$AE,15,FALSE)+VLOOKUP($A156,T11_Prev68CCG_1314Q2!$A:$AE,15,FALSE)+VLOOKUP($A156,T12_Prev68CCG_1314Q3!$A:$AE,15,FALSE)+VLOOKUP($A156,T13_Prev68CCG_1314Q4!$A:$AE,15,FALSE)</f>
        <v>9.9501110138254578E-2</v>
      </c>
      <c r="O156" s="131">
        <f t="shared" si="8"/>
        <v>7.7432770535606674E-5</v>
      </c>
      <c r="P156" s="232" t="s">
        <v>840</v>
      </c>
      <c r="Q156" s="151">
        <f t="shared" si="11"/>
        <v>0</v>
      </c>
      <c r="R156" s="27">
        <v>-5.7226705796038169E-2</v>
      </c>
      <c r="S156" s="27">
        <v>-5.7226705796038169E-2</v>
      </c>
    </row>
    <row r="157" spans="1:19" s="133" customFormat="1" x14ac:dyDescent="0.2">
      <c r="A157" s="124" t="s">
        <v>841</v>
      </c>
      <c r="B157" s="124" t="s">
        <v>842</v>
      </c>
      <c r="C157" s="124" t="s">
        <v>824</v>
      </c>
      <c r="D157" s="315">
        <f>VLOOKUP($A157,T10_Prev68CCG_1314Q1!$A:$AE,4,FALSE)+VLOOKUP($A157,T11_Prev68CCG_1314Q2!$A:$AE,4,FALSE)+VLOOKUP($A157,T12_Prev68CCG_1314Q3!$A:$AE,4,FALSE)+VLOOKUP($A157,T13_Prev68CCG_1314Q4!$A:$AE,4,FALSE)</f>
        <v>3693</v>
      </c>
      <c r="E157" s="316">
        <f>VLOOKUP($A157,T10_Prev68CCG_1314Q1!$A:$AE,5,FALSE)+VLOOKUP($A157,T11_Prev68CCG_1314Q2!$A:$AE,5,FALSE)+VLOOKUP($A157,T12_Prev68CCG_1314Q3!$A:$AE,5,FALSE)+VLOOKUP($A157,T13_Prev68CCG_1314Q4!$A:$AE,5,FALSE)</f>
        <v>1566</v>
      </c>
      <c r="F157" s="130"/>
      <c r="G157" s="60" t="str">
        <f t="shared" si="10"/>
        <v/>
      </c>
      <c r="H157" s="129">
        <f>VLOOKUP($A157,T10_Prev68CCG_1314Q1!$A:$AE,9,FALSE)+VLOOKUP($A157,T11_Prev68CCG_1314Q2!$A:$AE,9,FALSE)+VLOOKUP($A157,T12_Prev68CCG_1314Q3!$A:$AE,9,FALSE)+VLOOKUP($A157,T13_Prev68CCG_1314Q4!$A:$AE,9,FALSE)</f>
        <v>0.97270874115110173</v>
      </c>
      <c r="I157" s="131"/>
      <c r="J157" s="316">
        <f>VLOOKUP($A157,T10_Prev68CCG_1314Q1!$A:$AE,11,FALSE)+VLOOKUP($A157,T11_Prev68CCG_1314Q2!$A:$AE,11,FALSE)+VLOOKUP($A157,T12_Prev68CCG_1314Q3!$A:$AE,11,FALSE)+VLOOKUP($A157,T13_Prev68CCG_1314Q4!$A:$AE,11,FALSE)</f>
        <v>0.31412157508297811</v>
      </c>
      <c r="K157" s="131"/>
      <c r="L157" s="316">
        <f>VLOOKUP($A157,T10_Prev68CCG_1314Q1!$A:$AE,13,FALSE)+VLOOKUP($A157,T11_Prev68CCG_1314Q2!$A:$AE,13,FALSE)+VLOOKUP($A157,T12_Prev68CCG_1314Q3!$A:$AE,13,FALSE)+VLOOKUP($A157,T13_Prev68CCG_1314Q4!$A:$AE,13,FALSE)</f>
        <v>1.6407048575966199</v>
      </c>
      <c r="M157" s="131"/>
      <c r="N157" s="316">
        <f>VLOOKUP($A157,T10_Prev68CCG_1314Q1!$A:$AE,15,FALSE)+VLOOKUP($A157,T11_Prev68CCG_1314Q2!$A:$AE,15,FALSE)+VLOOKUP($A157,T12_Prev68CCG_1314Q3!$A:$AE,15,FALSE)+VLOOKUP($A157,T13_Prev68CCG_1314Q4!$A:$AE,15,FALSE)</f>
        <v>9.0523516914221336E-2</v>
      </c>
      <c r="O157" s="131">
        <f t="shared" si="8"/>
        <v>2.4512189795348317E-5</v>
      </c>
      <c r="P157" s="232" t="s">
        <v>843</v>
      </c>
      <c r="Q157" s="151">
        <f t="shared" si="11"/>
        <v>1</v>
      </c>
      <c r="R157" s="27">
        <v>-0.10364077669902916</v>
      </c>
      <c r="S157" s="27">
        <v>-0.10364077669902916</v>
      </c>
    </row>
    <row r="158" spans="1:19" s="133" customFormat="1" x14ac:dyDescent="0.2">
      <c r="A158" s="124" t="s">
        <v>844</v>
      </c>
      <c r="B158" s="124" t="s">
        <v>845</v>
      </c>
      <c r="C158" s="124" t="s">
        <v>846</v>
      </c>
      <c r="D158" s="315">
        <f>VLOOKUP($A158,T10_Prev68CCG_1314Q1!$A:$AE,4,FALSE)+VLOOKUP($A158,T11_Prev68CCG_1314Q2!$A:$AE,4,FALSE)+VLOOKUP($A158,T12_Prev68CCG_1314Q3!$A:$AE,4,FALSE)+VLOOKUP($A158,T13_Prev68CCG_1314Q4!$A:$AE,4,FALSE)</f>
        <v>1508</v>
      </c>
      <c r="E158" s="316">
        <f>VLOOKUP($A158,T10_Prev68CCG_1314Q1!$A:$AE,5,FALSE)+VLOOKUP($A158,T11_Prev68CCG_1314Q2!$A:$AE,5,FALSE)+VLOOKUP($A158,T12_Prev68CCG_1314Q3!$A:$AE,5,FALSE)+VLOOKUP($A158,T13_Prev68CCG_1314Q4!$A:$AE,5,FALSE)</f>
        <v>376</v>
      </c>
      <c r="F158" s="130"/>
      <c r="G158" s="60" t="str">
        <f t="shared" si="10"/>
        <v/>
      </c>
      <c r="H158" s="129">
        <f>VLOOKUP($A158,T10_Prev68CCG_1314Q1!$A:$AE,9,FALSE)+VLOOKUP($A158,T11_Prev68CCG_1314Q2!$A:$AE,9,FALSE)+VLOOKUP($A158,T12_Prev68CCG_1314Q3!$A:$AE,9,FALSE)+VLOOKUP($A158,T13_Prev68CCG_1314Q4!$A:$AE,9,FALSE)</f>
        <v>0</v>
      </c>
      <c r="I158" s="131"/>
      <c r="J158" s="316">
        <f>VLOOKUP($A158,T10_Prev68CCG_1314Q1!$A:$AE,11,FALSE)+VLOOKUP($A158,T11_Prev68CCG_1314Q2!$A:$AE,11,FALSE)+VLOOKUP($A158,T12_Prev68CCG_1314Q3!$A:$AE,11,FALSE)+VLOOKUP($A158,T13_Prev68CCG_1314Q4!$A:$AE,11,FALSE)</f>
        <v>0</v>
      </c>
      <c r="K158" s="131"/>
      <c r="L158" s="316">
        <f>VLOOKUP($A158,T10_Prev68CCG_1314Q1!$A:$AE,13,FALSE)+VLOOKUP($A158,T11_Prev68CCG_1314Q2!$A:$AE,13,FALSE)+VLOOKUP($A158,T12_Prev68CCG_1314Q3!$A:$AE,13,FALSE)+VLOOKUP($A158,T13_Prev68CCG_1314Q4!$A:$AE,13,FALSE)</f>
        <v>0</v>
      </c>
      <c r="M158" s="131"/>
      <c r="N158" s="316">
        <f>VLOOKUP($A158,T10_Prev68CCG_1314Q1!$A:$AE,15,FALSE)+VLOOKUP($A158,T11_Prev68CCG_1314Q2!$A:$AE,15,FALSE)+VLOOKUP($A158,T12_Prev68CCG_1314Q3!$A:$AE,15,FALSE)+VLOOKUP($A158,T13_Prev68CCG_1314Q4!$A:$AE,15,FALSE)</f>
        <v>0.68413161711385062</v>
      </c>
      <c r="O158" s="131">
        <f t="shared" si="8"/>
        <v>4.5366818110998054E-4</v>
      </c>
      <c r="P158" s="232" t="s">
        <v>847</v>
      </c>
      <c r="Q158" s="151">
        <f t="shared" si="11"/>
        <v>0</v>
      </c>
      <c r="R158" s="27">
        <v>-2.5839793281653756E-2</v>
      </c>
      <c r="S158" s="27">
        <v>-2.5839793281653756E-2</v>
      </c>
    </row>
    <row r="159" spans="1:19" s="133" customFormat="1" x14ac:dyDescent="0.2">
      <c r="A159" s="124" t="s">
        <v>848</v>
      </c>
      <c r="B159" s="124" t="s">
        <v>849</v>
      </c>
      <c r="C159" s="124" t="s">
        <v>846</v>
      </c>
      <c r="D159" s="315">
        <f>VLOOKUP($A159,T10_Prev68CCG_1314Q1!$A:$AE,4,FALSE)+VLOOKUP($A159,T11_Prev68CCG_1314Q2!$A:$AE,4,FALSE)+VLOOKUP($A159,T12_Prev68CCG_1314Q3!$A:$AE,4,FALSE)+VLOOKUP($A159,T13_Prev68CCG_1314Q4!$A:$AE,4,FALSE)</f>
        <v>1502</v>
      </c>
      <c r="E159" s="316">
        <f>VLOOKUP($A159,T10_Prev68CCG_1314Q1!$A:$AE,5,FALSE)+VLOOKUP($A159,T11_Prev68CCG_1314Q2!$A:$AE,5,FALSE)+VLOOKUP($A159,T12_Prev68CCG_1314Q3!$A:$AE,5,FALSE)+VLOOKUP($A159,T13_Prev68CCG_1314Q4!$A:$AE,5,FALSE)</f>
        <v>487</v>
      </c>
      <c r="F159" s="130"/>
      <c r="G159" s="60" t="str">
        <f t="shared" si="10"/>
        <v/>
      </c>
      <c r="H159" s="129">
        <f>VLOOKUP($A159,T10_Prev68CCG_1314Q1!$A:$AE,9,FALSE)+VLOOKUP($A159,T11_Prev68CCG_1314Q2!$A:$AE,9,FALSE)+VLOOKUP($A159,T12_Prev68CCG_1314Q3!$A:$AE,9,FALSE)+VLOOKUP($A159,T13_Prev68CCG_1314Q4!$A:$AE,9,FALSE)</f>
        <v>0</v>
      </c>
      <c r="I159" s="131"/>
      <c r="J159" s="316">
        <f>VLOOKUP($A159,T10_Prev68CCG_1314Q1!$A:$AE,11,FALSE)+VLOOKUP($A159,T11_Prev68CCG_1314Q2!$A:$AE,11,FALSE)+VLOOKUP($A159,T12_Prev68CCG_1314Q3!$A:$AE,11,FALSE)+VLOOKUP($A159,T13_Prev68CCG_1314Q4!$A:$AE,11,FALSE)</f>
        <v>0</v>
      </c>
      <c r="K159" s="131"/>
      <c r="L159" s="316">
        <f>VLOOKUP($A159,T10_Prev68CCG_1314Q1!$A:$AE,13,FALSE)+VLOOKUP($A159,T11_Prev68CCG_1314Q2!$A:$AE,13,FALSE)+VLOOKUP($A159,T12_Prev68CCG_1314Q3!$A:$AE,13,FALSE)+VLOOKUP($A159,T13_Prev68CCG_1314Q4!$A:$AE,13,FALSE)</f>
        <v>0</v>
      </c>
      <c r="M159" s="131"/>
      <c r="N159" s="316">
        <f>VLOOKUP($A159,T10_Prev68CCG_1314Q1!$A:$AE,15,FALSE)+VLOOKUP($A159,T11_Prev68CCG_1314Q2!$A:$AE,15,FALSE)+VLOOKUP($A159,T12_Prev68CCG_1314Q3!$A:$AE,15,FALSE)+VLOOKUP($A159,T13_Prev68CCG_1314Q4!$A:$AE,15,FALSE)</f>
        <v>0.87504183478985142</v>
      </c>
      <c r="O159" s="131">
        <f t="shared" si="8"/>
        <v>5.8258444393465469E-4</v>
      </c>
      <c r="P159" s="232" t="s">
        <v>850</v>
      </c>
      <c r="Q159" s="151">
        <f t="shared" si="11"/>
        <v>0</v>
      </c>
      <c r="R159" s="27">
        <v>-5.7124921531701234E-2</v>
      </c>
      <c r="S159" s="27">
        <v>-5.7124921531701234E-2</v>
      </c>
    </row>
    <row r="160" spans="1:19" s="133" customFormat="1" x14ac:dyDescent="0.2">
      <c r="A160" s="124" t="s">
        <v>851</v>
      </c>
      <c r="B160" s="124" t="s">
        <v>852</v>
      </c>
      <c r="C160" s="124" t="s">
        <v>846</v>
      </c>
      <c r="D160" s="315">
        <f>VLOOKUP($A160,T10_Prev68CCG_1314Q1!$A:$AE,4,FALSE)+VLOOKUP($A160,T11_Prev68CCG_1314Q2!$A:$AE,4,FALSE)+VLOOKUP($A160,T12_Prev68CCG_1314Q3!$A:$AE,4,FALSE)+VLOOKUP($A160,T13_Prev68CCG_1314Q4!$A:$AE,4,FALSE)</f>
        <v>1928</v>
      </c>
      <c r="E160" s="316">
        <f>VLOOKUP($A160,T10_Prev68CCG_1314Q1!$A:$AE,5,FALSE)+VLOOKUP($A160,T11_Prev68CCG_1314Q2!$A:$AE,5,FALSE)+VLOOKUP($A160,T12_Prev68CCG_1314Q3!$A:$AE,5,FALSE)+VLOOKUP($A160,T13_Prev68CCG_1314Q4!$A:$AE,5,FALSE)</f>
        <v>596</v>
      </c>
      <c r="F160" s="130"/>
      <c r="G160" s="60" t="str">
        <f t="shared" si="10"/>
        <v/>
      </c>
      <c r="H160" s="129">
        <f>VLOOKUP($A160,T10_Prev68CCG_1314Q1!$A:$AE,9,FALSE)+VLOOKUP($A160,T11_Prev68CCG_1314Q2!$A:$AE,9,FALSE)+VLOOKUP($A160,T12_Prev68CCG_1314Q3!$A:$AE,9,FALSE)+VLOOKUP($A160,T13_Prev68CCG_1314Q4!$A:$AE,9,FALSE)</f>
        <v>0.59486480345376047</v>
      </c>
      <c r="I160" s="131"/>
      <c r="J160" s="316">
        <f>VLOOKUP($A160,T10_Prev68CCG_1314Q1!$A:$AE,11,FALSE)+VLOOKUP($A160,T11_Prev68CCG_1314Q2!$A:$AE,11,FALSE)+VLOOKUP($A160,T12_Prev68CCG_1314Q3!$A:$AE,11,FALSE)+VLOOKUP($A160,T13_Prev68CCG_1314Q4!$A:$AE,11,FALSE)</f>
        <v>0.22356030195157667</v>
      </c>
      <c r="K160" s="131"/>
      <c r="L160" s="316">
        <f>VLOOKUP($A160,T10_Prev68CCG_1314Q1!$A:$AE,13,FALSE)+VLOOKUP($A160,T11_Prev68CCG_1314Q2!$A:$AE,13,FALSE)+VLOOKUP($A160,T12_Prev68CCG_1314Q3!$A:$AE,13,FALSE)+VLOOKUP($A160,T13_Prev68CCG_1314Q4!$A:$AE,13,FALSE)</f>
        <v>1.1466080941200232</v>
      </c>
      <c r="M160" s="131"/>
      <c r="N160" s="316">
        <f>VLOOKUP($A160,T10_Prev68CCG_1314Q1!$A:$AE,15,FALSE)+VLOOKUP($A160,T11_Prev68CCG_1314Q2!$A:$AE,15,FALSE)+VLOOKUP($A160,T12_Prev68CCG_1314Q3!$A:$AE,15,FALSE)+VLOOKUP($A160,T13_Prev68CCG_1314Q4!$A:$AE,15,FALSE)</f>
        <v>0.79135186923691858</v>
      </c>
      <c r="O160" s="131">
        <f t="shared" si="8"/>
        <v>4.1045221433450133E-4</v>
      </c>
      <c r="P160" s="232" t="s">
        <v>853</v>
      </c>
      <c r="Q160" s="151">
        <f t="shared" si="11"/>
        <v>0</v>
      </c>
      <c r="R160" s="27">
        <v>-8.2341742027605913E-2</v>
      </c>
      <c r="S160" s="27">
        <v>-8.2341742027605913E-2</v>
      </c>
    </row>
    <row r="161" spans="1:19" s="133" customFormat="1" x14ac:dyDescent="0.2">
      <c r="A161" s="124" t="s">
        <v>854</v>
      </c>
      <c r="B161" s="124" t="s">
        <v>855</v>
      </c>
      <c r="C161" s="124" t="s">
        <v>846</v>
      </c>
      <c r="D161" s="315">
        <f>VLOOKUP($A161,T10_Prev68CCG_1314Q1!$A:$AE,4,FALSE)+VLOOKUP($A161,T11_Prev68CCG_1314Q2!$A:$AE,4,FALSE)+VLOOKUP($A161,T12_Prev68CCG_1314Q3!$A:$AE,4,FALSE)+VLOOKUP($A161,T13_Prev68CCG_1314Q4!$A:$AE,4,FALSE)</f>
        <v>2746</v>
      </c>
      <c r="E161" s="316">
        <f>VLOOKUP($A161,T10_Prev68CCG_1314Q1!$A:$AE,5,FALSE)+VLOOKUP($A161,T11_Prev68CCG_1314Q2!$A:$AE,5,FALSE)+VLOOKUP($A161,T12_Prev68CCG_1314Q3!$A:$AE,5,FALSE)+VLOOKUP($A161,T13_Prev68CCG_1314Q4!$A:$AE,5,FALSE)</f>
        <v>1206</v>
      </c>
      <c r="F161" s="130">
        <f t="shared" si="9"/>
        <v>0.43918426802621996</v>
      </c>
      <c r="G161" s="60" t="str">
        <f t="shared" si="10"/>
        <v>42.1% - 45.8%</v>
      </c>
      <c r="H161" s="129">
        <f>VLOOKUP($A161,T10_Prev68CCG_1314Q1!$A:$AE,9,FALSE)+VLOOKUP($A161,T11_Prev68CCG_1314Q2!$A:$AE,9,FALSE)+VLOOKUP($A161,T12_Prev68CCG_1314Q3!$A:$AE,9,FALSE)+VLOOKUP($A161,T13_Prev68CCG_1314Q4!$A:$AE,9,FALSE)</f>
        <v>1.3017684844990236</v>
      </c>
      <c r="I161" s="131">
        <v>0.32592862345229423</v>
      </c>
      <c r="J161" s="316">
        <f>VLOOKUP($A161,T10_Prev68CCG_1314Q1!$A:$AE,11,FALSE)+VLOOKUP($A161,T11_Prev68CCG_1314Q2!$A:$AE,11,FALSE)+VLOOKUP($A161,T12_Prev68CCG_1314Q3!$A:$AE,11,FALSE)+VLOOKUP($A161,T13_Prev68CCG_1314Q4!$A:$AE,11,FALSE)</f>
        <v>0.4521134700092741</v>
      </c>
      <c r="K161" s="131">
        <v>0.11325564457392572</v>
      </c>
      <c r="L161" s="316">
        <f>VLOOKUP($A161,T10_Prev68CCG_1314Q1!$A:$AE,13,FALSE)+VLOOKUP($A161,T11_Prev68CCG_1314Q2!$A:$AE,13,FALSE)+VLOOKUP($A161,T12_Prev68CCG_1314Q3!$A:$AE,13,FALSE)+VLOOKUP($A161,T13_Prev68CCG_1314Q4!$A:$AE,13,FALSE)</f>
        <v>2.1926215194007126</v>
      </c>
      <c r="M161" s="131">
        <v>0.54734158776402042</v>
      </c>
      <c r="N161" s="316">
        <f>VLOOKUP($A161,T10_Prev68CCG_1314Q1!$A:$AE,15,FALSE)+VLOOKUP($A161,T11_Prev68CCG_1314Q2!$A:$AE,15,FALSE)+VLOOKUP($A161,T12_Prev68CCG_1314Q3!$A:$AE,15,FALSE)+VLOOKUP($A161,T13_Prev68CCG_1314Q4!$A:$AE,15,FALSE)</f>
        <v>5.3496526090989927E-2</v>
      </c>
      <c r="O161" s="131">
        <f t="shared" si="8"/>
        <v>1.9481619115436972E-5</v>
      </c>
      <c r="P161" s="232" t="s">
        <v>856</v>
      </c>
      <c r="Q161" s="151">
        <f t="shared" si="11"/>
        <v>0</v>
      </c>
      <c r="R161" s="27">
        <v>-5.7329213868863693E-2</v>
      </c>
      <c r="S161" s="27">
        <v>-5.7329213868863693E-2</v>
      </c>
    </row>
    <row r="162" spans="1:19" s="133" customFormat="1" x14ac:dyDescent="0.2">
      <c r="A162" s="124" t="s">
        <v>857</v>
      </c>
      <c r="B162" s="124" t="s">
        <v>858</v>
      </c>
      <c r="C162" s="124" t="s">
        <v>846</v>
      </c>
      <c r="D162" s="315">
        <f>VLOOKUP($A162,T10_Prev68CCG_1314Q1!$A:$AE,4,FALSE)+VLOOKUP($A162,T11_Prev68CCG_1314Q2!$A:$AE,4,FALSE)+VLOOKUP($A162,T12_Prev68CCG_1314Q3!$A:$AE,4,FALSE)+VLOOKUP($A162,T13_Prev68CCG_1314Q4!$A:$AE,4,FALSE)</f>
        <v>2158</v>
      </c>
      <c r="E162" s="316">
        <f>VLOOKUP($A162,T10_Prev68CCG_1314Q1!$A:$AE,5,FALSE)+VLOOKUP($A162,T11_Prev68CCG_1314Q2!$A:$AE,5,FALSE)+VLOOKUP($A162,T12_Prev68CCG_1314Q3!$A:$AE,5,FALSE)+VLOOKUP($A162,T13_Prev68CCG_1314Q4!$A:$AE,5,FALSE)</f>
        <v>676</v>
      </c>
      <c r="F162" s="130"/>
      <c r="G162" s="60" t="str">
        <f t="shared" si="10"/>
        <v/>
      </c>
      <c r="H162" s="129">
        <f>VLOOKUP($A162,T10_Prev68CCG_1314Q1!$A:$AE,9,FALSE)+VLOOKUP($A162,T11_Prev68CCG_1314Q2!$A:$AE,9,FALSE)+VLOOKUP($A162,T12_Prev68CCG_1314Q3!$A:$AE,9,FALSE)+VLOOKUP($A162,T13_Prev68CCG_1314Q4!$A:$AE,9,FALSE)</f>
        <v>0</v>
      </c>
      <c r="I162" s="131"/>
      <c r="J162" s="316">
        <f>VLOOKUP($A162,T10_Prev68CCG_1314Q1!$A:$AE,11,FALSE)+VLOOKUP($A162,T11_Prev68CCG_1314Q2!$A:$AE,11,FALSE)+VLOOKUP($A162,T12_Prev68CCG_1314Q3!$A:$AE,11,FALSE)+VLOOKUP($A162,T13_Prev68CCG_1314Q4!$A:$AE,11,FALSE)</f>
        <v>0</v>
      </c>
      <c r="K162" s="131"/>
      <c r="L162" s="316">
        <f>VLOOKUP($A162,T10_Prev68CCG_1314Q1!$A:$AE,13,FALSE)+VLOOKUP($A162,T11_Prev68CCG_1314Q2!$A:$AE,13,FALSE)+VLOOKUP($A162,T12_Prev68CCG_1314Q3!$A:$AE,13,FALSE)+VLOOKUP($A162,T13_Prev68CCG_1314Q4!$A:$AE,13,FALSE)</f>
        <v>0</v>
      </c>
      <c r="M162" s="131"/>
      <c r="N162" s="316">
        <f>VLOOKUP($A162,T10_Prev68CCG_1314Q1!$A:$AE,15,FALSE)+VLOOKUP($A162,T11_Prev68CCG_1314Q2!$A:$AE,15,FALSE)+VLOOKUP($A162,T12_Prev68CCG_1314Q3!$A:$AE,15,FALSE)+VLOOKUP($A162,T13_Prev68CCG_1314Q4!$A:$AE,15,FALSE)</f>
        <v>0.71715484094049287</v>
      </c>
      <c r="O162" s="131">
        <f t="shared" si="8"/>
        <v>3.3232383732182248E-4</v>
      </c>
      <c r="P162" s="232" t="s">
        <v>859</v>
      </c>
      <c r="Q162" s="151">
        <f t="shared" si="11"/>
        <v>0</v>
      </c>
      <c r="R162" s="27">
        <v>-6.336805555555558E-2</v>
      </c>
      <c r="S162" s="27">
        <v>-6.336805555555558E-2</v>
      </c>
    </row>
    <row r="163" spans="1:19" s="133" customFormat="1" x14ac:dyDescent="0.2">
      <c r="A163" s="124" t="s">
        <v>860</v>
      </c>
      <c r="B163" s="124" t="s">
        <v>861</v>
      </c>
      <c r="C163" s="124" t="s">
        <v>846</v>
      </c>
      <c r="D163" s="315">
        <f>VLOOKUP($A163,T10_Prev68CCG_1314Q1!$A:$AE,4,FALSE)+VLOOKUP($A163,T11_Prev68CCG_1314Q2!$A:$AE,4,FALSE)+VLOOKUP($A163,T12_Prev68CCG_1314Q3!$A:$AE,4,FALSE)+VLOOKUP($A163,T13_Prev68CCG_1314Q4!$A:$AE,4,FALSE)</f>
        <v>1358</v>
      </c>
      <c r="E163" s="316">
        <f>VLOOKUP($A163,T10_Prev68CCG_1314Q1!$A:$AE,5,FALSE)+VLOOKUP($A163,T11_Prev68CCG_1314Q2!$A:$AE,5,FALSE)+VLOOKUP($A163,T12_Prev68CCG_1314Q3!$A:$AE,5,FALSE)+VLOOKUP($A163,T13_Prev68CCG_1314Q4!$A:$AE,5,FALSE)</f>
        <v>537</v>
      </c>
      <c r="F163" s="130"/>
      <c r="G163" s="60" t="str">
        <f t="shared" si="10"/>
        <v/>
      </c>
      <c r="H163" s="129">
        <f>VLOOKUP($A163,T10_Prev68CCG_1314Q1!$A:$AE,9,FALSE)+VLOOKUP($A163,T11_Prev68CCG_1314Q2!$A:$AE,9,FALSE)+VLOOKUP($A163,T12_Prev68CCG_1314Q3!$A:$AE,9,FALSE)+VLOOKUP($A163,T13_Prev68CCG_1314Q4!$A:$AE,9,FALSE)</f>
        <v>0</v>
      </c>
      <c r="I163" s="131"/>
      <c r="J163" s="316">
        <f>VLOOKUP($A163,T10_Prev68CCG_1314Q1!$A:$AE,11,FALSE)+VLOOKUP($A163,T11_Prev68CCG_1314Q2!$A:$AE,11,FALSE)+VLOOKUP($A163,T12_Prev68CCG_1314Q3!$A:$AE,11,FALSE)+VLOOKUP($A163,T13_Prev68CCG_1314Q4!$A:$AE,11,FALSE)</f>
        <v>0</v>
      </c>
      <c r="K163" s="131"/>
      <c r="L163" s="316">
        <f>VLOOKUP($A163,T10_Prev68CCG_1314Q1!$A:$AE,13,FALSE)+VLOOKUP($A163,T11_Prev68CCG_1314Q2!$A:$AE,13,FALSE)+VLOOKUP($A163,T12_Prev68CCG_1314Q3!$A:$AE,13,FALSE)+VLOOKUP($A163,T13_Prev68CCG_1314Q4!$A:$AE,13,FALSE)</f>
        <v>0</v>
      </c>
      <c r="M163" s="131"/>
      <c r="N163" s="316">
        <f>VLOOKUP($A163,T10_Prev68CCG_1314Q1!$A:$AE,15,FALSE)+VLOOKUP($A163,T11_Prev68CCG_1314Q2!$A:$AE,15,FALSE)+VLOOKUP($A163,T12_Prev68CCG_1314Q3!$A:$AE,15,FALSE)+VLOOKUP($A163,T13_Prev68CCG_1314Q4!$A:$AE,15,FALSE)</f>
        <v>0.54267110355895409</v>
      </c>
      <c r="O163" s="131">
        <f t="shared" si="8"/>
        <v>3.9961053281219004E-4</v>
      </c>
      <c r="P163" s="232" t="s">
        <v>862</v>
      </c>
      <c r="Q163" s="151">
        <f t="shared" si="11"/>
        <v>0</v>
      </c>
      <c r="R163" s="27">
        <v>-7.2404371584699478E-2</v>
      </c>
      <c r="S163" s="27">
        <v>-7.2404371584699478E-2</v>
      </c>
    </row>
    <row r="164" spans="1:19" s="133" customFormat="1" x14ac:dyDescent="0.2">
      <c r="A164" s="124" t="s">
        <v>863</v>
      </c>
      <c r="B164" s="124" t="s">
        <v>864</v>
      </c>
      <c r="C164" s="124" t="s">
        <v>846</v>
      </c>
      <c r="D164" s="315">
        <f>VLOOKUP($A164,T10_Prev68CCG_1314Q1!$A:$AE,4,FALSE)+VLOOKUP($A164,T11_Prev68CCG_1314Q2!$A:$AE,4,FALSE)+VLOOKUP($A164,T12_Prev68CCG_1314Q3!$A:$AE,4,FALSE)+VLOOKUP($A164,T13_Prev68CCG_1314Q4!$A:$AE,4,FALSE)</f>
        <v>3581</v>
      </c>
      <c r="E164" s="316">
        <f>VLOOKUP($A164,T10_Prev68CCG_1314Q1!$A:$AE,5,FALSE)+VLOOKUP($A164,T11_Prev68CCG_1314Q2!$A:$AE,5,FALSE)+VLOOKUP($A164,T12_Prev68CCG_1314Q3!$A:$AE,5,FALSE)+VLOOKUP($A164,T13_Prev68CCG_1314Q4!$A:$AE,5,FALSE)</f>
        <v>935</v>
      </c>
      <c r="F164" s="130"/>
      <c r="G164" s="60" t="str">
        <f t="shared" si="10"/>
        <v/>
      </c>
      <c r="H164" s="129">
        <f>VLOOKUP($A164,T10_Prev68CCG_1314Q1!$A:$AE,9,FALSE)+VLOOKUP($A164,T11_Prev68CCG_1314Q2!$A:$AE,9,FALSE)+VLOOKUP($A164,T12_Prev68CCG_1314Q3!$A:$AE,9,FALSE)+VLOOKUP($A164,T13_Prev68CCG_1314Q4!$A:$AE,9,FALSE)</f>
        <v>0.69995832583508677</v>
      </c>
      <c r="I164" s="131"/>
      <c r="J164" s="316">
        <f>VLOOKUP($A164,T10_Prev68CCG_1314Q1!$A:$AE,11,FALSE)+VLOOKUP($A164,T11_Prev68CCG_1314Q2!$A:$AE,11,FALSE)+VLOOKUP($A164,T12_Prev68CCG_1314Q3!$A:$AE,11,FALSE)+VLOOKUP($A164,T13_Prev68CCG_1314Q4!$A:$AE,11,FALSE)</f>
        <v>0.29688862697754653</v>
      </c>
      <c r="K164" s="131"/>
      <c r="L164" s="316">
        <f>VLOOKUP($A164,T10_Prev68CCG_1314Q1!$A:$AE,13,FALSE)+VLOOKUP($A164,T11_Prev68CCG_1314Q2!$A:$AE,13,FALSE)+VLOOKUP($A164,T12_Prev68CCG_1314Q3!$A:$AE,13,FALSE)+VLOOKUP($A164,T13_Prev68CCG_1314Q4!$A:$AE,13,FALSE)</f>
        <v>1.969486041585462</v>
      </c>
      <c r="M164" s="131"/>
      <c r="N164" s="316">
        <f>VLOOKUP($A164,T10_Prev68CCG_1314Q1!$A:$AE,15,FALSE)+VLOOKUP($A164,T11_Prev68CCG_1314Q2!$A:$AE,15,FALSE)+VLOOKUP($A164,T12_Prev68CCG_1314Q3!$A:$AE,15,FALSE)+VLOOKUP($A164,T13_Prev68CCG_1314Q4!$A:$AE,15,FALSE)</f>
        <v>0.69118621526161927</v>
      </c>
      <c r="O164" s="131">
        <f t="shared" si="8"/>
        <v>1.9301486044725477E-4</v>
      </c>
      <c r="P164" s="232" t="s">
        <v>865</v>
      </c>
      <c r="Q164" s="151">
        <f t="shared" si="11"/>
        <v>0</v>
      </c>
      <c r="R164" s="27">
        <v>-6.1828661252292361E-2</v>
      </c>
      <c r="S164" s="27">
        <v>-6.1828661252292361E-2</v>
      </c>
    </row>
    <row r="165" spans="1:19" s="133" customFormat="1" x14ac:dyDescent="0.2">
      <c r="A165" s="124" t="s">
        <v>866</v>
      </c>
      <c r="B165" s="124" t="s">
        <v>867</v>
      </c>
      <c r="C165" s="124" t="s">
        <v>846</v>
      </c>
      <c r="D165" s="315">
        <f>VLOOKUP($A165,T10_Prev68CCG_1314Q1!$A:$AE,4,FALSE)+VLOOKUP($A165,T11_Prev68CCG_1314Q2!$A:$AE,4,FALSE)+VLOOKUP($A165,T12_Prev68CCG_1314Q3!$A:$AE,4,FALSE)+VLOOKUP($A165,T13_Prev68CCG_1314Q4!$A:$AE,4,FALSE)</f>
        <v>2131</v>
      </c>
      <c r="E165" s="316">
        <f>VLOOKUP($A165,T10_Prev68CCG_1314Q1!$A:$AE,5,FALSE)+VLOOKUP($A165,T11_Prev68CCG_1314Q2!$A:$AE,5,FALSE)+VLOOKUP($A165,T12_Prev68CCG_1314Q3!$A:$AE,5,FALSE)+VLOOKUP($A165,T13_Prev68CCG_1314Q4!$A:$AE,5,FALSE)</f>
        <v>722</v>
      </c>
      <c r="F165" s="130">
        <f t="shared" si="9"/>
        <v>0.33880807132801499</v>
      </c>
      <c r="G165" s="60" t="str">
        <f t="shared" si="10"/>
        <v>31.9% - 35.9%</v>
      </c>
      <c r="H165" s="129">
        <f>VLOOKUP($A165,T10_Prev68CCG_1314Q1!$A:$AE,9,FALSE)+VLOOKUP($A165,T11_Prev68CCG_1314Q2!$A:$AE,9,FALSE)+VLOOKUP($A165,T12_Prev68CCG_1314Q3!$A:$AE,9,FALSE)+VLOOKUP($A165,T13_Prev68CCG_1314Q4!$A:$AE,9,FALSE)</f>
        <v>0.96283757934167835</v>
      </c>
      <c r="I165" s="131">
        <v>0.24026278742374471</v>
      </c>
      <c r="J165" s="316">
        <f>VLOOKUP($A165,T10_Prev68CCG_1314Q1!$A:$AE,11,FALSE)+VLOOKUP($A165,T11_Prev68CCG_1314Q2!$A:$AE,11,FALSE)+VLOOKUP($A165,T12_Prev68CCG_1314Q3!$A:$AE,11,FALSE)+VLOOKUP($A165,T13_Prev68CCG_1314Q4!$A:$AE,11,FALSE)</f>
        <v>0.39221189826024788</v>
      </c>
      <c r="K165" s="131">
        <v>9.8545283904270295E-2</v>
      </c>
      <c r="L165" s="316">
        <f>VLOOKUP($A165,T10_Prev68CCG_1314Q1!$A:$AE,13,FALSE)+VLOOKUP($A165,T11_Prev68CCG_1314Q2!$A:$AE,13,FALSE)+VLOOKUP($A165,T12_Prev68CCG_1314Q3!$A:$AE,13,FALSE)+VLOOKUP($A165,T13_Prev68CCG_1314Q4!$A:$AE,13,FALSE)</f>
        <v>2.5293376972518526</v>
      </c>
      <c r="M165" s="131">
        <v>0.63209760675739091</v>
      </c>
      <c r="N165" s="316">
        <f>VLOOKUP($A165,T10_Prev68CCG_1314Q1!$A:$AE,15,FALSE)+VLOOKUP($A165,T11_Prev68CCG_1314Q2!$A:$AE,15,FALSE)+VLOOKUP($A165,T12_Prev68CCG_1314Q3!$A:$AE,15,FALSE)+VLOOKUP($A165,T13_Prev68CCG_1314Q4!$A:$AE,15,FALSE)</f>
        <v>0.11561282514622119</v>
      </c>
      <c r="O165" s="131">
        <f t="shared" ref="O165:O228" si="12">N165/D165</f>
        <v>5.4252850842900606E-5</v>
      </c>
      <c r="P165" s="232" t="s">
        <v>868</v>
      </c>
      <c r="Q165" s="151">
        <f t="shared" si="11"/>
        <v>0</v>
      </c>
      <c r="R165" s="27">
        <v>-4.2247191011235974E-2</v>
      </c>
      <c r="S165" s="27">
        <v>-4.2247191011235974E-2</v>
      </c>
    </row>
    <row r="166" spans="1:19" s="133" customFormat="1" x14ac:dyDescent="0.2">
      <c r="A166" s="124" t="s">
        <v>869</v>
      </c>
      <c r="B166" s="124" t="s">
        <v>870</v>
      </c>
      <c r="C166" s="124" t="s">
        <v>871</v>
      </c>
      <c r="D166" s="315">
        <f>VLOOKUP($A166,T10_Prev68CCG_1314Q1!$A:$AE,4,FALSE)+VLOOKUP($A166,T11_Prev68CCG_1314Q2!$A:$AE,4,FALSE)+VLOOKUP($A166,T12_Prev68CCG_1314Q3!$A:$AE,4,FALSE)+VLOOKUP($A166,T13_Prev68CCG_1314Q4!$A:$AE,4,FALSE)</f>
        <v>1848</v>
      </c>
      <c r="E166" s="316">
        <f>VLOOKUP($A166,T10_Prev68CCG_1314Q1!$A:$AE,5,FALSE)+VLOOKUP($A166,T11_Prev68CCG_1314Q2!$A:$AE,5,FALSE)+VLOOKUP($A166,T12_Prev68CCG_1314Q3!$A:$AE,5,FALSE)+VLOOKUP($A166,T13_Prev68CCG_1314Q4!$A:$AE,5,FALSE)</f>
        <v>1108</v>
      </c>
      <c r="F166" s="130">
        <f t="shared" ref="F166:F223" si="13">I166+K166</f>
        <v>0.59956709956709953</v>
      </c>
      <c r="G166" s="60" t="str">
        <f t="shared" si="10"/>
        <v>57.7% - 62.2%</v>
      </c>
      <c r="H166" s="129">
        <f>VLOOKUP($A166,T10_Prev68CCG_1314Q1!$A:$AE,9,FALSE)+VLOOKUP($A166,T11_Prev68CCG_1314Q2!$A:$AE,9,FALSE)+VLOOKUP($A166,T12_Prev68CCG_1314Q3!$A:$AE,9,FALSE)+VLOOKUP($A166,T13_Prev68CCG_1314Q4!$A:$AE,9,FALSE)</f>
        <v>1.4172426451972251</v>
      </c>
      <c r="I166" s="131">
        <v>0.44534632034632032</v>
      </c>
      <c r="J166" s="316">
        <f>VLOOKUP($A166,T10_Prev68CCG_1314Q1!$A:$AE,11,FALSE)+VLOOKUP($A166,T11_Prev68CCG_1314Q2!$A:$AE,11,FALSE)+VLOOKUP($A166,T12_Prev68CCG_1314Q3!$A:$AE,11,FALSE)+VLOOKUP($A166,T13_Prev68CCG_1314Q4!$A:$AE,11,FALSE)</f>
        <v>0.48302159361896557</v>
      </c>
      <c r="K166" s="131">
        <v>0.15422077922077923</v>
      </c>
      <c r="L166" s="316">
        <f>VLOOKUP($A166,T10_Prev68CCG_1314Q1!$A:$AE,13,FALSE)+VLOOKUP($A166,T11_Prev68CCG_1314Q2!$A:$AE,13,FALSE)+VLOOKUP($A166,T12_Prev68CCG_1314Q3!$A:$AE,13,FALSE)+VLOOKUP($A166,T13_Prev68CCG_1314Q4!$A:$AE,13,FALSE)</f>
        <v>1.0684156099525233</v>
      </c>
      <c r="M166" s="131">
        <v>0.35119047619047616</v>
      </c>
      <c r="N166" s="316">
        <f>VLOOKUP($A166,T10_Prev68CCG_1314Q1!$A:$AE,15,FALSE)+VLOOKUP($A166,T11_Prev68CCG_1314Q2!$A:$AE,15,FALSE)+VLOOKUP($A166,T12_Prev68CCG_1314Q3!$A:$AE,15,FALSE)+VLOOKUP($A166,T13_Prev68CCG_1314Q4!$A:$AE,15,FALSE)</f>
        <v>0.20972390709983058</v>
      </c>
      <c r="O166" s="131">
        <f t="shared" si="12"/>
        <v>1.1348696271635854E-4</v>
      </c>
      <c r="P166" s="232" t="s">
        <v>872</v>
      </c>
      <c r="Q166" s="151">
        <f t="shared" si="11"/>
        <v>0</v>
      </c>
      <c r="R166" s="27">
        <v>-1.0176754151044465E-2</v>
      </c>
      <c r="S166" s="27">
        <v>-1.0176754151044465E-2</v>
      </c>
    </row>
    <row r="167" spans="1:19" s="133" customFormat="1" x14ac:dyDescent="0.2">
      <c r="A167" s="124" t="s">
        <v>873</v>
      </c>
      <c r="B167" s="124" t="s">
        <v>874</v>
      </c>
      <c r="C167" s="124" t="s">
        <v>871</v>
      </c>
      <c r="D167" s="315">
        <f>VLOOKUP($A167,T10_Prev68CCG_1314Q1!$A:$AE,4,FALSE)+VLOOKUP($A167,T11_Prev68CCG_1314Q2!$A:$AE,4,FALSE)+VLOOKUP($A167,T12_Prev68CCG_1314Q3!$A:$AE,4,FALSE)+VLOOKUP($A167,T13_Prev68CCG_1314Q4!$A:$AE,4,FALSE)</f>
        <v>6201</v>
      </c>
      <c r="E167" s="316">
        <f>VLOOKUP($A167,T10_Prev68CCG_1314Q1!$A:$AE,5,FALSE)+VLOOKUP($A167,T11_Prev68CCG_1314Q2!$A:$AE,5,FALSE)+VLOOKUP($A167,T12_Prev68CCG_1314Q3!$A:$AE,5,FALSE)+VLOOKUP($A167,T13_Prev68CCG_1314Q4!$A:$AE,5,FALSE)</f>
        <v>3129</v>
      </c>
      <c r="F167" s="130">
        <f t="shared" si="13"/>
        <v>0.50459603289791966</v>
      </c>
      <c r="G167" s="60" t="str">
        <f t="shared" si="10"/>
        <v>49.2% - 51.7%</v>
      </c>
      <c r="H167" s="129">
        <f>VLOOKUP($A167,T10_Prev68CCG_1314Q1!$A:$AE,9,FALSE)+VLOOKUP($A167,T11_Prev68CCG_1314Q2!$A:$AE,9,FALSE)+VLOOKUP($A167,T12_Prev68CCG_1314Q3!$A:$AE,9,FALSE)+VLOOKUP($A167,T13_Prev68CCG_1314Q4!$A:$AE,9,FALSE)</f>
        <v>1.1920632905411275</v>
      </c>
      <c r="I167" s="131">
        <v>0.39864537977745523</v>
      </c>
      <c r="J167" s="316">
        <f>VLOOKUP($A167,T10_Prev68CCG_1314Q1!$A:$AE,11,FALSE)+VLOOKUP($A167,T11_Prev68CCG_1314Q2!$A:$AE,11,FALSE)+VLOOKUP($A167,T12_Prev68CCG_1314Q3!$A:$AE,11,FALSE)+VLOOKUP($A167,T13_Prev68CCG_1314Q4!$A:$AE,11,FALSE)</f>
        <v>0.30439688308765478</v>
      </c>
      <c r="K167" s="131">
        <v>0.10595065312046444</v>
      </c>
      <c r="L167" s="316">
        <f>VLOOKUP($A167,T10_Prev68CCG_1314Q1!$A:$AE,13,FALSE)+VLOOKUP($A167,T11_Prev68CCG_1314Q2!$A:$AE,13,FALSE)+VLOOKUP($A167,T12_Prev68CCG_1314Q3!$A:$AE,13,FALSE)+VLOOKUP($A167,T13_Prev68CCG_1314Q4!$A:$AE,13,FALSE)</f>
        <v>1.4100989508878508</v>
      </c>
      <c r="M167" s="131">
        <v>0.46927914852443153</v>
      </c>
      <c r="N167" s="316">
        <f>VLOOKUP($A167,T10_Prev68CCG_1314Q1!$A:$AE,15,FALSE)+VLOOKUP($A167,T11_Prev68CCG_1314Q2!$A:$AE,15,FALSE)+VLOOKUP($A167,T12_Prev68CCG_1314Q3!$A:$AE,15,FALSE)+VLOOKUP($A167,T13_Prev68CCG_1314Q4!$A:$AE,15,FALSE)</f>
        <v>0.10009276018403231</v>
      </c>
      <c r="O167" s="131">
        <f t="shared" si="12"/>
        <v>1.6141390128049074E-5</v>
      </c>
      <c r="P167" s="232" t="s">
        <v>875</v>
      </c>
      <c r="Q167" s="151">
        <f t="shared" si="11"/>
        <v>0</v>
      </c>
      <c r="R167" s="27">
        <v>-9.8691860465116243E-2</v>
      </c>
      <c r="S167" s="27">
        <v>-9.8691860465116243E-2</v>
      </c>
    </row>
    <row r="168" spans="1:19" s="133" customFormat="1" x14ac:dyDescent="0.2">
      <c r="A168" s="124" t="s">
        <v>876</v>
      </c>
      <c r="B168" s="124" t="s">
        <v>877</v>
      </c>
      <c r="C168" s="124" t="s">
        <v>871</v>
      </c>
      <c r="D168" s="315">
        <f>VLOOKUP($A168,T10_Prev68CCG_1314Q1!$A:$AE,4,FALSE)+VLOOKUP($A168,T11_Prev68CCG_1314Q2!$A:$AE,4,FALSE)+VLOOKUP($A168,T12_Prev68CCG_1314Q3!$A:$AE,4,FALSE)+VLOOKUP($A168,T13_Prev68CCG_1314Q4!$A:$AE,4,FALSE)</f>
        <v>2982</v>
      </c>
      <c r="E168" s="316">
        <f>VLOOKUP($A168,T10_Prev68CCG_1314Q1!$A:$AE,5,FALSE)+VLOOKUP($A168,T11_Prev68CCG_1314Q2!$A:$AE,5,FALSE)+VLOOKUP($A168,T12_Prev68CCG_1314Q3!$A:$AE,5,FALSE)+VLOOKUP($A168,T13_Prev68CCG_1314Q4!$A:$AE,5,FALSE)</f>
        <v>1327</v>
      </c>
      <c r="F168" s="130"/>
      <c r="G168" s="60" t="str">
        <f t="shared" si="10"/>
        <v/>
      </c>
      <c r="H168" s="129">
        <f>VLOOKUP($A168,T10_Prev68CCG_1314Q1!$A:$AE,9,FALSE)+VLOOKUP($A168,T11_Prev68CCG_1314Q2!$A:$AE,9,FALSE)+VLOOKUP($A168,T12_Prev68CCG_1314Q3!$A:$AE,9,FALSE)+VLOOKUP($A168,T13_Prev68CCG_1314Q4!$A:$AE,9,FALSE)</f>
        <v>0.31628532974427992</v>
      </c>
      <c r="I168" s="131"/>
      <c r="J168" s="316">
        <f>VLOOKUP($A168,T10_Prev68CCG_1314Q1!$A:$AE,11,FALSE)+VLOOKUP($A168,T11_Prev68CCG_1314Q2!$A:$AE,11,FALSE)+VLOOKUP($A168,T12_Prev68CCG_1314Q3!$A:$AE,11,FALSE)+VLOOKUP($A168,T13_Prev68CCG_1314Q4!$A:$AE,11,FALSE)</f>
        <v>0.13189771197846567</v>
      </c>
      <c r="K168" s="131"/>
      <c r="L168" s="316">
        <f>VLOOKUP($A168,T10_Prev68CCG_1314Q1!$A:$AE,13,FALSE)+VLOOKUP($A168,T11_Prev68CCG_1314Q2!$A:$AE,13,FALSE)+VLOOKUP($A168,T12_Prev68CCG_1314Q3!$A:$AE,13,FALSE)+VLOOKUP($A168,T13_Prev68CCG_1314Q4!$A:$AE,13,FALSE)</f>
        <v>0.5074024226110363</v>
      </c>
      <c r="M168" s="131"/>
      <c r="N168" s="316">
        <f>VLOOKUP($A168,T10_Prev68CCG_1314Q1!$A:$AE,15,FALSE)+VLOOKUP($A168,T11_Prev68CCG_1314Q2!$A:$AE,15,FALSE)+VLOOKUP($A168,T12_Prev68CCG_1314Q3!$A:$AE,15,FALSE)+VLOOKUP($A168,T13_Prev68CCG_1314Q4!$A:$AE,15,FALSE)</f>
        <v>0.26091120294976206</v>
      </c>
      <c r="O168" s="131">
        <f t="shared" si="12"/>
        <v>8.7495373222589554E-5</v>
      </c>
      <c r="P168" s="232" t="s">
        <v>878</v>
      </c>
      <c r="Q168" s="151">
        <f t="shared" si="11"/>
        <v>0</v>
      </c>
      <c r="R168" s="27">
        <v>-5.7224154283907702E-2</v>
      </c>
      <c r="S168" s="27">
        <v>-5.7224154283907702E-2</v>
      </c>
    </row>
    <row r="169" spans="1:19" s="133" customFormat="1" x14ac:dyDescent="0.2">
      <c r="A169" s="124" t="s">
        <v>879</v>
      </c>
      <c r="B169" s="124" t="s">
        <v>880</v>
      </c>
      <c r="C169" s="124" t="s">
        <v>871</v>
      </c>
      <c r="D169" s="315">
        <f>VLOOKUP($A169,T10_Prev68CCG_1314Q1!$A:$AE,4,FALSE)+VLOOKUP($A169,T11_Prev68CCG_1314Q2!$A:$AE,4,FALSE)+VLOOKUP($A169,T12_Prev68CCG_1314Q3!$A:$AE,4,FALSE)+VLOOKUP($A169,T13_Prev68CCG_1314Q4!$A:$AE,4,FALSE)</f>
        <v>4831</v>
      </c>
      <c r="E169" s="316">
        <f>VLOOKUP($A169,T10_Prev68CCG_1314Q1!$A:$AE,5,FALSE)+VLOOKUP($A169,T11_Prev68CCG_1314Q2!$A:$AE,5,FALSE)+VLOOKUP($A169,T12_Prev68CCG_1314Q3!$A:$AE,5,FALSE)+VLOOKUP($A169,T13_Prev68CCG_1314Q4!$A:$AE,5,FALSE)</f>
        <v>2399</v>
      </c>
      <c r="F169" s="130"/>
      <c r="G169" s="60" t="str">
        <f t="shared" ref="G169:G247" si="14">IF(ISNUMBER(F169),TEXT(((2*E169)+(1.96^2)-(1.96*((1.96^2)+(4*E169*(100%-F169)))^0.5))/(2*(D169+(1.96^2))),"0.0%")&amp;" - "&amp;TEXT(((2*E169)+(1.96^2)+(1.96*((1.96^2)+(4*E169*(100%-F169)))^0.5))/(2*(D169+(1.96^2))),"0.0%"),"")</f>
        <v/>
      </c>
      <c r="H169" s="129">
        <f>VLOOKUP($A169,T10_Prev68CCG_1314Q1!$A:$AE,9,FALSE)+VLOOKUP($A169,T11_Prev68CCG_1314Q2!$A:$AE,9,FALSE)+VLOOKUP($A169,T12_Prev68CCG_1314Q3!$A:$AE,9,FALSE)+VLOOKUP($A169,T13_Prev68CCG_1314Q4!$A:$AE,9,FALSE)</f>
        <v>0.77096711801350271</v>
      </c>
      <c r="I169" s="131"/>
      <c r="J169" s="316">
        <f>VLOOKUP($A169,T10_Prev68CCG_1314Q1!$A:$AE,11,FALSE)+VLOOKUP($A169,T11_Prev68CCG_1314Q2!$A:$AE,11,FALSE)+VLOOKUP($A169,T12_Prev68CCG_1314Q3!$A:$AE,11,FALSE)+VLOOKUP($A169,T13_Prev68CCG_1314Q4!$A:$AE,11,FALSE)</f>
        <v>0.23010640465963361</v>
      </c>
      <c r="K169" s="131"/>
      <c r="L169" s="316">
        <f>VLOOKUP($A169,T10_Prev68CCG_1314Q1!$A:$AE,13,FALSE)+VLOOKUP($A169,T11_Prev68CCG_1314Q2!$A:$AE,13,FALSE)+VLOOKUP($A169,T12_Prev68CCG_1314Q3!$A:$AE,13,FALSE)+VLOOKUP($A169,T13_Prev68CCG_1314Q4!$A:$AE,13,FALSE)</f>
        <v>0.93291521767067653</v>
      </c>
      <c r="M169" s="131"/>
      <c r="N169" s="316">
        <f>VLOOKUP($A169,T10_Prev68CCG_1314Q1!$A:$AE,15,FALSE)+VLOOKUP($A169,T11_Prev68CCG_1314Q2!$A:$AE,15,FALSE)+VLOOKUP($A169,T12_Prev68CCG_1314Q3!$A:$AE,15,FALSE)+VLOOKUP($A169,T13_Prev68CCG_1314Q4!$A:$AE,15,FALSE)</f>
        <v>0.17526825977237168</v>
      </c>
      <c r="O169" s="131">
        <f t="shared" si="12"/>
        <v>3.6279913014359696E-5</v>
      </c>
      <c r="P169" s="232" t="s">
        <v>881</v>
      </c>
      <c r="Q169" s="151">
        <f t="shared" si="11"/>
        <v>1</v>
      </c>
      <c r="R169" s="27">
        <v>-0.10171067311268134</v>
      </c>
      <c r="S169" s="27">
        <v>-0.10171067311268134</v>
      </c>
    </row>
    <row r="170" spans="1:19" s="133" customFormat="1" x14ac:dyDescent="0.2">
      <c r="A170" s="124" t="s">
        <v>882</v>
      </c>
      <c r="B170" s="124" t="s">
        <v>883</v>
      </c>
      <c r="C170" s="124" t="s">
        <v>884</v>
      </c>
      <c r="D170" s="315">
        <f>VLOOKUP($A170,T10_Prev68CCG_1314Q1!$A:$AE,4,FALSE)+VLOOKUP($A170,T11_Prev68CCG_1314Q2!$A:$AE,4,FALSE)+VLOOKUP($A170,T12_Prev68CCG_1314Q3!$A:$AE,4,FALSE)+VLOOKUP($A170,T13_Prev68CCG_1314Q4!$A:$AE,4,FALSE)</f>
        <v>6391</v>
      </c>
      <c r="E170" s="316">
        <f>VLOOKUP($A170,T10_Prev68CCG_1314Q1!$A:$AE,5,FALSE)+VLOOKUP($A170,T11_Prev68CCG_1314Q2!$A:$AE,5,FALSE)+VLOOKUP($A170,T12_Prev68CCG_1314Q3!$A:$AE,5,FALSE)+VLOOKUP($A170,T13_Prev68CCG_1314Q4!$A:$AE,5,FALSE)</f>
        <v>3733</v>
      </c>
      <c r="F170" s="130">
        <f t="shared" si="13"/>
        <v>0.58410264434360815</v>
      </c>
      <c r="G170" s="60" t="str">
        <f t="shared" si="14"/>
        <v>57.2% - 59.6%</v>
      </c>
      <c r="H170" s="129">
        <f>VLOOKUP($A170,T10_Prev68CCG_1314Q1!$A:$AE,9,FALSE)+VLOOKUP($A170,T11_Prev68CCG_1314Q2!$A:$AE,9,FALSE)+VLOOKUP($A170,T12_Prev68CCG_1314Q3!$A:$AE,9,FALSE)+VLOOKUP($A170,T13_Prev68CCG_1314Q4!$A:$AE,9,FALSE)</f>
        <v>1.665748416600497</v>
      </c>
      <c r="I170" s="131">
        <v>0.41652323580034423</v>
      </c>
      <c r="J170" s="316">
        <f>VLOOKUP($A170,T10_Prev68CCG_1314Q1!$A:$AE,11,FALSE)+VLOOKUP($A170,T11_Prev68CCG_1314Q2!$A:$AE,11,FALSE)+VLOOKUP($A170,T12_Prev68CCG_1314Q3!$A:$AE,11,FALSE)+VLOOKUP($A170,T13_Prev68CCG_1314Q4!$A:$AE,11,FALSE)</f>
        <v>0.67106997935098822</v>
      </c>
      <c r="K170" s="131">
        <v>0.16757940854326397</v>
      </c>
      <c r="L170" s="316">
        <f>VLOOKUP($A170,T10_Prev68CCG_1314Q1!$A:$AE,13,FALSE)+VLOOKUP($A170,T11_Prev68CCG_1314Q2!$A:$AE,13,FALSE)+VLOOKUP($A170,T12_Prev68CCG_1314Q3!$A:$AE,13,FALSE)+VLOOKUP($A170,T13_Prev68CCG_1314Q4!$A:$AE,13,FALSE)</f>
        <v>1.5952581227094489</v>
      </c>
      <c r="M170" s="131">
        <v>0.39884212173368799</v>
      </c>
      <c r="N170" s="316">
        <f>VLOOKUP($A170,T10_Prev68CCG_1314Q1!$A:$AE,15,FALSE)+VLOOKUP($A170,T11_Prev68CCG_1314Q2!$A:$AE,15,FALSE)+VLOOKUP($A170,T12_Prev68CCG_1314Q3!$A:$AE,15,FALSE)+VLOOKUP($A170,T13_Prev68CCG_1314Q4!$A:$AE,15,FALSE)</f>
        <v>6.7923481339065894E-2</v>
      </c>
      <c r="O170" s="131">
        <f t="shared" si="12"/>
        <v>1.0627989569561241E-5</v>
      </c>
      <c r="P170" s="232" t="s">
        <v>885</v>
      </c>
      <c r="Q170" s="151">
        <f t="shared" si="11"/>
        <v>0</v>
      </c>
      <c r="R170" s="27">
        <v>-5.7513641055891407E-2</v>
      </c>
      <c r="S170" s="27">
        <v>-5.7513641055891407E-2</v>
      </c>
    </row>
    <row r="171" spans="1:19" s="133" customFormat="1" x14ac:dyDescent="0.2">
      <c r="A171" s="124" t="s">
        <v>886</v>
      </c>
      <c r="B171" s="124" t="s">
        <v>887</v>
      </c>
      <c r="C171" s="124" t="s">
        <v>884</v>
      </c>
      <c r="D171" s="315">
        <f>VLOOKUP($A171,T10_Prev68CCG_1314Q1!$A:$AE,4,FALSE)+VLOOKUP($A171,T11_Prev68CCG_1314Q2!$A:$AE,4,FALSE)+VLOOKUP($A171,T12_Prev68CCG_1314Q3!$A:$AE,4,FALSE)+VLOOKUP($A171,T13_Prev68CCG_1314Q4!$A:$AE,4,FALSE)</f>
        <v>2168</v>
      </c>
      <c r="E171" s="316">
        <f>VLOOKUP($A171,T10_Prev68CCG_1314Q1!$A:$AE,5,FALSE)+VLOOKUP($A171,T11_Prev68CCG_1314Q2!$A:$AE,5,FALSE)+VLOOKUP($A171,T12_Prev68CCG_1314Q3!$A:$AE,5,FALSE)+VLOOKUP($A171,T13_Prev68CCG_1314Q4!$A:$AE,5,FALSE)</f>
        <v>1019</v>
      </c>
      <c r="F171" s="130">
        <f t="shared" si="13"/>
        <v>0.47001845018450183</v>
      </c>
      <c r="G171" s="60" t="str">
        <f t="shared" si="14"/>
        <v>44.9% - 49.1%</v>
      </c>
      <c r="H171" s="129">
        <f>VLOOKUP($A171,T10_Prev68CCG_1314Q1!$A:$AE,9,FALSE)+VLOOKUP($A171,T11_Prev68CCG_1314Q2!$A:$AE,9,FALSE)+VLOOKUP($A171,T12_Prev68CCG_1314Q3!$A:$AE,9,FALSE)+VLOOKUP($A171,T13_Prev68CCG_1314Q4!$A:$AE,9,FALSE)</f>
        <v>0.70761256518251103</v>
      </c>
      <c r="I171" s="131">
        <v>0.35378228782287824</v>
      </c>
      <c r="J171" s="316">
        <f>VLOOKUP($A171,T10_Prev68CCG_1314Q1!$A:$AE,11,FALSE)+VLOOKUP($A171,T11_Prev68CCG_1314Q2!$A:$AE,11,FALSE)+VLOOKUP($A171,T12_Prev68CCG_1314Q3!$A:$AE,11,FALSE)+VLOOKUP($A171,T13_Prev68CCG_1314Q4!$A:$AE,11,FALSE)</f>
        <v>0.23364796430004012</v>
      </c>
      <c r="K171" s="131">
        <v>0.11623616236162361</v>
      </c>
      <c r="L171" s="316">
        <f>VLOOKUP($A171,T10_Prev68CCG_1314Q1!$A:$AE,13,FALSE)+VLOOKUP($A171,T11_Prev68CCG_1314Q2!$A:$AE,13,FALSE)+VLOOKUP($A171,T12_Prev68CCG_1314Q3!$A:$AE,13,FALSE)+VLOOKUP($A171,T13_Prev68CCG_1314Q4!$A:$AE,13,FALSE)</f>
        <v>1.0062424789410349</v>
      </c>
      <c r="M171" s="131">
        <v>0.4870848708487085</v>
      </c>
      <c r="N171" s="316">
        <f>VLOOKUP($A171,T10_Prev68CCG_1314Q1!$A:$AE,15,FALSE)+VLOOKUP($A171,T11_Prev68CCG_1314Q2!$A:$AE,15,FALSE)+VLOOKUP($A171,T12_Prev68CCG_1314Q3!$A:$AE,15,FALSE)+VLOOKUP($A171,T13_Prev68CCG_1314Q4!$A:$AE,15,FALSE)</f>
        <v>0.17327574948428173</v>
      </c>
      <c r="O171" s="131">
        <f t="shared" si="12"/>
        <v>7.9924238692011864E-5</v>
      </c>
      <c r="P171" s="232" t="s">
        <v>888</v>
      </c>
      <c r="Q171" s="151">
        <f t="shared" si="11"/>
        <v>0</v>
      </c>
      <c r="R171" s="27">
        <v>-8.2522217520101582E-2</v>
      </c>
      <c r="S171" s="27">
        <v>-8.2522217520101582E-2</v>
      </c>
    </row>
    <row r="172" spans="1:19" s="133" customFormat="1" x14ac:dyDescent="0.2">
      <c r="A172" s="124" t="s">
        <v>889</v>
      </c>
      <c r="B172" s="124" t="s">
        <v>890</v>
      </c>
      <c r="C172" s="124" t="s">
        <v>884</v>
      </c>
      <c r="D172" s="315">
        <f>VLOOKUP($A172,T10_Prev68CCG_1314Q1!$A:$AE,4,FALSE)+VLOOKUP($A172,T11_Prev68CCG_1314Q2!$A:$AE,4,FALSE)+VLOOKUP($A172,T12_Prev68CCG_1314Q3!$A:$AE,4,FALSE)+VLOOKUP($A172,T13_Prev68CCG_1314Q4!$A:$AE,4,FALSE)</f>
        <v>5359</v>
      </c>
      <c r="E172" s="316">
        <f>VLOOKUP($A172,T10_Prev68CCG_1314Q1!$A:$AE,5,FALSE)+VLOOKUP($A172,T11_Prev68CCG_1314Q2!$A:$AE,5,FALSE)+VLOOKUP($A172,T12_Prev68CCG_1314Q3!$A:$AE,5,FALSE)+VLOOKUP($A172,T13_Prev68CCG_1314Q4!$A:$AE,5,FALSE)</f>
        <v>2599</v>
      </c>
      <c r="F172" s="130">
        <f t="shared" si="13"/>
        <v>0.48497854077253216</v>
      </c>
      <c r="G172" s="60" t="str">
        <f t="shared" si="14"/>
        <v>47.2% - 49.8%</v>
      </c>
      <c r="H172" s="129">
        <f>VLOOKUP($A172,T10_Prev68CCG_1314Q1!$A:$AE,9,FALSE)+VLOOKUP($A172,T11_Prev68CCG_1314Q2!$A:$AE,9,FALSE)+VLOOKUP($A172,T12_Prev68CCG_1314Q3!$A:$AE,9,FALSE)+VLOOKUP($A172,T13_Prev68CCG_1314Q4!$A:$AE,9,FALSE)</f>
        <v>1.5553771404227266</v>
      </c>
      <c r="I172" s="131">
        <v>0.38906512409031535</v>
      </c>
      <c r="J172" s="316">
        <f>VLOOKUP($A172,T10_Prev68CCG_1314Q1!$A:$AE,11,FALSE)+VLOOKUP($A172,T11_Prev68CCG_1314Q2!$A:$AE,11,FALSE)+VLOOKUP($A172,T12_Prev68CCG_1314Q3!$A:$AE,11,FALSE)+VLOOKUP($A172,T13_Prev68CCG_1314Q4!$A:$AE,11,FALSE)</f>
        <v>0.38402938959692845</v>
      </c>
      <c r="K172" s="131">
        <v>9.5913416682216826E-2</v>
      </c>
      <c r="L172" s="316">
        <f>VLOOKUP($A172,T10_Prev68CCG_1314Q1!$A:$AE,13,FALSE)+VLOOKUP($A172,T11_Prev68CCG_1314Q2!$A:$AE,13,FALSE)+VLOOKUP($A172,T12_Prev68CCG_1314Q3!$A:$AE,13,FALSE)+VLOOKUP($A172,T13_Prev68CCG_1314Q4!$A:$AE,13,FALSE)</f>
        <v>2.0486909338191523</v>
      </c>
      <c r="M172" s="131">
        <v>0.5120358275797724</v>
      </c>
      <c r="N172" s="316">
        <f>VLOOKUP($A172,T10_Prev68CCG_1314Q1!$A:$AE,15,FALSE)+VLOOKUP($A172,T11_Prev68CCG_1314Q2!$A:$AE,15,FALSE)+VLOOKUP($A172,T12_Prev68CCG_1314Q3!$A:$AE,15,FALSE)+VLOOKUP($A172,T13_Prev68CCG_1314Q4!$A:$AE,15,FALSE)</f>
        <v>1.1902536161192835E-2</v>
      </c>
      <c r="O172" s="131">
        <f t="shared" si="12"/>
        <v>2.2210367906685642E-6</v>
      </c>
      <c r="P172" s="232" t="s">
        <v>891</v>
      </c>
      <c r="Q172" s="151">
        <f t="shared" si="11"/>
        <v>0</v>
      </c>
      <c r="R172" s="27">
        <v>-6.0977746626949325E-2</v>
      </c>
      <c r="S172" s="27">
        <v>-6.0977746626949325E-2</v>
      </c>
    </row>
    <row r="173" spans="1:19" s="133" customFormat="1" x14ac:dyDescent="0.2">
      <c r="A173" s="124" t="s">
        <v>892</v>
      </c>
      <c r="B173" s="124" t="s">
        <v>893</v>
      </c>
      <c r="C173" s="124" t="s">
        <v>884</v>
      </c>
      <c r="D173" s="315">
        <f>VLOOKUP($A173,T10_Prev68CCG_1314Q1!$A:$AE,4,FALSE)+VLOOKUP($A173,T11_Prev68CCG_1314Q2!$A:$AE,4,FALSE)+VLOOKUP($A173,T12_Prev68CCG_1314Q3!$A:$AE,4,FALSE)+VLOOKUP($A173,T13_Prev68CCG_1314Q4!$A:$AE,4,FALSE)</f>
        <v>2964</v>
      </c>
      <c r="E173" s="316">
        <f>VLOOKUP($A173,T10_Prev68CCG_1314Q1!$A:$AE,5,FALSE)+VLOOKUP($A173,T11_Prev68CCG_1314Q2!$A:$AE,5,FALSE)+VLOOKUP($A173,T12_Prev68CCG_1314Q3!$A:$AE,5,FALSE)+VLOOKUP($A173,T13_Prev68CCG_1314Q4!$A:$AE,5,FALSE)</f>
        <v>1418</v>
      </c>
      <c r="F173" s="130">
        <f t="shared" si="13"/>
        <v>0.47840755735492579</v>
      </c>
      <c r="G173" s="60" t="str">
        <f t="shared" si="14"/>
        <v>46.0% - 49.6%</v>
      </c>
      <c r="H173" s="129">
        <f>VLOOKUP($A173,T10_Prev68CCG_1314Q1!$A:$AE,9,FALSE)+VLOOKUP($A173,T11_Prev68CCG_1314Q2!$A:$AE,9,FALSE)+VLOOKUP($A173,T12_Prev68CCG_1314Q3!$A:$AE,9,FALSE)+VLOOKUP($A173,T13_Prev68CCG_1314Q4!$A:$AE,9,FALSE)</f>
        <v>1.0353764247866124</v>
      </c>
      <c r="I173" s="131">
        <v>0.33974358974358976</v>
      </c>
      <c r="J173" s="316">
        <f>VLOOKUP($A173,T10_Prev68CCG_1314Q1!$A:$AE,11,FALSE)+VLOOKUP($A173,T11_Prev68CCG_1314Q2!$A:$AE,11,FALSE)+VLOOKUP($A173,T12_Prev68CCG_1314Q3!$A:$AE,11,FALSE)+VLOOKUP($A173,T13_Prev68CCG_1314Q4!$A:$AE,11,FALSE)</f>
        <v>0.41461583794023471</v>
      </c>
      <c r="K173" s="131">
        <v>0.13866396761133604</v>
      </c>
      <c r="L173" s="316">
        <f>VLOOKUP($A173,T10_Prev68CCG_1314Q1!$A:$AE,13,FALSE)+VLOOKUP($A173,T11_Prev68CCG_1314Q2!$A:$AE,13,FALSE)+VLOOKUP($A173,T12_Prev68CCG_1314Q3!$A:$AE,13,FALSE)+VLOOKUP($A173,T13_Prev68CCG_1314Q4!$A:$AE,13,FALSE)</f>
        <v>1.5473685534007249</v>
      </c>
      <c r="M173" s="131">
        <v>0.52024291497975705</v>
      </c>
      <c r="N173" s="316">
        <f>VLOOKUP($A173,T10_Prev68CCG_1314Q1!$A:$AE,15,FALSE)+VLOOKUP($A173,T11_Prev68CCG_1314Q2!$A:$AE,15,FALSE)+VLOOKUP($A173,T12_Prev68CCG_1314Q3!$A:$AE,15,FALSE)+VLOOKUP($A173,T13_Prev68CCG_1314Q4!$A:$AE,15,FALSE)</f>
        <v>5.5293572828324644E-3</v>
      </c>
      <c r="O173" s="131">
        <f t="shared" si="12"/>
        <v>1.8655051561513038E-6</v>
      </c>
      <c r="P173" s="232" t="s">
        <v>894</v>
      </c>
      <c r="Q173" s="151">
        <f t="shared" si="11"/>
        <v>0</v>
      </c>
      <c r="R173" s="27">
        <v>-7.4906367041198463E-2</v>
      </c>
      <c r="S173" s="27">
        <v>-7.4906367041198463E-2</v>
      </c>
    </row>
    <row r="174" spans="1:19" s="133" customFormat="1" x14ac:dyDescent="0.2">
      <c r="A174" s="124" t="s">
        <v>895</v>
      </c>
      <c r="B174" s="124" t="s">
        <v>896</v>
      </c>
      <c r="C174" s="124" t="s">
        <v>897</v>
      </c>
      <c r="D174" s="315">
        <f>VLOOKUP($A174,T10_Prev68CCG_1314Q1!$A:$AE,4,FALSE)+VLOOKUP($A174,T11_Prev68CCG_1314Q2!$A:$AE,4,FALSE)+VLOOKUP($A174,T12_Prev68CCG_1314Q3!$A:$AE,4,FALSE)+VLOOKUP($A174,T13_Prev68CCG_1314Q4!$A:$AE,4,FALSE)</f>
        <v>5431</v>
      </c>
      <c r="E174" s="316">
        <f>VLOOKUP($A174,T10_Prev68CCG_1314Q1!$A:$AE,5,FALSE)+VLOOKUP($A174,T11_Prev68CCG_1314Q2!$A:$AE,5,FALSE)+VLOOKUP($A174,T12_Prev68CCG_1314Q3!$A:$AE,5,FALSE)+VLOOKUP($A174,T13_Prev68CCG_1314Q4!$A:$AE,5,FALSE)</f>
        <v>2307</v>
      </c>
      <c r="F174" s="130"/>
      <c r="G174" s="60" t="str">
        <f t="shared" si="14"/>
        <v/>
      </c>
      <c r="H174" s="129">
        <f>VLOOKUP($A174,T10_Prev68CCG_1314Q1!$A:$AE,9,FALSE)+VLOOKUP($A174,T11_Prev68CCG_1314Q2!$A:$AE,9,FALSE)+VLOOKUP($A174,T12_Prev68CCG_1314Q3!$A:$AE,9,FALSE)+VLOOKUP($A174,T13_Prev68CCG_1314Q4!$A:$AE,9,FALSE)</f>
        <v>0</v>
      </c>
      <c r="I174" s="131"/>
      <c r="J174" s="316">
        <f>VLOOKUP($A174,T10_Prev68CCG_1314Q1!$A:$AE,11,FALSE)+VLOOKUP($A174,T11_Prev68CCG_1314Q2!$A:$AE,11,FALSE)+VLOOKUP($A174,T12_Prev68CCG_1314Q3!$A:$AE,11,FALSE)+VLOOKUP($A174,T13_Prev68CCG_1314Q4!$A:$AE,11,FALSE)</f>
        <v>0</v>
      </c>
      <c r="K174" s="131"/>
      <c r="L174" s="316">
        <f>VLOOKUP($A174,T10_Prev68CCG_1314Q1!$A:$AE,13,FALSE)+VLOOKUP($A174,T11_Prev68CCG_1314Q2!$A:$AE,13,FALSE)+VLOOKUP($A174,T12_Prev68CCG_1314Q3!$A:$AE,13,FALSE)+VLOOKUP($A174,T13_Prev68CCG_1314Q4!$A:$AE,13,FALSE)</f>
        <v>0</v>
      </c>
      <c r="M174" s="131"/>
      <c r="N174" s="316">
        <f>VLOOKUP($A174,T10_Prev68CCG_1314Q1!$A:$AE,15,FALSE)+VLOOKUP($A174,T11_Prev68CCG_1314Q2!$A:$AE,15,FALSE)+VLOOKUP($A174,T12_Prev68CCG_1314Q3!$A:$AE,15,FALSE)+VLOOKUP($A174,T13_Prev68CCG_1314Q4!$A:$AE,15,FALSE)</f>
        <v>0.5917047100517715</v>
      </c>
      <c r="O174" s="131">
        <f t="shared" si="12"/>
        <v>1.0894949549839283E-4</v>
      </c>
      <c r="P174" s="232" t="s">
        <v>898</v>
      </c>
      <c r="Q174" s="151">
        <f t="shared" si="11"/>
        <v>0</v>
      </c>
      <c r="R174" s="27">
        <v>-5.0690438734486976E-2</v>
      </c>
      <c r="S174" s="27">
        <v>-5.0690438734486976E-2</v>
      </c>
    </row>
    <row r="175" spans="1:19" s="133" customFormat="1" x14ac:dyDescent="0.2">
      <c r="A175" s="124" t="s">
        <v>899</v>
      </c>
      <c r="B175" s="124" t="s">
        <v>900</v>
      </c>
      <c r="C175" s="124" t="s">
        <v>897</v>
      </c>
      <c r="D175" s="315">
        <f>VLOOKUP($A175,T10_Prev68CCG_1314Q1!$A:$AE,4,FALSE)+VLOOKUP($A175,T11_Prev68CCG_1314Q2!$A:$AE,4,FALSE)+VLOOKUP($A175,T12_Prev68CCG_1314Q3!$A:$AE,4,FALSE)+VLOOKUP($A175,T13_Prev68CCG_1314Q4!$A:$AE,4,FALSE)</f>
        <v>5332</v>
      </c>
      <c r="E175" s="316">
        <f>VLOOKUP($A175,T10_Prev68CCG_1314Q1!$A:$AE,5,FALSE)+VLOOKUP($A175,T11_Prev68CCG_1314Q2!$A:$AE,5,FALSE)+VLOOKUP($A175,T12_Prev68CCG_1314Q3!$A:$AE,5,FALSE)+VLOOKUP($A175,T13_Prev68CCG_1314Q4!$A:$AE,5,FALSE)</f>
        <v>2388</v>
      </c>
      <c r="F175" s="130"/>
      <c r="G175" s="60" t="str">
        <f t="shared" si="14"/>
        <v/>
      </c>
      <c r="H175" s="129">
        <f>VLOOKUP($A175,T10_Prev68CCG_1314Q1!$A:$AE,9,FALSE)+VLOOKUP($A175,T11_Prev68CCG_1314Q2!$A:$AE,9,FALSE)+VLOOKUP($A175,T12_Prev68CCG_1314Q3!$A:$AE,9,FALSE)+VLOOKUP($A175,T13_Prev68CCG_1314Q4!$A:$AE,9,FALSE)</f>
        <v>0</v>
      </c>
      <c r="I175" s="131"/>
      <c r="J175" s="316">
        <f>VLOOKUP($A175,T10_Prev68CCG_1314Q1!$A:$AE,11,FALSE)+VLOOKUP($A175,T11_Prev68CCG_1314Q2!$A:$AE,11,FALSE)+VLOOKUP($A175,T12_Prev68CCG_1314Q3!$A:$AE,11,FALSE)+VLOOKUP($A175,T13_Prev68CCG_1314Q4!$A:$AE,11,FALSE)</f>
        <v>0</v>
      </c>
      <c r="K175" s="131"/>
      <c r="L175" s="316">
        <f>VLOOKUP($A175,T10_Prev68CCG_1314Q1!$A:$AE,13,FALSE)+VLOOKUP($A175,T11_Prev68CCG_1314Q2!$A:$AE,13,FALSE)+VLOOKUP($A175,T12_Prev68CCG_1314Q3!$A:$AE,13,FALSE)+VLOOKUP($A175,T13_Prev68CCG_1314Q4!$A:$AE,13,FALSE)</f>
        <v>0</v>
      </c>
      <c r="M175" s="131"/>
      <c r="N175" s="316">
        <f>VLOOKUP($A175,T10_Prev68CCG_1314Q1!$A:$AE,15,FALSE)+VLOOKUP($A175,T11_Prev68CCG_1314Q2!$A:$AE,15,FALSE)+VLOOKUP($A175,T12_Prev68CCG_1314Q3!$A:$AE,15,FALSE)+VLOOKUP($A175,T13_Prev68CCG_1314Q4!$A:$AE,15,FALSE)</f>
        <v>8.2787949870994804E-2</v>
      </c>
      <c r="O175" s="131">
        <f t="shared" si="12"/>
        <v>1.5526622256375621E-5</v>
      </c>
      <c r="P175" s="232" t="s">
        <v>901</v>
      </c>
      <c r="Q175" s="151">
        <f t="shared" si="11"/>
        <v>1</v>
      </c>
      <c r="R175" s="27">
        <v>-0.44945792462570988</v>
      </c>
      <c r="S175" s="27">
        <v>-0.44945792462570988</v>
      </c>
    </row>
    <row r="176" spans="1:19" s="133" customFormat="1" x14ac:dyDescent="0.2">
      <c r="A176" s="124" t="s">
        <v>902</v>
      </c>
      <c r="B176" s="124" t="s">
        <v>903</v>
      </c>
      <c r="C176" s="124" t="s">
        <v>897</v>
      </c>
      <c r="D176" s="315">
        <f>VLOOKUP($A176,T10_Prev68CCG_1314Q1!$A:$AE,4,FALSE)+VLOOKUP($A176,T11_Prev68CCG_1314Q2!$A:$AE,4,FALSE)+VLOOKUP($A176,T12_Prev68CCG_1314Q3!$A:$AE,4,FALSE)+VLOOKUP($A176,T13_Prev68CCG_1314Q4!$A:$AE,4,FALSE)</f>
        <v>2779</v>
      </c>
      <c r="E176" s="316">
        <f>VLOOKUP($A176,T10_Prev68CCG_1314Q1!$A:$AE,5,FALSE)+VLOOKUP($A176,T11_Prev68CCG_1314Q2!$A:$AE,5,FALSE)+VLOOKUP($A176,T12_Prev68CCG_1314Q3!$A:$AE,5,FALSE)+VLOOKUP($A176,T13_Prev68CCG_1314Q4!$A:$AE,5,FALSE)</f>
        <v>1104</v>
      </c>
      <c r="F176" s="130"/>
      <c r="G176" s="60" t="str">
        <f t="shared" si="14"/>
        <v/>
      </c>
      <c r="H176" s="129">
        <f>VLOOKUP($A176,T10_Prev68CCG_1314Q1!$A:$AE,9,FALSE)+VLOOKUP($A176,T11_Prev68CCG_1314Q2!$A:$AE,9,FALSE)+VLOOKUP($A176,T12_Prev68CCG_1314Q3!$A:$AE,9,FALSE)+VLOOKUP($A176,T13_Prev68CCG_1314Q4!$A:$AE,9,FALSE)</f>
        <v>0.33470507544581618</v>
      </c>
      <c r="I176" s="131"/>
      <c r="J176" s="316">
        <f>VLOOKUP($A176,T10_Prev68CCG_1314Q1!$A:$AE,11,FALSE)+VLOOKUP($A176,T11_Prev68CCG_1314Q2!$A:$AE,11,FALSE)+VLOOKUP($A176,T12_Prev68CCG_1314Q3!$A:$AE,11,FALSE)+VLOOKUP($A176,T13_Prev68CCG_1314Q4!$A:$AE,11,FALSE)</f>
        <v>0.10699588477366255</v>
      </c>
      <c r="K176" s="131"/>
      <c r="L176" s="316">
        <f>VLOOKUP($A176,T10_Prev68CCG_1314Q1!$A:$AE,13,FALSE)+VLOOKUP($A176,T11_Prev68CCG_1314Q2!$A:$AE,13,FALSE)+VLOOKUP($A176,T12_Prev68CCG_1314Q3!$A:$AE,13,FALSE)+VLOOKUP($A176,T13_Prev68CCG_1314Q4!$A:$AE,13,FALSE)</f>
        <v>0.52400548696844995</v>
      </c>
      <c r="M176" s="131"/>
      <c r="N176" s="316">
        <f>VLOOKUP($A176,T10_Prev68CCG_1314Q1!$A:$AE,15,FALSE)+VLOOKUP($A176,T11_Prev68CCG_1314Q2!$A:$AE,15,FALSE)+VLOOKUP($A176,T12_Prev68CCG_1314Q3!$A:$AE,15,FALSE)+VLOOKUP($A176,T13_Prev68CCG_1314Q4!$A:$AE,15,FALSE)</f>
        <v>0.32637695862320898</v>
      </c>
      <c r="O176" s="131">
        <f t="shared" si="12"/>
        <v>1.1744402973127347E-4</v>
      </c>
      <c r="P176" s="232" t="s">
        <v>904</v>
      </c>
      <c r="Q176" s="151">
        <f t="shared" si="11"/>
        <v>0</v>
      </c>
      <c r="R176" s="27">
        <v>-3.597122302158029E-4</v>
      </c>
      <c r="S176" s="27">
        <v>-3.597122302158029E-4</v>
      </c>
    </row>
    <row r="177" spans="1:19" s="133" customFormat="1" x14ac:dyDescent="0.2">
      <c r="A177" s="124" t="s">
        <v>905</v>
      </c>
      <c r="B177" s="124" t="s">
        <v>906</v>
      </c>
      <c r="C177" s="124" t="s">
        <v>907</v>
      </c>
      <c r="D177" s="315">
        <f>VLOOKUP($A177,T10_Prev68CCG_1314Q1!$A:$AE,4,FALSE)+VLOOKUP($A177,T11_Prev68CCG_1314Q2!$A:$AE,4,FALSE)+VLOOKUP($A177,T12_Prev68CCG_1314Q3!$A:$AE,4,FALSE)+VLOOKUP($A177,T13_Prev68CCG_1314Q4!$A:$AE,4,FALSE)</f>
        <v>1391</v>
      </c>
      <c r="E177" s="316">
        <f>VLOOKUP($A177,T10_Prev68CCG_1314Q1!$A:$AE,5,FALSE)+VLOOKUP($A177,T11_Prev68CCG_1314Q2!$A:$AE,5,FALSE)+VLOOKUP($A177,T12_Prev68CCG_1314Q3!$A:$AE,5,FALSE)+VLOOKUP($A177,T13_Prev68CCG_1314Q4!$A:$AE,5,FALSE)</f>
        <v>470</v>
      </c>
      <c r="F177" s="130"/>
      <c r="G177" s="60" t="str">
        <f t="shared" si="14"/>
        <v/>
      </c>
      <c r="H177" s="129">
        <f>VLOOKUP($A177,T10_Prev68CCG_1314Q1!$A:$AE,9,FALSE)+VLOOKUP($A177,T11_Prev68CCG_1314Q2!$A:$AE,9,FALSE)+VLOOKUP($A177,T12_Prev68CCG_1314Q3!$A:$AE,9,FALSE)+VLOOKUP($A177,T13_Prev68CCG_1314Q4!$A:$AE,9,FALSE)</f>
        <v>0</v>
      </c>
      <c r="I177" s="131"/>
      <c r="J177" s="316">
        <f>VLOOKUP($A177,T10_Prev68CCG_1314Q1!$A:$AE,11,FALSE)+VLOOKUP($A177,T11_Prev68CCG_1314Q2!$A:$AE,11,FALSE)+VLOOKUP($A177,T12_Prev68CCG_1314Q3!$A:$AE,11,FALSE)+VLOOKUP($A177,T13_Prev68CCG_1314Q4!$A:$AE,11,FALSE)</f>
        <v>0</v>
      </c>
      <c r="K177" s="131"/>
      <c r="L177" s="316">
        <f>VLOOKUP($A177,T10_Prev68CCG_1314Q1!$A:$AE,13,FALSE)+VLOOKUP($A177,T11_Prev68CCG_1314Q2!$A:$AE,13,FALSE)+VLOOKUP($A177,T12_Prev68CCG_1314Q3!$A:$AE,13,FALSE)+VLOOKUP($A177,T13_Prev68CCG_1314Q4!$A:$AE,13,FALSE)</f>
        <v>0</v>
      </c>
      <c r="M177" s="131"/>
      <c r="N177" s="316">
        <f>VLOOKUP($A177,T10_Prev68CCG_1314Q1!$A:$AE,15,FALSE)+VLOOKUP($A177,T11_Prev68CCG_1314Q2!$A:$AE,15,FALSE)+VLOOKUP($A177,T12_Prev68CCG_1314Q3!$A:$AE,15,FALSE)+VLOOKUP($A177,T13_Prev68CCG_1314Q4!$A:$AE,15,FALSE)</f>
        <v>0.93840779004816599</v>
      </c>
      <c r="O177" s="131">
        <f t="shared" si="12"/>
        <v>6.7462817401018401E-4</v>
      </c>
      <c r="P177" s="232" t="s">
        <v>908</v>
      </c>
      <c r="Q177" s="151">
        <f t="shared" si="11"/>
        <v>1</v>
      </c>
      <c r="R177" s="27">
        <v>-0.12899185973700689</v>
      </c>
      <c r="S177" s="27">
        <v>-0.12899185973700689</v>
      </c>
    </row>
    <row r="178" spans="1:19" s="133" customFormat="1" x14ac:dyDescent="0.2">
      <c r="A178" s="124" t="s">
        <v>909</v>
      </c>
      <c r="B178" s="124" t="s">
        <v>910</v>
      </c>
      <c r="C178" s="124" t="s">
        <v>907</v>
      </c>
      <c r="D178" s="315">
        <f>VLOOKUP($A178,T10_Prev68CCG_1314Q1!$A:$AE,4,FALSE)+VLOOKUP($A178,T11_Prev68CCG_1314Q2!$A:$AE,4,FALSE)+VLOOKUP($A178,T12_Prev68CCG_1314Q3!$A:$AE,4,FALSE)+VLOOKUP($A178,T13_Prev68CCG_1314Q4!$A:$AE,4,FALSE)</f>
        <v>1857</v>
      </c>
      <c r="E178" s="316">
        <f>VLOOKUP($A178,T10_Prev68CCG_1314Q1!$A:$AE,5,FALSE)+VLOOKUP($A178,T11_Prev68CCG_1314Q2!$A:$AE,5,FALSE)+VLOOKUP($A178,T12_Prev68CCG_1314Q3!$A:$AE,5,FALSE)+VLOOKUP($A178,T13_Prev68CCG_1314Q4!$A:$AE,5,FALSE)</f>
        <v>752</v>
      </c>
      <c r="F178" s="130"/>
      <c r="G178" s="60" t="str">
        <f t="shared" si="14"/>
        <v/>
      </c>
      <c r="H178" s="129">
        <f>VLOOKUP($A178,T10_Prev68CCG_1314Q1!$A:$AE,9,FALSE)+VLOOKUP($A178,T11_Prev68CCG_1314Q2!$A:$AE,9,FALSE)+VLOOKUP($A178,T12_Prev68CCG_1314Q3!$A:$AE,9,FALSE)+VLOOKUP($A178,T13_Prev68CCG_1314Q4!$A:$AE,9,FALSE)</f>
        <v>0</v>
      </c>
      <c r="I178" s="131"/>
      <c r="J178" s="316">
        <f>VLOOKUP($A178,T10_Prev68CCG_1314Q1!$A:$AE,11,FALSE)+VLOOKUP($A178,T11_Prev68CCG_1314Q2!$A:$AE,11,FALSE)+VLOOKUP($A178,T12_Prev68CCG_1314Q3!$A:$AE,11,FALSE)+VLOOKUP($A178,T13_Prev68CCG_1314Q4!$A:$AE,11,FALSE)</f>
        <v>0</v>
      </c>
      <c r="K178" s="131"/>
      <c r="L178" s="316">
        <f>VLOOKUP($A178,T10_Prev68CCG_1314Q1!$A:$AE,13,FALSE)+VLOOKUP($A178,T11_Prev68CCG_1314Q2!$A:$AE,13,FALSE)+VLOOKUP($A178,T12_Prev68CCG_1314Q3!$A:$AE,13,FALSE)+VLOOKUP($A178,T13_Prev68CCG_1314Q4!$A:$AE,13,FALSE)</f>
        <v>0</v>
      </c>
      <c r="M178" s="131"/>
      <c r="N178" s="316">
        <f>VLOOKUP($A178,T10_Prev68CCG_1314Q1!$A:$AE,15,FALSE)+VLOOKUP($A178,T11_Prev68CCG_1314Q2!$A:$AE,15,FALSE)+VLOOKUP($A178,T12_Prev68CCG_1314Q3!$A:$AE,15,FALSE)+VLOOKUP($A178,T13_Prev68CCG_1314Q4!$A:$AE,15,FALSE)</f>
        <v>0.61338421622437145</v>
      </c>
      <c r="O178" s="131">
        <f t="shared" si="12"/>
        <v>3.3030921713751829E-4</v>
      </c>
      <c r="P178" s="232" t="s">
        <v>911</v>
      </c>
      <c r="Q178" s="151">
        <f t="shared" si="11"/>
        <v>0</v>
      </c>
      <c r="R178" s="27">
        <v>-2.3659305993690816E-2</v>
      </c>
      <c r="S178" s="27">
        <v>-2.3659305993690816E-2</v>
      </c>
    </row>
    <row r="179" spans="1:19" s="133" customFormat="1" x14ac:dyDescent="0.2">
      <c r="A179" s="124" t="s">
        <v>912</v>
      </c>
      <c r="B179" s="124" t="s">
        <v>913</v>
      </c>
      <c r="C179" s="124" t="s">
        <v>907</v>
      </c>
      <c r="D179" s="315">
        <f>VLOOKUP($A179,T10_Prev68CCG_1314Q1!$A:$AE,4,FALSE)+VLOOKUP($A179,T11_Prev68CCG_1314Q2!$A:$AE,4,FALSE)+VLOOKUP($A179,T12_Prev68CCG_1314Q3!$A:$AE,4,FALSE)+VLOOKUP($A179,T13_Prev68CCG_1314Q4!$A:$AE,4,FALSE)</f>
        <v>3153</v>
      </c>
      <c r="E179" s="316">
        <f>VLOOKUP($A179,T10_Prev68CCG_1314Q1!$A:$AE,5,FALSE)+VLOOKUP($A179,T11_Prev68CCG_1314Q2!$A:$AE,5,FALSE)+VLOOKUP($A179,T12_Prev68CCG_1314Q3!$A:$AE,5,FALSE)+VLOOKUP($A179,T13_Prev68CCG_1314Q4!$A:$AE,5,FALSE)</f>
        <v>1055</v>
      </c>
      <c r="F179" s="130"/>
      <c r="G179" s="60" t="str">
        <f t="shared" si="14"/>
        <v/>
      </c>
      <c r="H179" s="129">
        <f>VLOOKUP($A179,T10_Prev68CCG_1314Q1!$A:$AE,9,FALSE)+VLOOKUP($A179,T11_Prev68CCG_1314Q2!$A:$AE,9,FALSE)+VLOOKUP($A179,T12_Prev68CCG_1314Q3!$A:$AE,9,FALSE)+VLOOKUP($A179,T13_Prev68CCG_1314Q4!$A:$AE,9,FALSE)</f>
        <v>0</v>
      </c>
      <c r="I179" s="131"/>
      <c r="J179" s="316">
        <f>VLOOKUP($A179,T10_Prev68CCG_1314Q1!$A:$AE,11,FALSE)+VLOOKUP($A179,T11_Prev68CCG_1314Q2!$A:$AE,11,FALSE)+VLOOKUP($A179,T12_Prev68CCG_1314Q3!$A:$AE,11,FALSE)+VLOOKUP($A179,T13_Prev68CCG_1314Q4!$A:$AE,11,FALSE)</f>
        <v>0</v>
      </c>
      <c r="K179" s="131"/>
      <c r="L179" s="316">
        <f>VLOOKUP($A179,T10_Prev68CCG_1314Q1!$A:$AE,13,FALSE)+VLOOKUP($A179,T11_Prev68CCG_1314Q2!$A:$AE,13,FALSE)+VLOOKUP($A179,T12_Prev68CCG_1314Q3!$A:$AE,13,FALSE)+VLOOKUP($A179,T13_Prev68CCG_1314Q4!$A:$AE,13,FALSE)</f>
        <v>0</v>
      </c>
      <c r="M179" s="131"/>
      <c r="N179" s="316">
        <f>VLOOKUP($A179,T10_Prev68CCG_1314Q1!$A:$AE,15,FALSE)+VLOOKUP($A179,T11_Prev68CCG_1314Q2!$A:$AE,15,FALSE)+VLOOKUP($A179,T12_Prev68CCG_1314Q3!$A:$AE,15,FALSE)+VLOOKUP($A179,T13_Prev68CCG_1314Q4!$A:$AE,15,FALSE)</f>
        <v>0.67497986095667339</v>
      </c>
      <c r="O179" s="131">
        <f t="shared" si="12"/>
        <v>2.140754395676097E-4</v>
      </c>
      <c r="P179" s="232" t="s">
        <v>914</v>
      </c>
      <c r="Q179" s="151">
        <f t="shared" si="11"/>
        <v>1</v>
      </c>
      <c r="R179" s="27">
        <v>-0.11655926029700192</v>
      </c>
      <c r="S179" s="27">
        <v>-0.11655926029700192</v>
      </c>
    </row>
    <row r="180" spans="1:19" s="133" customFormat="1" x14ac:dyDescent="0.2">
      <c r="A180" s="124" t="s">
        <v>915</v>
      </c>
      <c r="B180" s="124" t="s">
        <v>916</v>
      </c>
      <c r="C180" s="124" t="s">
        <v>907</v>
      </c>
      <c r="D180" s="315">
        <f>VLOOKUP($A180,T10_Prev68CCG_1314Q1!$A:$AE,4,FALSE)+VLOOKUP($A180,T11_Prev68CCG_1314Q2!$A:$AE,4,FALSE)+VLOOKUP($A180,T12_Prev68CCG_1314Q3!$A:$AE,4,FALSE)+VLOOKUP($A180,T13_Prev68CCG_1314Q4!$A:$AE,4,FALSE)</f>
        <v>3535</v>
      </c>
      <c r="E180" s="316">
        <f>VLOOKUP($A180,T10_Prev68CCG_1314Q1!$A:$AE,5,FALSE)+VLOOKUP($A180,T11_Prev68CCG_1314Q2!$A:$AE,5,FALSE)+VLOOKUP($A180,T12_Prev68CCG_1314Q3!$A:$AE,5,FALSE)+VLOOKUP($A180,T13_Prev68CCG_1314Q4!$A:$AE,5,FALSE)</f>
        <v>1055</v>
      </c>
      <c r="F180" s="130"/>
      <c r="G180" s="60" t="str">
        <f t="shared" si="14"/>
        <v/>
      </c>
      <c r="H180" s="129">
        <f>VLOOKUP($A180,T10_Prev68CCG_1314Q1!$A:$AE,9,FALSE)+VLOOKUP($A180,T11_Prev68CCG_1314Q2!$A:$AE,9,FALSE)+VLOOKUP($A180,T12_Prev68CCG_1314Q3!$A:$AE,9,FALSE)+VLOOKUP($A180,T13_Prev68CCG_1314Q4!$A:$AE,9,FALSE)</f>
        <v>0</v>
      </c>
      <c r="I180" s="131"/>
      <c r="J180" s="316">
        <f>VLOOKUP($A180,T10_Prev68CCG_1314Q1!$A:$AE,11,FALSE)+VLOOKUP($A180,T11_Prev68CCG_1314Q2!$A:$AE,11,FALSE)+VLOOKUP($A180,T12_Prev68CCG_1314Q3!$A:$AE,11,FALSE)+VLOOKUP($A180,T13_Prev68CCG_1314Q4!$A:$AE,11,FALSE)</f>
        <v>0</v>
      </c>
      <c r="K180" s="131"/>
      <c r="L180" s="316">
        <f>VLOOKUP($A180,T10_Prev68CCG_1314Q1!$A:$AE,13,FALSE)+VLOOKUP($A180,T11_Prev68CCG_1314Q2!$A:$AE,13,FALSE)+VLOOKUP($A180,T12_Prev68CCG_1314Q3!$A:$AE,13,FALSE)+VLOOKUP($A180,T13_Prev68CCG_1314Q4!$A:$AE,13,FALSE)</f>
        <v>0</v>
      </c>
      <c r="M180" s="131"/>
      <c r="N180" s="316">
        <f>VLOOKUP($A180,T10_Prev68CCG_1314Q1!$A:$AE,15,FALSE)+VLOOKUP($A180,T11_Prev68CCG_1314Q2!$A:$AE,15,FALSE)+VLOOKUP($A180,T12_Prev68CCG_1314Q3!$A:$AE,15,FALSE)+VLOOKUP($A180,T13_Prev68CCG_1314Q4!$A:$AE,15,FALSE)</f>
        <v>1.3363303000860831</v>
      </c>
      <c r="O180" s="131">
        <f t="shared" si="12"/>
        <v>3.780283734331211E-4</v>
      </c>
      <c r="P180" s="232" t="s">
        <v>917</v>
      </c>
      <c r="Q180" s="151">
        <f t="shared" si="11"/>
        <v>0</v>
      </c>
      <c r="R180" s="27">
        <v>-4.2783644733279225E-2</v>
      </c>
      <c r="S180" s="27">
        <v>-4.2783644733279225E-2</v>
      </c>
    </row>
    <row r="181" spans="1:19" s="133" customFormat="1" x14ac:dyDescent="0.2">
      <c r="A181" s="124" t="s">
        <v>918</v>
      </c>
      <c r="B181" s="124" t="s">
        <v>919</v>
      </c>
      <c r="C181" s="124" t="s">
        <v>907</v>
      </c>
      <c r="D181" s="315">
        <f>VLOOKUP($A181,T10_Prev68CCG_1314Q1!$A:$AE,4,FALSE)+VLOOKUP($A181,T11_Prev68CCG_1314Q2!$A:$AE,4,FALSE)+VLOOKUP($A181,T12_Prev68CCG_1314Q3!$A:$AE,4,FALSE)+VLOOKUP($A181,T13_Prev68CCG_1314Q4!$A:$AE,4,FALSE)</f>
        <v>1978</v>
      </c>
      <c r="E181" s="316">
        <f>VLOOKUP($A181,T10_Prev68CCG_1314Q1!$A:$AE,5,FALSE)+VLOOKUP($A181,T11_Prev68CCG_1314Q2!$A:$AE,5,FALSE)+VLOOKUP($A181,T12_Prev68CCG_1314Q3!$A:$AE,5,FALSE)+VLOOKUP($A181,T13_Prev68CCG_1314Q4!$A:$AE,5,FALSE)</f>
        <v>591</v>
      </c>
      <c r="F181" s="130"/>
      <c r="G181" s="60" t="str">
        <f t="shared" si="14"/>
        <v/>
      </c>
      <c r="H181" s="129">
        <f>VLOOKUP($A181,T10_Prev68CCG_1314Q1!$A:$AE,9,FALSE)+VLOOKUP($A181,T11_Prev68CCG_1314Q2!$A:$AE,9,FALSE)+VLOOKUP($A181,T12_Prev68CCG_1314Q3!$A:$AE,9,FALSE)+VLOOKUP($A181,T13_Prev68CCG_1314Q4!$A:$AE,9,FALSE)</f>
        <v>0</v>
      </c>
      <c r="I181" s="131"/>
      <c r="J181" s="316">
        <f>VLOOKUP($A181,T10_Prev68CCG_1314Q1!$A:$AE,11,FALSE)+VLOOKUP($A181,T11_Prev68CCG_1314Q2!$A:$AE,11,FALSE)+VLOOKUP($A181,T12_Prev68CCG_1314Q3!$A:$AE,11,FALSE)+VLOOKUP($A181,T13_Prev68CCG_1314Q4!$A:$AE,11,FALSE)</f>
        <v>0</v>
      </c>
      <c r="K181" s="131"/>
      <c r="L181" s="316">
        <f>VLOOKUP($A181,T10_Prev68CCG_1314Q1!$A:$AE,13,FALSE)+VLOOKUP($A181,T11_Prev68CCG_1314Q2!$A:$AE,13,FALSE)+VLOOKUP($A181,T12_Prev68CCG_1314Q3!$A:$AE,13,FALSE)+VLOOKUP($A181,T13_Prev68CCG_1314Q4!$A:$AE,13,FALSE)</f>
        <v>0</v>
      </c>
      <c r="M181" s="131"/>
      <c r="N181" s="316">
        <f>VLOOKUP($A181,T10_Prev68CCG_1314Q1!$A:$AE,15,FALSE)+VLOOKUP($A181,T11_Prev68CCG_1314Q2!$A:$AE,15,FALSE)+VLOOKUP($A181,T12_Prev68CCG_1314Q3!$A:$AE,15,FALSE)+VLOOKUP($A181,T13_Prev68CCG_1314Q4!$A:$AE,15,FALSE)</f>
        <v>0.96091237596711432</v>
      </c>
      <c r="O181" s="131">
        <f t="shared" si="12"/>
        <v>4.8579998784990613E-4</v>
      </c>
      <c r="P181" s="232" t="s">
        <v>920</v>
      </c>
      <c r="Q181" s="151">
        <f t="shared" si="11"/>
        <v>1</v>
      </c>
      <c r="R181" s="27">
        <v>-0.15650319829424308</v>
      </c>
      <c r="S181" s="27">
        <v>-0.15650319829424308</v>
      </c>
    </row>
    <row r="182" spans="1:19" s="133" customFormat="1" x14ac:dyDescent="0.2">
      <c r="A182" s="124" t="s">
        <v>921</v>
      </c>
      <c r="B182" s="124" t="s">
        <v>922</v>
      </c>
      <c r="C182" s="124" t="s">
        <v>907</v>
      </c>
      <c r="D182" s="315">
        <f>VLOOKUP($A182,T10_Prev68CCG_1314Q1!$A:$AE,4,FALSE)+VLOOKUP($A182,T11_Prev68CCG_1314Q2!$A:$AE,4,FALSE)+VLOOKUP($A182,T12_Prev68CCG_1314Q3!$A:$AE,4,FALSE)+VLOOKUP($A182,T13_Prev68CCG_1314Q4!$A:$AE,4,FALSE)</f>
        <v>1334</v>
      </c>
      <c r="E182" s="316">
        <f>VLOOKUP($A182,T10_Prev68CCG_1314Q1!$A:$AE,5,FALSE)+VLOOKUP($A182,T11_Prev68CCG_1314Q2!$A:$AE,5,FALSE)+VLOOKUP($A182,T12_Prev68CCG_1314Q3!$A:$AE,5,FALSE)+VLOOKUP($A182,T13_Prev68CCG_1314Q4!$A:$AE,5,FALSE)</f>
        <v>285</v>
      </c>
      <c r="F182" s="130"/>
      <c r="G182" s="60" t="str">
        <f t="shared" si="14"/>
        <v/>
      </c>
      <c r="H182" s="129">
        <f>VLOOKUP($A182,T10_Prev68CCG_1314Q1!$A:$AE,9,FALSE)+VLOOKUP($A182,T11_Prev68CCG_1314Q2!$A:$AE,9,FALSE)+VLOOKUP($A182,T12_Prev68CCG_1314Q3!$A:$AE,9,FALSE)+VLOOKUP($A182,T13_Prev68CCG_1314Q4!$A:$AE,9,FALSE)</f>
        <v>0</v>
      </c>
      <c r="I182" s="131"/>
      <c r="J182" s="316">
        <f>VLOOKUP($A182,T10_Prev68CCG_1314Q1!$A:$AE,11,FALSE)+VLOOKUP($A182,T11_Prev68CCG_1314Q2!$A:$AE,11,FALSE)+VLOOKUP($A182,T12_Prev68CCG_1314Q3!$A:$AE,11,FALSE)+VLOOKUP($A182,T13_Prev68CCG_1314Q4!$A:$AE,11,FALSE)</f>
        <v>0</v>
      </c>
      <c r="K182" s="131"/>
      <c r="L182" s="316">
        <f>VLOOKUP($A182,T10_Prev68CCG_1314Q1!$A:$AE,13,FALSE)+VLOOKUP($A182,T11_Prev68CCG_1314Q2!$A:$AE,13,FALSE)+VLOOKUP($A182,T12_Prev68CCG_1314Q3!$A:$AE,13,FALSE)+VLOOKUP($A182,T13_Prev68CCG_1314Q4!$A:$AE,13,FALSE)</f>
        <v>0</v>
      </c>
      <c r="M182" s="131"/>
      <c r="N182" s="316">
        <f>VLOOKUP($A182,T10_Prev68CCG_1314Q1!$A:$AE,15,FALSE)+VLOOKUP($A182,T11_Prev68CCG_1314Q2!$A:$AE,15,FALSE)+VLOOKUP($A182,T12_Prev68CCG_1314Q3!$A:$AE,15,FALSE)+VLOOKUP($A182,T13_Prev68CCG_1314Q4!$A:$AE,15,FALSE)</f>
        <v>1.2266275001301008</v>
      </c>
      <c r="O182" s="131">
        <f t="shared" si="12"/>
        <v>9.1951086966274428E-4</v>
      </c>
      <c r="P182" s="232" t="s">
        <v>923</v>
      </c>
      <c r="Q182" s="151">
        <f t="shared" si="11"/>
        <v>0</v>
      </c>
      <c r="R182" s="27">
        <v>-7.1030640668523715E-2</v>
      </c>
      <c r="S182" s="27">
        <v>-7.1030640668523715E-2</v>
      </c>
    </row>
    <row r="183" spans="1:19" s="133" customFormat="1" x14ac:dyDescent="0.2">
      <c r="A183" s="124" t="s">
        <v>924</v>
      </c>
      <c r="B183" s="124" t="s">
        <v>925</v>
      </c>
      <c r="C183" s="124" t="s">
        <v>907</v>
      </c>
      <c r="D183" s="315">
        <f>VLOOKUP($A183,T10_Prev68CCG_1314Q1!$A:$AE,4,FALSE)+VLOOKUP($A183,T11_Prev68CCG_1314Q2!$A:$AE,4,FALSE)+VLOOKUP($A183,T12_Prev68CCG_1314Q3!$A:$AE,4,FALSE)+VLOOKUP($A183,T13_Prev68CCG_1314Q4!$A:$AE,4,FALSE)</f>
        <v>1567</v>
      </c>
      <c r="E183" s="316">
        <f>VLOOKUP($A183,T10_Prev68CCG_1314Q1!$A:$AE,5,FALSE)+VLOOKUP($A183,T11_Prev68CCG_1314Q2!$A:$AE,5,FALSE)+VLOOKUP($A183,T12_Prev68CCG_1314Q3!$A:$AE,5,FALSE)+VLOOKUP($A183,T13_Prev68CCG_1314Q4!$A:$AE,5,FALSE)</f>
        <v>424</v>
      </c>
      <c r="F183" s="130"/>
      <c r="G183" s="60" t="str">
        <f t="shared" si="14"/>
        <v/>
      </c>
      <c r="H183" s="129">
        <f>VLOOKUP($A183,T10_Prev68CCG_1314Q1!$A:$AE,9,FALSE)+VLOOKUP($A183,T11_Prev68CCG_1314Q2!$A:$AE,9,FALSE)+VLOOKUP($A183,T12_Prev68CCG_1314Q3!$A:$AE,9,FALSE)+VLOOKUP($A183,T13_Prev68CCG_1314Q4!$A:$AE,9,FALSE)</f>
        <v>0</v>
      </c>
      <c r="I183" s="131"/>
      <c r="J183" s="316">
        <f>VLOOKUP($A183,T10_Prev68CCG_1314Q1!$A:$AE,11,FALSE)+VLOOKUP($A183,T11_Prev68CCG_1314Q2!$A:$AE,11,FALSE)+VLOOKUP($A183,T12_Prev68CCG_1314Q3!$A:$AE,11,FALSE)+VLOOKUP($A183,T13_Prev68CCG_1314Q4!$A:$AE,11,FALSE)</f>
        <v>0</v>
      </c>
      <c r="K183" s="131"/>
      <c r="L183" s="316">
        <f>VLOOKUP($A183,T10_Prev68CCG_1314Q1!$A:$AE,13,FALSE)+VLOOKUP($A183,T11_Prev68CCG_1314Q2!$A:$AE,13,FALSE)+VLOOKUP($A183,T12_Prev68CCG_1314Q3!$A:$AE,13,FALSE)+VLOOKUP($A183,T13_Prev68CCG_1314Q4!$A:$AE,13,FALSE)</f>
        <v>0</v>
      </c>
      <c r="M183" s="131"/>
      <c r="N183" s="316">
        <f>VLOOKUP($A183,T10_Prev68CCG_1314Q1!$A:$AE,15,FALSE)+VLOOKUP($A183,T11_Prev68CCG_1314Q2!$A:$AE,15,FALSE)+VLOOKUP($A183,T12_Prev68CCG_1314Q3!$A:$AE,15,FALSE)+VLOOKUP($A183,T13_Prev68CCG_1314Q4!$A:$AE,15,FALSE)</f>
        <v>0.86451109368044099</v>
      </c>
      <c r="O183" s="131">
        <f t="shared" si="12"/>
        <v>5.5169820911323616E-4</v>
      </c>
      <c r="P183" s="232" t="s">
        <v>926</v>
      </c>
      <c r="Q183" s="151">
        <f t="shared" si="11"/>
        <v>0</v>
      </c>
      <c r="R183" s="27">
        <v>-5.259975816203144E-2</v>
      </c>
      <c r="S183" s="27">
        <v>-5.259975816203144E-2</v>
      </c>
    </row>
    <row r="184" spans="1:19" s="133" customFormat="1" x14ac:dyDescent="0.2">
      <c r="A184" s="124" t="s">
        <v>927</v>
      </c>
      <c r="B184" s="124" t="s">
        <v>928</v>
      </c>
      <c r="C184" s="124" t="s">
        <v>907</v>
      </c>
      <c r="D184" s="315">
        <f>VLOOKUP($A184,T10_Prev68CCG_1314Q1!$A:$AE,4,FALSE)+VLOOKUP($A184,T11_Prev68CCG_1314Q2!$A:$AE,4,FALSE)+VLOOKUP($A184,T12_Prev68CCG_1314Q3!$A:$AE,4,FALSE)+VLOOKUP($A184,T13_Prev68CCG_1314Q4!$A:$AE,4,FALSE)</f>
        <v>5219</v>
      </c>
      <c r="E184" s="316">
        <f>VLOOKUP($A184,T10_Prev68CCG_1314Q1!$A:$AE,5,FALSE)+VLOOKUP($A184,T11_Prev68CCG_1314Q2!$A:$AE,5,FALSE)+VLOOKUP($A184,T12_Prev68CCG_1314Q3!$A:$AE,5,FALSE)+VLOOKUP($A184,T13_Prev68CCG_1314Q4!$A:$AE,5,FALSE)</f>
        <v>2236</v>
      </c>
      <c r="F184" s="130"/>
      <c r="G184" s="60" t="str">
        <f t="shared" si="14"/>
        <v/>
      </c>
      <c r="H184" s="129">
        <f>VLOOKUP($A184,T10_Prev68CCG_1314Q1!$A:$AE,9,FALSE)+VLOOKUP($A184,T11_Prev68CCG_1314Q2!$A:$AE,9,FALSE)+VLOOKUP($A184,T12_Prev68CCG_1314Q3!$A:$AE,9,FALSE)+VLOOKUP($A184,T13_Prev68CCG_1314Q4!$A:$AE,9,FALSE)</f>
        <v>0</v>
      </c>
      <c r="I184" s="131"/>
      <c r="J184" s="316">
        <f>VLOOKUP($A184,T10_Prev68CCG_1314Q1!$A:$AE,11,FALSE)+VLOOKUP($A184,T11_Prev68CCG_1314Q2!$A:$AE,11,FALSE)+VLOOKUP($A184,T12_Prev68CCG_1314Q3!$A:$AE,11,FALSE)+VLOOKUP($A184,T13_Prev68CCG_1314Q4!$A:$AE,11,FALSE)</f>
        <v>0</v>
      </c>
      <c r="K184" s="131"/>
      <c r="L184" s="316">
        <f>VLOOKUP($A184,T10_Prev68CCG_1314Q1!$A:$AE,13,FALSE)+VLOOKUP($A184,T11_Prev68CCG_1314Q2!$A:$AE,13,FALSE)+VLOOKUP($A184,T12_Prev68CCG_1314Q3!$A:$AE,13,FALSE)+VLOOKUP($A184,T13_Prev68CCG_1314Q4!$A:$AE,13,FALSE)</f>
        <v>0</v>
      </c>
      <c r="M184" s="131"/>
      <c r="N184" s="316">
        <f>VLOOKUP($A184,T10_Prev68CCG_1314Q1!$A:$AE,15,FALSE)+VLOOKUP($A184,T11_Prev68CCG_1314Q2!$A:$AE,15,FALSE)+VLOOKUP($A184,T12_Prev68CCG_1314Q3!$A:$AE,15,FALSE)+VLOOKUP($A184,T13_Prev68CCG_1314Q4!$A:$AE,15,FALSE)</f>
        <v>0.7749706531844025</v>
      </c>
      <c r="O184" s="131">
        <f t="shared" si="12"/>
        <v>1.4849025736432314E-4</v>
      </c>
      <c r="P184" s="232" t="s">
        <v>929</v>
      </c>
      <c r="Q184" s="151">
        <f t="shared" si="11"/>
        <v>0</v>
      </c>
      <c r="R184" s="27">
        <v>-7.5301204819277157E-2</v>
      </c>
      <c r="S184" s="27">
        <v>-7.5301204819277157E-2</v>
      </c>
    </row>
    <row r="185" spans="1:19" s="133" customFormat="1" x14ac:dyDescent="0.2">
      <c r="A185" s="124" t="s">
        <v>930</v>
      </c>
      <c r="B185" s="124" t="s">
        <v>931</v>
      </c>
      <c r="C185" s="124" t="s">
        <v>932</v>
      </c>
      <c r="D185" s="315">
        <f>VLOOKUP($A185,T10_Prev68CCG_1314Q1!$A:$AE,4,FALSE)+VLOOKUP($A185,T11_Prev68CCG_1314Q2!$A:$AE,4,FALSE)+VLOOKUP($A185,T12_Prev68CCG_1314Q3!$A:$AE,4,FALSE)+VLOOKUP($A185,T13_Prev68CCG_1314Q4!$A:$AE,4,FALSE)</f>
        <v>2802</v>
      </c>
      <c r="E185" s="316">
        <f>VLOOKUP($A185,T10_Prev68CCG_1314Q1!$A:$AE,5,FALSE)+VLOOKUP($A185,T11_Prev68CCG_1314Q2!$A:$AE,5,FALSE)+VLOOKUP($A185,T12_Prev68CCG_1314Q3!$A:$AE,5,FALSE)+VLOOKUP($A185,T13_Prev68CCG_1314Q4!$A:$AE,5,FALSE)</f>
        <v>2007</v>
      </c>
      <c r="F185" s="130"/>
      <c r="G185" s="60" t="str">
        <f t="shared" si="14"/>
        <v/>
      </c>
      <c r="H185" s="129">
        <f>VLOOKUP($A185,T10_Prev68CCG_1314Q1!$A:$AE,9,FALSE)+VLOOKUP($A185,T11_Prev68CCG_1314Q2!$A:$AE,9,FALSE)+VLOOKUP($A185,T12_Prev68CCG_1314Q3!$A:$AE,9,FALSE)+VLOOKUP($A185,T13_Prev68CCG_1314Q4!$A:$AE,9,FALSE)</f>
        <v>1.7275607869040921</v>
      </c>
      <c r="I185" s="131"/>
      <c r="J185" s="316">
        <f>VLOOKUP($A185,T10_Prev68CCG_1314Q1!$A:$AE,11,FALSE)+VLOOKUP($A185,T11_Prev68CCG_1314Q2!$A:$AE,11,FALSE)+VLOOKUP($A185,T12_Prev68CCG_1314Q3!$A:$AE,11,FALSE)+VLOOKUP($A185,T13_Prev68CCG_1314Q4!$A:$AE,11,FALSE)</f>
        <v>0.41997621506097438</v>
      </c>
      <c r="K185" s="131"/>
      <c r="L185" s="316">
        <f>VLOOKUP($A185,T10_Prev68CCG_1314Q1!$A:$AE,13,FALSE)+VLOOKUP($A185,T11_Prev68CCG_1314Q2!$A:$AE,13,FALSE)+VLOOKUP($A185,T12_Prev68CCG_1314Q3!$A:$AE,13,FALSE)+VLOOKUP($A185,T13_Prev68CCG_1314Q4!$A:$AE,13,FALSE)</f>
        <v>0.73689563121302071</v>
      </c>
      <c r="M185" s="131"/>
      <c r="N185" s="316">
        <f>VLOOKUP($A185,T10_Prev68CCG_1314Q1!$A:$AE,15,FALSE)+VLOOKUP($A185,T11_Prev68CCG_1314Q2!$A:$AE,15,FALSE)+VLOOKUP($A185,T12_Prev68CCG_1314Q3!$A:$AE,15,FALSE)+VLOOKUP($A185,T13_Prev68CCG_1314Q4!$A:$AE,15,FALSE)</f>
        <v>0.14231328064063481</v>
      </c>
      <c r="O185" s="131">
        <f t="shared" si="12"/>
        <v>5.0789893162253681E-5</v>
      </c>
      <c r="P185" s="232" t="s">
        <v>933</v>
      </c>
      <c r="Q185" s="151">
        <f t="shared" si="11"/>
        <v>1</v>
      </c>
      <c r="R185" s="27">
        <v>-0.11497157296272897</v>
      </c>
      <c r="S185" s="27">
        <v>-0.11497157296272897</v>
      </c>
    </row>
    <row r="186" spans="1:19" s="133" customFormat="1" x14ac:dyDescent="0.2">
      <c r="A186" s="124" t="s">
        <v>934</v>
      </c>
      <c r="B186" s="124" t="s">
        <v>935</v>
      </c>
      <c r="C186" s="124" t="s">
        <v>932</v>
      </c>
      <c r="D186" s="315">
        <f>VLOOKUP($A186,T10_Prev68CCG_1314Q1!$A:$AE,4,FALSE)+VLOOKUP($A186,T11_Prev68CCG_1314Q2!$A:$AE,4,FALSE)+VLOOKUP($A186,T12_Prev68CCG_1314Q3!$A:$AE,4,FALSE)+VLOOKUP($A186,T13_Prev68CCG_1314Q4!$A:$AE,4,FALSE)</f>
        <v>4677</v>
      </c>
      <c r="E186" s="316">
        <f>VLOOKUP($A186,T10_Prev68CCG_1314Q1!$A:$AE,5,FALSE)+VLOOKUP($A186,T11_Prev68CCG_1314Q2!$A:$AE,5,FALSE)+VLOOKUP($A186,T12_Prev68CCG_1314Q3!$A:$AE,5,FALSE)+VLOOKUP($A186,T13_Prev68CCG_1314Q4!$A:$AE,5,FALSE)</f>
        <v>1902</v>
      </c>
      <c r="F186" s="130"/>
      <c r="G186" s="60" t="str">
        <f t="shared" si="14"/>
        <v/>
      </c>
      <c r="H186" s="129">
        <f>VLOOKUP($A186,T10_Prev68CCG_1314Q1!$A:$AE,9,FALSE)+VLOOKUP($A186,T11_Prev68CCG_1314Q2!$A:$AE,9,FALSE)+VLOOKUP($A186,T12_Prev68CCG_1314Q3!$A:$AE,9,FALSE)+VLOOKUP($A186,T13_Prev68CCG_1314Q4!$A:$AE,9,FALSE)</f>
        <v>0.38454784899034239</v>
      </c>
      <c r="I186" s="131"/>
      <c r="J186" s="316">
        <f>VLOOKUP($A186,T10_Prev68CCG_1314Q1!$A:$AE,11,FALSE)+VLOOKUP($A186,T11_Prev68CCG_1314Q2!$A:$AE,11,FALSE)+VLOOKUP($A186,T12_Prev68CCG_1314Q3!$A:$AE,11,FALSE)+VLOOKUP($A186,T13_Prev68CCG_1314Q4!$A:$AE,11,FALSE)</f>
        <v>0.11325724319578578</v>
      </c>
      <c r="K186" s="131"/>
      <c r="L186" s="316">
        <f>VLOOKUP($A186,T10_Prev68CCG_1314Q1!$A:$AE,13,FALSE)+VLOOKUP($A186,T11_Prev68CCG_1314Q2!$A:$AE,13,FALSE)+VLOOKUP($A186,T12_Prev68CCG_1314Q3!$A:$AE,13,FALSE)+VLOOKUP($A186,T13_Prev68CCG_1314Q4!$A:$AE,13,FALSE)</f>
        <v>0.45741878841088673</v>
      </c>
      <c r="M186" s="131"/>
      <c r="N186" s="316">
        <f>VLOOKUP($A186,T10_Prev68CCG_1314Q1!$A:$AE,15,FALSE)+VLOOKUP($A186,T11_Prev68CCG_1314Q2!$A:$AE,15,FALSE)+VLOOKUP($A186,T12_Prev68CCG_1314Q3!$A:$AE,15,FALSE)+VLOOKUP($A186,T13_Prev68CCG_1314Q4!$A:$AE,15,FALSE)</f>
        <v>0.93372167786706362</v>
      </c>
      <c r="O186" s="131">
        <f t="shared" si="12"/>
        <v>1.9964115413022529E-4</v>
      </c>
      <c r="P186" s="232" t="s">
        <v>936</v>
      </c>
      <c r="Q186" s="151">
        <f t="shared" si="11"/>
        <v>0</v>
      </c>
      <c r="R186" s="27">
        <v>-8.777062609713282E-2</v>
      </c>
      <c r="S186" s="27">
        <v>-8.777062609713282E-2</v>
      </c>
    </row>
    <row r="187" spans="1:19" s="133" customFormat="1" x14ac:dyDescent="0.2">
      <c r="A187" s="124" t="s">
        <v>937</v>
      </c>
      <c r="B187" s="124" t="s">
        <v>938</v>
      </c>
      <c r="C187" s="124" t="s">
        <v>932</v>
      </c>
      <c r="D187" s="315">
        <f>VLOOKUP($A187,T10_Prev68CCG_1314Q1!$A:$AE,4,FALSE)+VLOOKUP($A187,T11_Prev68CCG_1314Q2!$A:$AE,4,FALSE)+VLOOKUP($A187,T12_Prev68CCG_1314Q3!$A:$AE,4,FALSE)+VLOOKUP($A187,T13_Prev68CCG_1314Q4!$A:$AE,4,FALSE)</f>
        <v>1702</v>
      </c>
      <c r="E187" s="316">
        <f>VLOOKUP($A187,T10_Prev68CCG_1314Q1!$A:$AE,5,FALSE)+VLOOKUP($A187,T11_Prev68CCG_1314Q2!$A:$AE,5,FALSE)+VLOOKUP($A187,T12_Prev68CCG_1314Q3!$A:$AE,5,FALSE)+VLOOKUP($A187,T13_Prev68CCG_1314Q4!$A:$AE,5,FALSE)</f>
        <v>740</v>
      </c>
      <c r="F187" s="130"/>
      <c r="G187" s="60" t="str">
        <f t="shared" si="14"/>
        <v/>
      </c>
      <c r="H187" s="129">
        <f>VLOOKUP($A187,T10_Prev68CCG_1314Q1!$A:$AE,9,FALSE)+VLOOKUP($A187,T11_Prev68CCG_1314Q2!$A:$AE,9,FALSE)+VLOOKUP($A187,T12_Prev68CCG_1314Q3!$A:$AE,9,FALSE)+VLOOKUP($A187,T13_Prev68CCG_1314Q4!$A:$AE,9,FALSE)</f>
        <v>0</v>
      </c>
      <c r="I187" s="131"/>
      <c r="J187" s="316">
        <f>VLOOKUP($A187,T10_Prev68CCG_1314Q1!$A:$AE,11,FALSE)+VLOOKUP($A187,T11_Prev68CCG_1314Q2!$A:$AE,11,FALSE)+VLOOKUP($A187,T12_Prev68CCG_1314Q3!$A:$AE,11,FALSE)+VLOOKUP($A187,T13_Prev68CCG_1314Q4!$A:$AE,11,FALSE)</f>
        <v>0</v>
      </c>
      <c r="K187" s="131"/>
      <c r="L187" s="316">
        <f>VLOOKUP($A187,T10_Prev68CCG_1314Q1!$A:$AE,13,FALSE)+VLOOKUP($A187,T11_Prev68CCG_1314Q2!$A:$AE,13,FALSE)+VLOOKUP($A187,T12_Prev68CCG_1314Q3!$A:$AE,13,FALSE)+VLOOKUP($A187,T13_Prev68CCG_1314Q4!$A:$AE,13,FALSE)</f>
        <v>0</v>
      </c>
      <c r="M187" s="131"/>
      <c r="N187" s="316">
        <f>VLOOKUP($A187,T10_Prev68CCG_1314Q1!$A:$AE,15,FALSE)+VLOOKUP($A187,T11_Prev68CCG_1314Q2!$A:$AE,15,FALSE)+VLOOKUP($A187,T12_Prev68CCG_1314Q3!$A:$AE,15,FALSE)+VLOOKUP($A187,T13_Prev68CCG_1314Q4!$A:$AE,15,FALSE)</f>
        <v>0.75180701415956985</v>
      </c>
      <c r="O187" s="131">
        <f t="shared" si="12"/>
        <v>4.4171974979998228E-4</v>
      </c>
      <c r="P187" s="232" t="s">
        <v>939</v>
      </c>
      <c r="Q187" s="151">
        <f t="shared" si="11"/>
        <v>0</v>
      </c>
      <c r="R187" s="27">
        <v>3.2766990291262177E-2</v>
      </c>
      <c r="S187" s="27">
        <v>3.2766990291262177E-2</v>
      </c>
    </row>
    <row r="188" spans="1:19" s="133" customFormat="1" x14ac:dyDescent="0.2">
      <c r="A188" s="124" t="s">
        <v>940</v>
      </c>
      <c r="B188" s="124" t="s">
        <v>941</v>
      </c>
      <c r="C188" s="124" t="s">
        <v>932</v>
      </c>
      <c r="D188" s="315">
        <f>VLOOKUP($A188,T10_Prev68CCG_1314Q1!$A:$AE,4,FALSE)+VLOOKUP($A188,T11_Prev68CCG_1314Q2!$A:$AE,4,FALSE)+VLOOKUP($A188,T12_Prev68CCG_1314Q3!$A:$AE,4,FALSE)+VLOOKUP($A188,T13_Prev68CCG_1314Q4!$A:$AE,4,FALSE)</f>
        <v>2131</v>
      </c>
      <c r="E188" s="316">
        <f>VLOOKUP($A188,T10_Prev68CCG_1314Q1!$A:$AE,5,FALSE)+VLOOKUP($A188,T11_Prev68CCG_1314Q2!$A:$AE,5,FALSE)+VLOOKUP($A188,T12_Prev68CCG_1314Q3!$A:$AE,5,FALSE)+VLOOKUP($A188,T13_Prev68CCG_1314Q4!$A:$AE,5,FALSE)</f>
        <v>1239</v>
      </c>
      <c r="F188" s="130">
        <f t="shared" si="13"/>
        <v>0.58141717503519474</v>
      </c>
      <c r="G188" s="60" t="str">
        <f t="shared" si="14"/>
        <v>56.0% - 60.2%</v>
      </c>
      <c r="H188" s="129">
        <f>VLOOKUP($A188,T10_Prev68CCG_1314Q1!$A:$AE,9,FALSE)+VLOOKUP($A188,T11_Prev68CCG_1314Q2!$A:$AE,9,FALSE)+VLOOKUP($A188,T12_Prev68CCG_1314Q3!$A:$AE,9,FALSE)+VLOOKUP($A188,T13_Prev68CCG_1314Q4!$A:$AE,9,FALSE)</f>
        <v>1.235920364233384</v>
      </c>
      <c r="I188" s="131">
        <v>0.42186766776161427</v>
      </c>
      <c r="J188" s="316">
        <f>VLOOKUP($A188,T10_Prev68CCG_1314Q1!$A:$AE,11,FALSE)+VLOOKUP($A188,T11_Prev68CCG_1314Q2!$A:$AE,11,FALSE)+VLOOKUP($A188,T12_Prev68CCG_1314Q3!$A:$AE,11,FALSE)+VLOOKUP($A188,T13_Prev68CCG_1314Q4!$A:$AE,11,FALSE)</f>
        <v>0.47649201210365877</v>
      </c>
      <c r="K188" s="131">
        <v>0.15954950727358047</v>
      </c>
      <c r="L188" s="316">
        <f>VLOOKUP($A188,T10_Prev68CCG_1314Q1!$A:$AE,13,FALSE)+VLOOKUP($A188,T11_Prev68CCG_1314Q2!$A:$AE,13,FALSE)+VLOOKUP($A188,T12_Prev68CCG_1314Q3!$A:$AE,13,FALSE)+VLOOKUP($A188,T13_Prev68CCG_1314Q4!$A:$AE,13,FALSE)</f>
        <v>1.2034695114550968</v>
      </c>
      <c r="M188" s="131">
        <v>0.39089629282027216</v>
      </c>
      <c r="N188" s="316">
        <f>VLOOKUP($A188,T10_Prev68CCG_1314Q1!$A:$AE,15,FALSE)+VLOOKUP($A188,T11_Prev68CCG_1314Q2!$A:$AE,15,FALSE)+VLOOKUP($A188,T12_Prev68CCG_1314Q3!$A:$AE,15,FALSE)+VLOOKUP($A188,T13_Prev68CCG_1314Q4!$A:$AE,15,FALSE)</f>
        <v>0.11048728056485815</v>
      </c>
      <c r="O188" s="131">
        <f t="shared" si="12"/>
        <v>5.1847621100355771E-5</v>
      </c>
      <c r="P188" s="232" t="s">
        <v>942</v>
      </c>
      <c r="Q188" s="151">
        <f t="shared" si="11"/>
        <v>0</v>
      </c>
      <c r="R188" s="27">
        <v>-8.4228620541469734E-2</v>
      </c>
      <c r="S188" s="27">
        <v>-8.4228620541469734E-2</v>
      </c>
    </row>
    <row r="189" spans="1:19" s="133" customFormat="1" x14ac:dyDescent="0.2">
      <c r="A189" s="124" t="s">
        <v>943</v>
      </c>
      <c r="B189" s="124" t="s">
        <v>944</v>
      </c>
      <c r="C189" s="124" t="s">
        <v>932</v>
      </c>
      <c r="D189" s="315">
        <f>VLOOKUP($A189,T10_Prev68CCG_1314Q1!$A:$AE,4,FALSE)+VLOOKUP($A189,T11_Prev68CCG_1314Q2!$A:$AE,4,FALSE)+VLOOKUP($A189,T12_Prev68CCG_1314Q3!$A:$AE,4,FALSE)+VLOOKUP($A189,T13_Prev68CCG_1314Q4!$A:$AE,4,FALSE)</f>
        <v>4713</v>
      </c>
      <c r="E189" s="316">
        <f>VLOOKUP($A189,T10_Prev68CCG_1314Q1!$A:$AE,5,FALSE)+VLOOKUP($A189,T11_Prev68CCG_1314Q2!$A:$AE,5,FALSE)+VLOOKUP($A189,T12_Prev68CCG_1314Q3!$A:$AE,5,FALSE)+VLOOKUP($A189,T13_Prev68CCG_1314Q4!$A:$AE,5,FALSE)</f>
        <v>3006</v>
      </c>
      <c r="F189" s="130"/>
      <c r="G189" s="60" t="str">
        <f t="shared" si="14"/>
        <v/>
      </c>
      <c r="H189" s="129">
        <f>VLOOKUP($A189,T10_Prev68CCG_1314Q1!$A:$AE,9,FALSE)+VLOOKUP($A189,T11_Prev68CCG_1314Q2!$A:$AE,9,FALSE)+VLOOKUP($A189,T12_Prev68CCG_1314Q3!$A:$AE,9,FALSE)+VLOOKUP($A189,T13_Prev68CCG_1314Q4!$A:$AE,9,FALSE)</f>
        <v>0</v>
      </c>
      <c r="I189" s="131"/>
      <c r="J189" s="316">
        <f>VLOOKUP($A189,T10_Prev68CCG_1314Q1!$A:$AE,11,FALSE)+VLOOKUP($A189,T11_Prev68CCG_1314Q2!$A:$AE,11,FALSE)+VLOOKUP($A189,T12_Prev68CCG_1314Q3!$A:$AE,11,FALSE)+VLOOKUP($A189,T13_Prev68CCG_1314Q4!$A:$AE,11,FALSE)</f>
        <v>0</v>
      </c>
      <c r="K189" s="131"/>
      <c r="L189" s="316">
        <f>VLOOKUP($A189,T10_Prev68CCG_1314Q1!$A:$AE,13,FALSE)+VLOOKUP($A189,T11_Prev68CCG_1314Q2!$A:$AE,13,FALSE)+VLOOKUP($A189,T12_Prev68CCG_1314Q3!$A:$AE,13,FALSE)+VLOOKUP($A189,T13_Prev68CCG_1314Q4!$A:$AE,13,FALSE)</f>
        <v>0</v>
      </c>
      <c r="M189" s="131"/>
      <c r="N189" s="316">
        <f>VLOOKUP($A189,T10_Prev68CCG_1314Q1!$A:$AE,15,FALSE)+VLOOKUP($A189,T11_Prev68CCG_1314Q2!$A:$AE,15,FALSE)+VLOOKUP($A189,T12_Prev68CCG_1314Q3!$A:$AE,15,FALSE)+VLOOKUP($A189,T13_Prev68CCG_1314Q4!$A:$AE,15,FALSE)</f>
        <v>0.25678210106131927</v>
      </c>
      <c r="O189" s="131">
        <f t="shared" si="12"/>
        <v>5.4483789743543232E-5</v>
      </c>
      <c r="P189" s="232" t="s">
        <v>945</v>
      </c>
      <c r="Q189" s="151">
        <f t="shared" si="11"/>
        <v>1</v>
      </c>
      <c r="R189" s="27">
        <v>1.4727177334732424</v>
      </c>
      <c r="S189" s="27">
        <v>1.4727177334732424</v>
      </c>
    </row>
    <row r="190" spans="1:19" s="133" customFormat="1" x14ac:dyDescent="0.2">
      <c r="A190" s="124" t="s">
        <v>946</v>
      </c>
      <c r="B190" s="124" t="s">
        <v>947</v>
      </c>
      <c r="C190" s="124" t="s">
        <v>932</v>
      </c>
      <c r="D190" s="315">
        <f>VLOOKUP($A190,T10_Prev68CCG_1314Q1!$A:$AE,4,FALSE)+VLOOKUP($A190,T11_Prev68CCG_1314Q2!$A:$AE,4,FALSE)+VLOOKUP($A190,T12_Prev68CCG_1314Q3!$A:$AE,4,FALSE)+VLOOKUP($A190,T13_Prev68CCG_1314Q4!$A:$AE,4,FALSE)</f>
        <v>2108</v>
      </c>
      <c r="E190" s="316">
        <f>VLOOKUP($A190,T10_Prev68CCG_1314Q1!$A:$AE,5,FALSE)+VLOOKUP($A190,T11_Prev68CCG_1314Q2!$A:$AE,5,FALSE)+VLOOKUP($A190,T12_Prev68CCG_1314Q3!$A:$AE,5,FALSE)+VLOOKUP($A190,T13_Prev68CCG_1314Q4!$A:$AE,5,FALSE)</f>
        <v>1384</v>
      </c>
      <c r="F190" s="130">
        <f t="shared" si="13"/>
        <v>0.65654648956356731</v>
      </c>
      <c r="G190" s="60" t="str">
        <f t="shared" si="14"/>
        <v>63.6% - 67.7%</v>
      </c>
      <c r="H190" s="129">
        <f>VLOOKUP($A190,T10_Prev68CCG_1314Q1!$A:$AE,9,FALSE)+VLOOKUP($A190,T11_Prev68CCG_1314Q2!$A:$AE,9,FALSE)+VLOOKUP($A190,T12_Prev68CCG_1314Q3!$A:$AE,9,FALSE)+VLOOKUP($A190,T13_Prev68CCG_1314Q4!$A:$AE,9,FALSE)</f>
        <v>1.470565712336789</v>
      </c>
      <c r="I190" s="131">
        <v>0.49193548387096775</v>
      </c>
      <c r="J190" s="316">
        <f>VLOOKUP($A190,T10_Prev68CCG_1314Q1!$A:$AE,11,FALSE)+VLOOKUP($A190,T11_Prev68CCG_1314Q2!$A:$AE,11,FALSE)+VLOOKUP($A190,T12_Prev68CCG_1314Q3!$A:$AE,11,FALSE)+VLOOKUP($A190,T13_Prev68CCG_1314Q4!$A:$AE,11,FALSE)</f>
        <v>0.50374323506888807</v>
      </c>
      <c r="K190" s="131">
        <v>0.16461100569259962</v>
      </c>
      <c r="L190" s="316">
        <f>VLOOKUP($A190,T10_Prev68CCG_1314Q1!$A:$AE,13,FALSE)+VLOOKUP($A190,T11_Prev68CCG_1314Q2!$A:$AE,13,FALSE)+VLOOKUP($A190,T12_Prev68CCG_1314Q3!$A:$AE,13,FALSE)+VLOOKUP($A190,T13_Prev68CCG_1314Q4!$A:$AE,13,FALSE)</f>
        <v>0.93047846805279377</v>
      </c>
      <c r="M190" s="131">
        <v>0.31404174573055027</v>
      </c>
      <c r="N190" s="316">
        <f>VLOOKUP($A190,T10_Prev68CCG_1314Q1!$A:$AE,15,FALSE)+VLOOKUP($A190,T11_Prev68CCG_1314Q2!$A:$AE,15,FALSE)+VLOOKUP($A190,T12_Prev68CCG_1314Q3!$A:$AE,15,FALSE)+VLOOKUP($A190,T13_Prev68CCG_1314Q4!$A:$AE,15,FALSE)</f>
        <v>0.11671796088561515</v>
      </c>
      <c r="O190" s="131">
        <f t="shared" si="12"/>
        <v>5.5369051653517622E-5</v>
      </c>
      <c r="P190" s="232" t="s">
        <v>948</v>
      </c>
      <c r="Q190" s="151">
        <f t="shared" si="11"/>
        <v>0</v>
      </c>
      <c r="R190" s="27">
        <v>-9.682947729220226E-2</v>
      </c>
      <c r="S190" s="27">
        <v>-9.682947729220226E-2</v>
      </c>
    </row>
    <row r="191" spans="1:19" s="133" customFormat="1" x14ac:dyDescent="0.2">
      <c r="A191" s="124" t="s">
        <v>949</v>
      </c>
      <c r="B191" s="124" t="s">
        <v>950</v>
      </c>
      <c r="C191" s="124" t="s">
        <v>932</v>
      </c>
      <c r="D191" s="315">
        <f>VLOOKUP($A191,T10_Prev68CCG_1314Q1!$A:$AE,4,FALSE)+VLOOKUP($A191,T11_Prev68CCG_1314Q2!$A:$AE,4,FALSE)+VLOOKUP($A191,T12_Prev68CCG_1314Q3!$A:$AE,4,FALSE)+VLOOKUP($A191,T13_Prev68CCG_1314Q4!$A:$AE,4,FALSE)</f>
        <v>4503</v>
      </c>
      <c r="E191" s="316">
        <f>VLOOKUP($A191,T10_Prev68CCG_1314Q1!$A:$AE,5,FALSE)+VLOOKUP($A191,T11_Prev68CCG_1314Q2!$A:$AE,5,FALSE)+VLOOKUP($A191,T12_Prev68CCG_1314Q3!$A:$AE,5,FALSE)+VLOOKUP($A191,T13_Prev68CCG_1314Q4!$A:$AE,5,FALSE)</f>
        <v>2765</v>
      </c>
      <c r="F191" s="130"/>
      <c r="G191" s="60" t="str">
        <f t="shared" si="14"/>
        <v/>
      </c>
      <c r="H191" s="129">
        <f>VLOOKUP($A191,T10_Prev68CCG_1314Q1!$A:$AE,9,FALSE)+VLOOKUP($A191,T11_Prev68CCG_1314Q2!$A:$AE,9,FALSE)+VLOOKUP($A191,T12_Prev68CCG_1314Q3!$A:$AE,9,FALSE)+VLOOKUP($A191,T13_Prev68CCG_1314Q4!$A:$AE,9,FALSE)</f>
        <v>0</v>
      </c>
      <c r="I191" s="131"/>
      <c r="J191" s="316">
        <f>VLOOKUP($A191,T10_Prev68CCG_1314Q1!$A:$AE,11,FALSE)+VLOOKUP($A191,T11_Prev68CCG_1314Q2!$A:$AE,11,FALSE)+VLOOKUP($A191,T12_Prev68CCG_1314Q3!$A:$AE,11,FALSE)+VLOOKUP($A191,T13_Prev68CCG_1314Q4!$A:$AE,11,FALSE)</f>
        <v>0</v>
      </c>
      <c r="K191" s="131"/>
      <c r="L191" s="316">
        <f>VLOOKUP($A191,T10_Prev68CCG_1314Q1!$A:$AE,13,FALSE)+VLOOKUP($A191,T11_Prev68CCG_1314Q2!$A:$AE,13,FALSE)+VLOOKUP($A191,T12_Prev68CCG_1314Q3!$A:$AE,13,FALSE)+VLOOKUP($A191,T13_Prev68CCG_1314Q4!$A:$AE,13,FALSE)</f>
        <v>0</v>
      </c>
      <c r="M191" s="131"/>
      <c r="N191" s="316">
        <f>VLOOKUP($A191,T10_Prev68CCG_1314Q1!$A:$AE,15,FALSE)+VLOOKUP($A191,T11_Prev68CCG_1314Q2!$A:$AE,15,FALSE)+VLOOKUP($A191,T12_Prev68CCG_1314Q3!$A:$AE,15,FALSE)+VLOOKUP($A191,T13_Prev68CCG_1314Q4!$A:$AE,15,FALSE)</f>
        <v>5.6212899011629396E-2</v>
      </c>
      <c r="O191" s="131">
        <f t="shared" si="12"/>
        <v>1.2483433047219497E-5</v>
      </c>
      <c r="P191" s="232" t="s">
        <v>951</v>
      </c>
      <c r="Q191" s="151">
        <f t="shared" si="11"/>
        <v>1</v>
      </c>
      <c r="R191" s="27">
        <v>1.2986217457886675</v>
      </c>
      <c r="S191" s="27">
        <v>1.2986217457886675</v>
      </c>
    </row>
    <row r="192" spans="1:19" s="133" customFormat="1" x14ac:dyDescent="0.2">
      <c r="A192" s="124" t="s">
        <v>952</v>
      </c>
      <c r="B192" s="124" t="s">
        <v>953</v>
      </c>
      <c r="C192" s="124" t="s">
        <v>932</v>
      </c>
      <c r="D192" s="315">
        <f>VLOOKUP($A192,T10_Prev68CCG_1314Q1!$A:$AE,4,FALSE)+VLOOKUP($A192,T11_Prev68CCG_1314Q2!$A:$AE,4,FALSE)+VLOOKUP($A192,T12_Prev68CCG_1314Q3!$A:$AE,4,FALSE)+VLOOKUP($A192,T13_Prev68CCG_1314Q4!$A:$AE,4,FALSE)</f>
        <v>3411</v>
      </c>
      <c r="E192" s="316">
        <f>VLOOKUP($A192,T10_Prev68CCG_1314Q1!$A:$AE,5,FALSE)+VLOOKUP($A192,T11_Prev68CCG_1314Q2!$A:$AE,5,FALSE)+VLOOKUP($A192,T12_Prev68CCG_1314Q3!$A:$AE,5,FALSE)+VLOOKUP($A192,T13_Prev68CCG_1314Q4!$A:$AE,5,FALSE)</f>
        <v>2120</v>
      </c>
      <c r="F192" s="130"/>
      <c r="G192" s="60" t="str">
        <f t="shared" si="14"/>
        <v/>
      </c>
      <c r="H192" s="129">
        <f>VLOOKUP($A192,T10_Prev68CCG_1314Q1!$A:$AE,9,FALSE)+VLOOKUP($A192,T11_Prev68CCG_1314Q2!$A:$AE,9,FALSE)+VLOOKUP($A192,T12_Prev68CCG_1314Q3!$A:$AE,9,FALSE)+VLOOKUP($A192,T13_Prev68CCG_1314Q4!$A:$AE,9,FALSE)</f>
        <v>0</v>
      </c>
      <c r="I192" s="131"/>
      <c r="J192" s="316">
        <f>VLOOKUP($A192,T10_Prev68CCG_1314Q1!$A:$AE,11,FALSE)+VLOOKUP($A192,T11_Prev68CCG_1314Q2!$A:$AE,11,FALSE)+VLOOKUP($A192,T12_Prev68CCG_1314Q3!$A:$AE,11,FALSE)+VLOOKUP($A192,T13_Prev68CCG_1314Q4!$A:$AE,11,FALSE)</f>
        <v>0</v>
      </c>
      <c r="K192" s="131"/>
      <c r="L192" s="316">
        <f>VLOOKUP($A192,T10_Prev68CCG_1314Q1!$A:$AE,13,FALSE)+VLOOKUP($A192,T11_Prev68CCG_1314Q2!$A:$AE,13,FALSE)+VLOOKUP($A192,T12_Prev68CCG_1314Q3!$A:$AE,13,FALSE)+VLOOKUP($A192,T13_Prev68CCG_1314Q4!$A:$AE,13,FALSE)</f>
        <v>0</v>
      </c>
      <c r="M192" s="131"/>
      <c r="N192" s="316">
        <f>VLOOKUP($A192,T10_Prev68CCG_1314Q1!$A:$AE,15,FALSE)+VLOOKUP($A192,T11_Prev68CCG_1314Q2!$A:$AE,15,FALSE)+VLOOKUP($A192,T12_Prev68CCG_1314Q3!$A:$AE,15,FALSE)+VLOOKUP($A192,T13_Prev68CCG_1314Q4!$A:$AE,15,FALSE)</f>
        <v>0.45064644467517873</v>
      </c>
      <c r="O192" s="131">
        <f t="shared" si="12"/>
        <v>1.3211563901353819E-4</v>
      </c>
      <c r="P192" s="232" t="s">
        <v>954</v>
      </c>
      <c r="Q192" s="151">
        <f t="shared" si="11"/>
        <v>1</v>
      </c>
      <c r="R192" s="27">
        <v>1.1506935687263558</v>
      </c>
      <c r="S192" s="27">
        <v>1.1506935687263558</v>
      </c>
    </row>
    <row r="193" spans="1:19" s="133" customFormat="1" x14ac:dyDescent="0.2">
      <c r="A193" s="124" t="s">
        <v>955</v>
      </c>
      <c r="B193" s="124" t="s">
        <v>956</v>
      </c>
      <c r="C193" s="124" t="s">
        <v>932</v>
      </c>
      <c r="D193" s="315">
        <f>VLOOKUP($A193,T10_Prev68CCG_1314Q1!$A:$AE,4,FALSE)+VLOOKUP($A193,T11_Prev68CCG_1314Q2!$A:$AE,4,FALSE)+VLOOKUP($A193,T12_Prev68CCG_1314Q3!$A:$AE,4,FALSE)+VLOOKUP($A193,T13_Prev68CCG_1314Q4!$A:$AE,4,FALSE)</f>
        <v>2316</v>
      </c>
      <c r="E193" s="316">
        <f>VLOOKUP($A193,T10_Prev68CCG_1314Q1!$A:$AE,5,FALSE)+VLOOKUP($A193,T11_Prev68CCG_1314Q2!$A:$AE,5,FALSE)+VLOOKUP($A193,T12_Prev68CCG_1314Q3!$A:$AE,5,FALSE)+VLOOKUP($A193,T13_Prev68CCG_1314Q4!$A:$AE,5,FALSE)</f>
        <v>1114</v>
      </c>
      <c r="F193" s="130"/>
      <c r="G193" s="60" t="str">
        <f t="shared" si="14"/>
        <v/>
      </c>
      <c r="H193" s="129">
        <f>VLOOKUP($A193,T10_Prev68CCG_1314Q1!$A:$AE,9,FALSE)+VLOOKUP($A193,T11_Prev68CCG_1314Q2!$A:$AE,9,FALSE)+VLOOKUP($A193,T12_Prev68CCG_1314Q3!$A:$AE,9,FALSE)+VLOOKUP($A193,T13_Prev68CCG_1314Q4!$A:$AE,9,FALSE)</f>
        <v>0.46956521739130436</v>
      </c>
      <c r="I193" s="131"/>
      <c r="J193" s="316">
        <f>VLOOKUP($A193,T10_Prev68CCG_1314Q1!$A:$AE,11,FALSE)+VLOOKUP($A193,T11_Prev68CCG_1314Q2!$A:$AE,11,FALSE)+VLOOKUP($A193,T12_Prev68CCG_1314Q3!$A:$AE,11,FALSE)+VLOOKUP($A193,T13_Prev68CCG_1314Q4!$A:$AE,11,FALSE)</f>
        <v>0.12173913043478261</v>
      </c>
      <c r="K193" s="131"/>
      <c r="L193" s="316">
        <f>VLOOKUP($A193,T10_Prev68CCG_1314Q1!$A:$AE,13,FALSE)+VLOOKUP($A193,T11_Prev68CCG_1314Q2!$A:$AE,13,FALSE)+VLOOKUP($A193,T12_Prev68CCG_1314Q3!$A:$AE,13,FALSE)+VLOOKUP($A193,T13_Prev68CCG_1314Q4!$A:$AE,13,FALSE)</f>
        <v>0.36521739130434783</v>
      </c>
      <c r="M193" s="131"/>
      <c r="N193" s="316">
        <f>VLOOKUP($A193,T10_Prev68CCG_1314Q1!$A:$AE,15,FALSE)+VLOOKUP($A193,T11_Prev68CCG_1314Q2!$A:$AE,15,FALSE)+VLOOKUP($A193,T12_Prev68CCG_1314Q3!$A:$AE,15,FALSE)+VLOOKUP($A193,T13_Prev68CCG_1314Q4!$A:$AE,15,FALSE)</f>
        <v>0.85923202414386657</v>
      </c>
      <c r="O193" s="131">
        <f t="shared" si="12"/>
        <v>3.7099828330909611E-4</v>
      </c>
      <c r="P193" s="232" t="s">
        <v>957</v>
      </c>
      <c r="Q193" s="151">
        <f t="shared" si="11"/>
        <v>0</v>
      </c>
      <c r="R193" s="27">
        <v>-2.648171500630514E-2</v>
      </c>
      <c r="S193" s="27">
        <v>-2.648171500630514E-2</v>
      </c>
    </row>
    <row r="194" spans="1:19" s="133" customFormat="1" x14ac:dyDescent="0.2">
      <c r="A194" s="124" t="s">
        <v>958</v>
      </c>
      <c r="B194" s="124" t="s">
        <v>959</v>
      </c>
      <c r="C194" s="124" t="s">
        <v>932</v>
      </c>
      <c r="D194" s="315">
        <f>VLOOKUP($A194,T10_Prev68CCG_1314Q1!$A:$AE,4,FALSE)+VLOOKUP($A194,T11_Prev68CCG_1314Q2!$A:$AE,4,FALSE)+VLOOKUP($A194,T12_Prev68CCG_1314Q3!$A:$AE,4,FALSE)+VLOOKUP($A194,T13_Prev68CCG_1314Q4!$A:$AE,4,FALSE)</f>
        <v>4431</v>
      </c>
      <c r="E194" s="316">
        <f>VLOOKUP($A194,T10_Prev68CCG_1314Q1!$A:$AE,5,FALSE)+VLOOKUP($A194,T11_Prev68CCG_1314Q2!$A:$AE,5,FALSE)+VLOOKUP($A194,T12_Prev68CCG_1314Q3!$A:$AE,5,FALSE)+VLOOKUP($A194,T13_Prev68CCG_1314Q4!$A:$AE,5,FALSE)</f>
        <v>2537</v>
      </c>
      <c r="F194" s="130">
        <f t="shared" si="13"/>
        <v>0.57255698487925977</v>
      </c>
      <c r="G194" s="60" t="str">
        <f t="shared" si="14"/>
        <v>55.8% - 58.7%</v>
      </c>
      <c r="H194" s="129">
        <f>VLOOKUP($A194,T10_Prev68CCG_1314Q1!$A:$AE,9,FALSE)+VLOOKUP($A194,T11_Prev68CCG_1314Q2!$A:$AE,9,FALSE)+VLOOKUP($A194,T12_Prev68CCG_1314Q3!$A:$AE,9,FALSE)+VLOOKUP($A194,T13_Prev68CCG_1314Q4!$A:$AE,9,FALSE)</f>
        <v>1.5913594421268336</v>
      </c>
      <c r="I194" s="131">
        <v>0.39832994809298128</v>
      </c>
      <c r="J194" s="316">
        <f>VLOOKUP($A194,T10_Prev68CCG_1314Q1!$A:$AE,11,FALSE)+VLOOKUP($A194,T11_Prev68CCG_1314Q2!$A:$AE,11,FALSE)+VLOOKUP($A194,T12_Prev68CCG_1314Q3!$A:$AE,11,FALSE)+VLOOKUP($A194,T13_Prev68CCG_1314Q4!$A:$AE,11,FALSE)</f>
        <v>0.69797171466967378</v>
      </c>
      <c r="K194" s="131">
        <v>0.17422703678627849</v>
      </c>
      <c r="L194" s="316">
        <f>VLOOKUP($A194,T10_Prev68CCG_1314Q1!$A:$AE,13,FALSE)+VLOOKUP($A194,T11_Prev68CCG_1314Q2!$A:$AE,13,FALSE)+VLOOKUP($A194,T12_Prev68CCG_1314Q3!$A:$AE,13,FALSE)+VLOOKUP($A194,T13_Prev68CCG_1314Q4!$A:$AE,13,FALSE)</f>
        <v>1.5264635470339594</v>
      </c>
      <c r="M194" s="131">
        <v>0.38140374633265628</v>
      </c>
      <c r="N194" s="316">
        <f>VLOOKUP($A194,T10_Prev68CCG_1314Q1!$A:$AE,15,FALSE)+VLOOKUP($A194,T11_Prev68CCG_1314Q2!$A:$AE,15,FALSE)+VLOOKUP($A194,T12_Prev68CCG_1314Q3!$A:$AE,15,FALSE)+VLOOKUP($A194,T13_Prev68CCG_1314Q4!$A:$AE,15,FALSE)</f>
        <v>0.18420529616953316</v>
      </c>
      <c r="O194" s="131">
        <f t="shared" si="12"/>
        <v>4.1571946777145824E-5</v>
      </c>
      <c r="P194" s="232" t="s">
        <v>960</v>
      </c>
      <c r="Q194" s="151">
        <f t="shared" si="11"/>
        <v>0</v>
      </c>
      <c r="R194" s="27">
        <v>-5.7434588385449903E-2</v>
      </c>
      <c r="S194" s="27">
        <v>-5.7434588385449903E-2</v>
      </c>
    </row>
    <row r="195" spans="1:19" s="133" customFormat="1" x14ac:dyDescent="0.2">
      <c r="A195" s="124" t="s">
        <v>961</v>
      </c>
      <c r="B195" s="124" t="s">
        <v>962</v>
      </c>
      <c r="C195" s="124" t="s">
        <v>932</v>
      </c>
      <c r="D195" s="315">
        <f>VLOOKUP($A195,T10_Prev68CCG_1314Q1!$A:$AE,4,FALSE)+VLOOKUP($A195,T11_Prev68CCG_1314Q2!$A:$AE,4,FALSE)+VLOOKUP($A195,T12_Prev68CCG_1314Q3!$A:$AE,4,FALSE)+VLOOKUP($A195,T13_Prev68CCG_1314Q4!$A:$AE,4,FALSE)</f>
        <v>2912</v>
      </c>
      <c r="E195" s="316">
        <f>VLOOKUP($A195,T10_Prev68CCG_1314Q1!$A:$AE,5,FALSE)+VLOOKUP($A195,T11_Prev68CCG_1314Q2!$A:$AE,5,FALSE)+VLOOKUP($A195,T12_Prev68CCG_1314Q3!$A:$AE,5,FALSE)+VLOOKUP($A195,T13_Prev68CCG_1314Q4!$A:$AE,5,FALSE)</f>
        <v>1759</v>
      </c>
      <c r="F195" s="130"/>
      <c r="G195" s="60" t="str">
        <f t="shared" si="14"/>
        <v/>
      </c>
      <c r="H195" s="129">
        <f>VLOOKUP($A195,T10_Prev68CCG_1314Q1!$A:$AE,9,FALSE)+VLOOKUP($A195,T11_Prev68CCG_1314Q2!$A:$AE,9,FALSE)+VLOOKUP($A195,T12_Prev68CCG_1314Q3!$A:$AE,9,FALSE)+VLOOKUP($A195,T13_Prev68CCG_1314Q4!$A:$AE,9,FALSE)</f>
        <v>0.44207723035952062</v>
      </c>
      <c r="I195" s="131"/>
      <c r="J195" s="316">
        <f>VLOOKUP($A195,T10_Prev68CCG_1314Q1!$A:$AE,11,FALSE)+VLOOKUP($A195,T11_Prev68CCG_1314Q2!$A:$AE,11,FALSE)+VLOOKUP($A195,T12_Prev68CCG_1314Q3!$A:$AE,11,FALSE)+VLOOKUP($A195,T13_Prev68CCG_1314Q4!$A:$AE,11,FALSE)</f>
        <v>0.16910785619174434</v>
      </c>
      <c r="K195" s="131"/>
      <c r="L195" s="316">
        <f>VLOOKUP($A195,T10_Prev68CCG_1314Q1!$A:$AE,13,FALSE)+VLOOKUP($A195,T11_Prev68CCG_1314Q2!$A:$AE,13,FALSE)+VLOOKUP($A195,T12_Prev68CCG_1314Q3!$A:$AE,13,FALSE)+VLOOKUP($A195,T13_Prev68CCG_1314Q4!$A:$AE,13,FALSE)</f>
        <v>0.37150466045272967</v>
      </c>
      <c r="M195" s="131"/>
      <c r="N195" s="316">
        <f>VLOOKUP($A195,T10_Prev68CCG_1314Q1!$A:$AE,15,FALSE)+VLOOKUP($A195,T11_Prev68CCG_1314Q2!$A:$AE,15,FALSE)+VLOOKUP($A195,T12_Prev68CCG_1314Q3!$A:$AE,15,FALSE)+VLOOKUP($A195,T13_Prev68CCG_1314Q4!$A:$AE,15,FALSE)</f>
        <v>0.22842669914766275</v>
      </c>
      <c r="O195" s="131">
        <f t="shared" si="12"/>
        <v>7.8443234597411654E-5</v>
      </c>
      <c r="P195" s="232" t="s">
        <v>963</v>
      </c>
      <c r="Q195" s="151">
        <f t="shared" si="11"/>
        <v>0</v>
      </c>
      <c r="R195" s="27">
        <v>-9.9845440494590432E-2</v>
      </c>
      <c r="S195" s="27">
        <v>-9.9845440494590432E-2</v>
      </c>
    </row>
    <row r="196" spans="1:19" s="133" customFormat="1" x14ac:dyDescent="0.2">
      <c r="A196" s="124" t="s">
        <v>964</v>
      </c>
      <c r="B196" s="124" t="s">
        <v>965</v>
      </c>
      <c r="C196" s="124" t="s">
        <v>932</v>
      </c>
      <c r="D196" s="315">
        <f>VLOOKUP($A196,T10_Prev68CCG_1314Q1!$A:$AE,4,FALSE)+VLOOKUP($A196,T11_Prev68CCG_1314Q2!$A:$AE,4,FALSE)+VLOOKUP($A196,T12_Prev68CCG_1314Q3!$A:$AE,4,FALSE)+VLOOKUP($A196,T13_Prev68CCG_1314Q4!$A:$AE,4,FALSE)</f>
        <v>1027</v>
      </c>
      <c r="E196" s="316">
        <f>VLOOKUP($A196,T10_Prev68CCG_1314Q1!$A:$AE,5,FALSE)+VLOOKUP($A196,T11_Prev68CCG_1314Q2!$A:$AE,5,FALSE)+VLOOKUP($A196,T12_Prev68CCG_1314Q3!$A:$AE,5,FALSE)+VLOOKUP($A196,T13_Prev68CCG_1314Q4!$A:$AE,5,FALSE)</f>
        <v>528</v>
      </c>
      <c r="F196" s="130"/>
      <c r="G196" s="60" t="str">
        <f t="shared" si="14"/>
        <v/>
      </c>
      <c r="H196" s="129">
        <f>VLOOKUP($A196,T10_Prev68CCG_1314Q1!$A:$AE,9,FALSE)+VLOOKUP($A196,T11_Prev68CCG_1314Q2!$A:$AE,9,FALSE)+VLOOKUP($A196,T12_Prev68CCG_1314Q3!$A:$AE,9,FALSE)+VLOOKUP($A196,T13_Prev68CCG_1314Q4!$A:$AE,9,FALSE)</f>
        <v>0.63864179818268774</v>
      </c>
      <c r="I196" s="131"/>
      <c r="J196" s="316">
        <f>VLOOKUP($A196,T10_Prev68CCG_1314Q1!$A:$AE,11,FALSE)+VLOOKUP($A196,T11_Prev68CCG_1314Q2!$A:$AE,11,FALSE)+VLOOKUP($A196,T12_Prev68CCG_1314Q3!$A:$AE,11,FALSE)+VLOOKUP($A196,T13_Prev68CCG_1314Q4!$A:$AE,11,FALSE)</f>
        <v>0.38785270205643235</v>
      </c>
      <c r="K196" s="131"/>
      <c r="L196" s="316">
        <f>VLOOKUP($A196,T10_Prev68CCG_1314Q1!$A:$AE,13,FALSE)+VLOOKUP($A196,T11_Prev68CCG_1314Q2!$A:$AE,13,FALSE)+VLOOKUP($A196,T12_Prev68CCG_1314Q3!$A:$AE,13,FALSE)+VLOOKUP($A196,T13_Prev68CCG_1314Q4!$A:$AE,13,FALSE)</f>
        <v>0.88986131037780969</v>
      </c>
      <c r="M196" s="131"/>
      <c r="N196" s="316">
        <f>VLOOKUP($A196,T10_Prev68CCG_1314Q1!$A:$AE,15,FALSE)+VLOOKUP($A196,T11_Prev68CCG_1314Q2!$A:$AE,15,FALSE)+VLOOKUP($A196,T12_Prev68CCG_1314Q3!$A:$AE,15,FALSE)+VLOOKUP($A196,T13_Prev68CCG_1314Q4!$A:$AE,15,FALSE)</f>
        <v>0.23249782532563631</v>
      </c>
      <c r="O196" s="131">
        <f t="shared" si="12"/>
        <v>2.2638541901230411E-4</v>
      </c>
      <c r="P196" s="232" t="s">
        <v>966</v>
      </c>
      <c r="Q196" s="151">
        <f t="shared" si="11"/>
        <v>0</v>
      </c>
      <c r="R196" s="27">
        <v>-9.5154185022026438E-2</v>
      </c>
      <c r="S196" s="27">
        <v>-9.5154185022026438E-2</v>
      </c>
    </row>
    <row r="197" spans="1:19" s="133" customFormat="1" x14ac:dyDescent="0.2">
      <c r="A197" s="124" t="s">
        <v>967</v>
      </c>
      <c r="B197" s="124" t="s">
        <v>968</v>
      </c>
      <c r="C197" s="124" t="s">
        <v>969</v>
      </c>
      <c r="D197" s="315">
        <f>VLOOKUP($A197,T10_Prev68CCG_1314Q1!$A:$AE,4,FALSE)+VLOOKUP($A197,T11_Prev68CCG_1314Q2!$A:$AE,4,FALSE)+VLOOKUP($A197,T12_Prev68CCG_1314Q3!$A:$AE,4,FALSE)+VLOOKUP($A197,T13_Prev68CCG_1314Q4!$A:$AE,4,FALSE)</f>
        <v>2383</v>
      </c>
      <c r="E197" s="316">
        <f>VLOOKUP($A197,T10_Prev68CCG_1314Q1!$A:$AE,5,FALSE)+VLOOKUP($A197,T11_Prev68CCG_1314Q2!$A:$AE,5,FALSE)+VLOOKUP($A197,T12_Prev68CCG_1314Q3!$A:$AE,5,FALSE)+VLOOKUP($A197,T13_Prev68CCG_1314Q4!$A:$AE,5,FALSE)</f>
        <v>619</v>
      </c>
      <c r="F197" s="130"/>
      <c r="G197" s="60" t="str">
        <f t="shared" si="14"/>
        <v/>
      </c>
      <c r="H197" s="129">
        <f>VLOOKUP($A197,T10_Prev68CCG_1314Q1!$A:$AE,9,FALSE)+VLOOKUP($A197,T11_Prev68CCG_1314Q2!$A:$AE,9,FALSE)+VLOOKUP($A197,T12_Prev68CCG_1314Q3!$A:$AE,9,FALSE)+VLOOKUP($A197,T13_Prev68CCG_1314Q4!$A:$AE,9,FALSE)</f>
        <v>0</v>
      </c>
      <c r="I197" s="131"/>
      <c r="J197" s="316">
        <f>VLOOKUP($A197,T10_Prev68CCG_1314Q1!$A:$AE,11,FALSE)+VLOOKUP($A197,T11_Prev68CCG_1314Q2!$A:$AE,11,FALSE)+VLOOKUP($A197,T12_Prev68CCG_1314Q3!$A:$AE,11,FALSE)+VLOOKUP($A197,T13_Prev68CCG_1314Q4!$A:$AE,11,FALSE)</f>
        <v>0</v>
      </c>
      <c r="K197" s="131"/>
      <c r="L197" s="316">
        <f>VLOOKUP($A197,T10_Prev68CCG_1314Q1!$A:$AE,13,FALSE)+VLOOKUP($A197,T11_Prev68CCG_1314Q2!$A:$AE,13,FALSE)+VLOOKUP($A197,T12_Prev68CCG_1314Q3!$A:$AE,13,FALSE)+VLOOKUP($A197,T13_Prev68CCG_1314Q4!$A:$AE,13,FALSE)</f>
        <v>0</v>
      </c>
      <c r="M197" s="131"/>
      <c r="N197" s="316">
        <f>VLOOKUP($A197,T10_Prev68CCG_1314Q1!$A:$AE,15,FALSE)+VLOOKUP($A197,T11_Prev68CCG_1314Q2!$A:$AE,15,FALSE)+VLOOKUP($A197,T12_Prev68CCG_1314Q3!$A:$AE,15,FALSE)+VLOOKUP($A197,T13_Prev68CCG_1314Q4!$A:$AE,15,FALSE)</f>
        <v>2.2036885170205323</v>
      </c>
      <c r="O197" s="131">
        <f t="shared" si="12"/>
        <v>9.2475388880425193E-4</v>
      </c>
      <c r="P197" s="232" t="s">
        <v>971</v>
      </c>
      <c r="Q197" s="151">
        <f t="shared" si="11"/>
        <v>0</v>
      </c>
      <c r="R197" s="27">
        <v>-3.4831915755366594E-2</v>
      </c>
      <c r="S197" s="27">
        <v>-3.4831915755366594E-2</v>
      </c>
    </row>
    <row r="198" spans="1:19" s="133" customFormat="1" x14ac:dyDescent="0.2">
      <c r="A198" s="124" t="s">
        <v>972</v>
      </c>
      <c r="B198" s="124" t="s">
        <v>973</v>
      </c>
      <c r="C198" s="124" t="s">
        <v>969</v>
      </c>
      <c r="D198" s="315">
        <f>VLOOKUP($A198,T10_Prev68CCG_1314Q1!$A:$AE,4,FALSE)+VLOOKUP($A198,T11_Prev68CCG_1314Q2!$A:$AE,4,FALSE)+VLOOKUP($A198,T12_Prev68CCG_1314Q3!$A:$AE,4,FALSE)+VLOOKUP($A198,T13_Prev68CCG_1314Q4!$A:$AE,4,FALSE)</f>
        <v>1617</v>
      </c>
      <c r="E198" s="316">
        <f>VLOOKUP($A198,T10_Prev68CCG_1314Q1!$A:$AE,5,FALSE)+VLOOKUP($A198,T11_Prev68CCG_1314Q2!$A:$AE,5,FALSE)+VLOOKUP($A198,T12_Prev68CCG_1314Q3!$A:$AE,5,FALSE)+VLOOKUP($A198,T13_Prev68CCG_1314Q4!$A:$AE,5,FALSE)</f>
        <v>844</v>
      </c>
      <c r="F198" s="130"/>
      <c r="G198" s="60" t="str">
        <f t="shared" si="14"/>
        <v/>
      </c>
      <c r="H198" s="129">
        <f>VLOOKUP($A198,T10_Prev68CCG_1314Q1!$A:$AE,9,FALSE)+VLOOKUP($A198,T11_Prev68CCG_1314Q2!$A:$AE,9,FALSE)+VLOOKUP($A198,T12_Prev68CCG_1314Q3!$A:$AE,9,FALSE)+VLOOKUP($A198,T13_Prev68CCG_1314Q4!$A:$AE,9,FALSE)</f>
        <v>0.36591478696741853</v>
      </c>
      <c r="I198" s="131"/>
      <c r="J198" s="316">
        <f>VLOOKUP($A198,T10_Prev68CCG_1314Q1!$A:$AE,11,FALSE)+VLOOKUP($A198,T11_Prev68CCG_1314Q2!$A:$AE,11,FALSE)+VLOOKUP($A198,T12_Prev68CCG_1314Q3!$A:$AE,11,FALSE)+VLOOKUP($A198,T13_Prev68CCG_1314Q4!$A:$AE,11,FALSE)</f>
        <v>0.16040100250626566</v>
      </c>
      <c r="K198" s="131"/>
      <c r="L198" s="316">
        <f>VLOOKUP($A198,T10_Prev68CCG_1314Q1!$A:$AE,13,FALSE)+VLOOKUP($A198,T11_Prev68CCG_1314Q2!$A:$AE,13,FALSE)+VLOOKUP($A198,T12_Prev68CCG_1314Q3!$A:$AE,13,FALSE)+VLOOKUP($A198,T13_Prev68CCG_1314Q4!$A:$AE,13,FALSE)</f>
        <v>0.42606516290726815</v>
      </c>
      <c r="M198" s="131"/>
      <c r="N198" s="316">
        <f>VLOOKUP($A198,T10_Prev68CCG_1314Q1!$A:$AE,15,FALSE)+VLOOKUP($A198,T11_Prev68CCG_1314Q2!$A:$AE,15,FALSE)+VLOOKUP($A198,T12_Prev68CCG_1314Q3!$A:$AE,15,FALSE)+VLOOKUP($A198,T13_Prev68CCG_1314Q4!$A:$AE,15,FALSE)</f>
        <v>0.2865107233641852</v>
      </c>
      <c r="O198" s="131">
        <f t="shared" si="12"/>
        <v>1.7718659453567421E-4</v>
      </c>
      <c r="P198" s="232" t="s">
        <v>974</v>
      </c>
      <c r="Q198" s="151">
        <f t="shared" si="11"/>
        <v>0</v>
      </c>
      <c r="R198" s="27">
        <v>-4.9382716049382713E-2</v>
      </c>
      <c r="S198" s="27">
        <v>-4.9382716049382713E-2</v>
      </c>
    </row>
    <row r="199" spans="1:19" s="133" customFormat="1" x14ac:dyDescent="0.2">
      <c r="A199" s="124" t="s">
        <v>975</v>
      </c>
      <c r="B199" s="124" t="s">
        <v>976</v>
      </c>
      <c r="C199" s="124" t="s">
        <v>969</v>
      </c>
      <c r="D199" s="315">
        <f>VLOOKUP($A199,T10_Prev68CCG_1314Q1!$A:$AE,4,FALSE)+VLOOKUP($A199,T11_Prev68CCG_1314Q2!$A:$AE,4,FALSE)+VLOOKUP($A199,T12_Prev68CCG_1314Q3!$A:$AE,4,FALSE)+VLOOKUP($A199,T13_Prev68CCG_1314Q4!$A:$AE,4,FALSE)</f>
        <v>3631</v>
      </c>
      <c r="E199" s="316">
        <f>VLOOKUP($A199,T10_Prev68CCG_1314Q1!$A:$AE,5,FALSE)+VLOOKUP($A199,T11_Prev68CCG_1314Q2!$A:$AE,5,FALSE)+VLOOKUP($A199,T12_Prev68CCG_1314Q3!$A:$AE,5,FALSE)+VLOOKUP($A199,T13_Prev68CCG_1314Q4!$A:$AE,5,FALSE)</f>
        <v>1423</v>
      </c>
      <c r="F199" s="130"/>
      <c r="G199" s="60" t="str">
        <f t="shared" si="14"/>
        <v/>
      </c>
      <c r="H199" s="129">
        <f>VLOOKUP($A199,T10_Prev68CCG_1314Q1!$A:$AE,9,FALSE)+VLOOKUP($A199,T11_Prev68CCG_1314Q2!$A:$AE,9,FALSE)+VLOOKUP($A199,T12_Prev68CCG_1314Q3!$A:$AE,9,FALSE)+VLOOKUP($A199,T13_Prev68CCG_1314Q4!$A:$AE,9,FALSE)</f>
        <v>0</v>
      </c>
      <c r="I199" s="131"/>
      <c r="J199" s="316">
        <f>VLOOKUP($A199,T10_Prev68CCG_1314Q1!$A:$AE,11,FALSE)+VLOOKUP($A199,T11_Prev68CCG_1314Q2!$A:$AE,11,FALSE)+VLOOKUP($A199,T12_Prev68CCG_1314Q3!$A:$AE,11,FALSE)+VLOOKUP($A199,T13_Prev68CCG_1314Q4!$A:$AE,11,FALSE)</f>
        <v>0</v>
      </c>
      <c r="K199" s="131"/>
      <c r="L199" s="316">
        <f>VLOOKUP($A199,T10_Prev68CCG_1314Q1!$A:$AE,13,FALSE)+VLOOKUP($A199,T11_Prev68CCG_1314Q2!$A:$AE,13,FALSE)+VLOOKUP($A199,T12_Prev68CCG_1314Q3!$A:$AE,13,FALSE)+VLOOKUP($A199,T13_Prev68CCG_1314Q4!$A:$AE,13,FALSE)</f>
        <v>0</v>
      </c>
      <c r="M199" s="131"/>
      <c r="N199" s="316">
        <f>VLOOKUP($A199,T10_Prev68CCG_1314Q1!$A:$AE,15,FALSE)+VLOOKUP($A199,T11_Prev68CCG_1314Q2!$A:$AE,15,FALSE)+VLOOKUP($A199,T12_Prev68CCG_1314Q3!$A:$AE,15,FALSE)+VLOOKUP($A199,T13_Prev68CCG_1314Q4!$A:$AE,15,FALSE)</f>
        <v>1.1900242754707742</v>
      </c>
      <c r="O199" s="131">
        <f t="shared" si="12"/>
        <v>3.2774009239073924E-4</v>
      </c>
      <c r="P199" s="232" t="s">
        <v>977</v>
      </c>
      <c r="Q199" s="151">
        <f t="shared" si="11"/>
        <v>0</v>
      </c>
      <c r="R199" s="27">
        <v>-3.7890832008479092E-2</v>
      </c>
      <c r="S199" s="27">
        <v>-3.7890832008479092E-2</v>
      </c>
    </row>
    <row r="200" spans="1:19" s="133" customFormat="1" x14ac:dyDescent="0.2">
      <c r="A200" s="124" t="s">
        <v>978</v>
      </c>
      <c r="B200" s="124" t="s">
        <v>979</v>
      </c>
      <c r="C200" s="124" t="s">
        <v>969</v>
      </c>
      <c r="D200" s="315">
        <f>VLOOKUP($A200,T10_Prev68CCG_1314Q1!$A:$AE,4,FALSE)+VLOOKUP($A200,T11_Prev68CCG_1314Q2!$A:$AE,4,FALSE)+VLOOKUP($A200,T12_Prev68CCG_1314Q3!$A:$AE,4,FALSE)+VLOOKUP($A200,T13_Prev68CCG_1314Q4!$A:$AE,4,FALSE)</f>
        <v>1296</v>
      </c>
      <c r="E200" s="316">
        <f>VLOOKUP($A200,T10_Prev68CCG_1314Q1!$A:$AE,5,FALSE)+VLOOKUP($A200,T11_Prev68CCG_1314Q2!$A:$AE,5,FALSE)+VLOOKUP($A200,T12_Prev68CCG_1314Q3!$A:$AE,5,FALSE)+VLOOKUP($A200,T13_Prev68CCG_1314Q4!$A:$AE,5,FALSE)</f>
        <v>604</v>
      </c>
      <c r="F200" s="130"/>
      <c r="G200" s="60" t="str">
        <f t="shared" si="14"/>
        <v/>
      </c>
      <c r="H200" s="129">
        <f>VLOOKUP($A200,T10_Prev68CCG_1314Q1!$A:$AE,9,FALSE)+VLOOKUP($A200,T11_Prev68CCG_1314Q2!$A:$AE,9,FALSE)+VLOOKUP($A200,T12_Prev68CCG_1314Q3!$A:$AE,9,FALSE)+VLOOKUP($A200,T13_Prev68CCG_1314Q4!$A:$AE,9,FALSE)</f>
        <v>0</v>
      </c>
      <c r="I200" s="131"/>
      <c r="J200" s="316">
        <f>VLOOKUP($A200,T10_Prev68CCG_1314Q1!$A:$AE,11,FALSE)+VLOOKUP($A200,T11_Prev68CCG_1314Q2!$A:$AE,11,FALSE)+VLOOKUP($A200,T12_Prev68CCG_1314Q3!$A:$AE,11,FALSE)+VLOOKUP($A200,T13_Prev68CCG_1314Q4!$A:$AE,11,FALSE)</f>
        <v>0</v>
      </c>
      <c r="K200" s="131"/>
      <c r="L200" s="316">
        <f>VLOOKUP($A200,T10_Prev68CCG_1314Q1!$A:$AE,13,FALSE)+VLOOKUP($A200,T11_Prev68CCG_1314Q2!$A:$AE,13,FALSE)+VLOOKUP($A200,T12_Prev68CCG_1314Q3!$A:$AE,13,FALSE)+VLOOKUP($A200,T13_Prev68CCG_1314Q4!$A:$AE,13,FALSE)</f>
        <v>0</v>
      </c>
      <c r="M200" s="131"/>
      <c r="N200" s="316">
        <f>VLOOKUP($A200,T10_Prev68CCG_1314Q1!$A:$AE,15,FALSE)+VLOOKUP($A200,T11_Prev68CCG_1314Q2!$A:$AE,15,FALSE)+VLOOKUP($A200,T12_Prev68CCG_1314Q3!$A:$AE,15,FALSE)+VLOOKUP($A200,T13_Prev68CCG_1314Q4!$A:$AE,15,FALSE)</f>
        <v>0.65752691778230077</v>
      </c>
      <c r="O200" s="131">
        <f t="shared" si="12"/>
        <v>5.0735101680733088E-4</v>
      </c>
      <c r="P200" s="232" t="s">
        <v>980</v>
      </c>
      <c r="Q200" s="151">
        <f t="shared" si="11"/>
        <v>0</v>
      </c>
      <c r="R200" s="27">
        <v>-2.6296018031555235E-2</v>
      </c>
      <c r="S200" s="27">
        <v>-2.6296018031555235E-2</v>
      </c>
    </row>
    <row r="201" spans="1:19" s="133" customFormat="1" x14ac:dyDescent="0.2">
      <c r="A201" s="124" t="s">
        <v>981</v>
      </c>
      <c r="B201" s="124" t="s">
        <v>982</v>
      </c>
      <c r="C201" s="124" t="s">
        <v>969</v>
      </c>
      <c r="D201" s="315">
        <f>VLOOKUP($A201,T10_Prev68CCG_1314Q1!$A:$AE,4,FALSE)+VLOOKUP($A201,T11_Prev68CCG_1314Q2!$A:$AE,4,FALSE)+VLOOKUP($A201,T12_Prev68CCG_1314Q3!$A:$AE,4,FALSE)+VLOOKUP($A201,T13_Prev68CCG_1314Q4!$A:$AE,4,FALSE)</f>
        <v>1324</v>
      </c>
      <c r="E201" s="316">
        <f>VLOOKUP($A201,T10_Prev68CCG_1314Q1!$A:$AE,5,FALSE)+VLOOKUP($A201,T11_Prev68CCG_1314Q2!$A:$AE,5,FALSE)+VLOOKUP($A201,T12_Prev68CCG_1314Q3!$A:$AE,5,FALSE)+VLOOKUP($A201,T13_Prev68CCG_1314Q4!$A:$AE,5,FALSE)</f>
        <v>682</v>
      </c>
      <c r="F201" s="130"/>
      <c r="G201" s="60" t="str">
        <f t="shared" si="14"/>
        <v/>
      </c>
      <c r="H201" s="129">
        <f>VLOOKUP($A201,T10_Prev68CCG_1314Q1!$A:$AE,9,FALSE)+VLOOKUP($A201,T11_Prev68CCG_1314Q2!$A:$AE,9,FALSE)+VLOOKUP($A201,T12_Prev68CCG_1314Q3!$A:$AE,9,FALSE)+VLOOKUP($A201,T13_Prev68CCG_1314Q4!$A:$AE,9,FALSE)</f>
        <v>0</v>
      </c>
      <c r="I201" s="131"/>
      <c r="J201" s="316">
        <f>VLOOKUP($A201,T10_Prev68CCG_1314Q1!$A:$AE,11,FALSE)+VLOOKUP($A201,T11_Prev68CCG_1314Q2!$A:$AE,11,FALSE)+VLOOKUP($A201,T12_Prev68CCG_1314Q3!$A:$AE,11,FALSE)+VLOOKUP($A201,T13_Prev68CCG_1314Q4!$A:$AE,11,FALSE)</f>
        <v>0</v>
      </c>
      <c r="K201" s="131"/>
      <c r="L201" s="316">
        <f>VLOOKUP($A201,T10_Prev68CCG_1314Q1!$A:$AE,13,FALSE)+VLOOKUP($A201,T11_Prev68CCG_1314Q2!$A:$AE,13,FALSE)+VLOOKUP($A201,T12_Prev68CCG_1314Q3!$A:$AE,13,FALSE)+VLOOKUP($A201,T13_Prev68CCG_1314Q4!$A:$AE,13,FALSE)</f>
        <v>0</v>
      </c>
      <c r="M201" s="131"/>
      <c r="N201" s="316">
        <f>VLOOKUP($A201,T10_Prev68CCG_1314Q1!$A:$AE,15,FALSE)+VLOOKUP($A201,T11_Prev68CCG_1314Q2!$A:$AE,15,FALSE)+VLOOKUP($A201,T12_Prev68CCG_1314Q3!$A:$AE,15,FALSE)+VLOOKUP($A201,T13_Prev68CCG_1314Q4!$A:$AE,15,FALSE)</f>
        <v>0.58225890536659308</v>
      </c>
      <c r="O201" s="131">
        <f t="shared" si="12"/>
        <v>4.3977258713488905E-4</v>
      </c>
      <c r="P201" s="232" t="s">
        <v>983</v>
      </c>
      <c r="Q201" s="151">
        <f t="shared" si="11"/>
        <v>0</v>
      </c>
      <c r="R201" s="27">
        <v>-7.496251874062998E-3</v>
      </c>
      <c r="S201" s="27">
        <v>-7.496251874062998E-3</v>
      </c>
    </row>
    <row r="202" spans="1:19" s="133" customFormat="1" x14ac:dyDescent="0.2">
      <c r="A202" s="124" t="s">
        <v>984</v>
      </c>
      <c r="B202" s="124" t="s">
        <v>985</v>
      </c>
      <c r="C202" s="124" t="s">
        <v>969</v>
      </c>
      <c r="D202" s="315">
        <f>VLOOKUP($A202,T10_Prev68CCG_1314Q1!$A:$AE,4,FALSE)+VLOOKUP($A202,T11_Prev68CCG_1314Q2!$A:$AE,4,FALSE)+VLOOKUP($A202,T12_Prev68CCG_1314Q3!$A:$AE,4,FALSE)+VLOOKUP($A202,T13_Prev68CCG_1314Q4!$A:$AE,4,FALSE)</f>
        <v>7581</v>
      </c>
      <c r="E202" s="316">
        <f>VLOOKUP($A202,T10_Prev68CCG_1314Q1!$A:$AE,5,FALSE)+VLOOKUP($A202,T11_Prev68CCG_1314Q2!$A:$AE,5,FALSE)+VLOOKUP($A202,T12_Prev68CCG_1314Q3!$A:$AE,5,FALSE)+VLOOKUP($A202,T13_Prev68CCG_1314Q4!$A:$AE,5,FALSE)</f>
        <v>4509</v>
      </c>
      <c r="F202" s="130">
        <f t="shared" si="13"/>
        <v>0.59477641472101306</v>
      </c>
      <c r="G202" s="60" t="str">
        <f t="shared" si="14"/>
        <v>58.4% - 60.6%</v>
      </c>
      <c r="H202" s="129">
        <f>VLOOKUP($A202,T10_Prev68CCG_1314Q1!$A:$AE,9,FALSE)+VLOOKUP($A202,T11_Prev68CCG_1314Q2!$A:$AE,9,FALSE)+VLOOKUP($A202,T12_Prev68CCG_1314Q3!$A:$AE,9,FALSE)+VLOOKUP($A202,T13_Prev68CCG_1314Q4!$A:$AE,9,FALSE)</f>
        <v>1.3448757553007824</v>
      </c>
      <c r="I202" s="131">
        <v>0.45073209339137316</v>
      </c>
      <c r="J202" s="316">
        <f>VLOOKUP($A202,T10_Prev68CCG_1314Q1!$A:$AE,11,FALSE)+VLOOKUP($A202,T11_Prev68CCG_1314Q2!$A:$AE,11,FALSE)+VLOOKUP($A202,T12_Prev68CCG_1314Q3!$A:$AE,11,FALSE)+VLOOKUP($A202,T13_Prev68CCG_1314Q4!$A:$AE,11,FALSE)</f>
        <v>0.43160769263173365</v>
      </c>
      <c r="K202" s="131">
        <v>0.1440443213296399</v>
      </c>
      <c r="L202" s="316">
        <f>VLOOKUP($A202,T10_Prev68CCG_1314Q1!$A:$AE,13,FALSE)+VLOOKUP($A202,T11_Prev68CCG_1314Q2!$A:$AE,13,FALSE)+VLOOKUP($A202,T12_Prev68CCG_1314Q3!$A:$AE,13,FALSE)+VLOOKUP($A202,T13_Prev68CCG_1314Q4!$A:$AE,13,FALSE)</f>
        <v>1.2028508635461117</v>
      </c>
      <c r="M202" s="131">
        <v>0.39876005803983644</v>
      </c>
      <c r="N202" s="316">
        <f>VLOOKUP($A202,T10_Prev68CCG_1314Q1!$A:$AE,15,FALSE)+VLOOKUP($A202,T11_Prev68CCG_1314Q2!$A:$AE,15,FALSE)+VLOOKUP($A202,T12_Prev68CCG_1314Q3!$A:$AE,15,FALSE)+VLOOKUP($A202,T13_Prev68CCG_1314Q4!$A:$AE,15,FALSE)</f>
        <v>2.5741830653352046E-2</v>
      </c>
      <c r="O202" s="131">
        <f t="shared" si="12"/>
        <v>3.3955719104804177E-6</v>
      </c>
      <c r="P202" s="232" t="s">
        <v>986</v>
      </c>
      <c r="Q202" s="151">
        <f t="shared" ref="Q202:Q247" si="15">IF(R202&lt;-10%,1,IF(S202&gt;20%,1,0))</f>
        <v>0</v>
      </c>
      <c r="R202" s="27">
        <v>-5.7441253263707526E-2</v>
      </c>
      <c r="S202" s="27">
        <v>-5.7441253263707526E-2</v>
      </c>
    </row>
    <row r="203" spans="1:19" s="133" customFormat="1" x14ac:dyDescent="0.2">
      <c r="A203" s="124" t="s">
        <v>987</v>
      </c>
      <c r="B203" s="124" t="s">
        <v>988</v>
      </c>
      <c r="C203" s="124" t="s">
        <v>969</v>
      </c>
      <c r="D203" s="315">
        <f>VLOOKUP($A203,T10_Prev68CCG_1314Q1!$A:$AE,4,FALSE)+VLOOKUP($A203,T11_Prev68CCG_1314Q2!$A:$AE,4,FALSE)+VLOOKUP($A203,T12_Prev68CCG_1314Q3!$A:$AE,4,FALSE)+VLOOKUP($A203,T13_Prev68CCG_1314Q4!$A:$AE,4,FALSE)</f>
        <v>2507</v>
      </c>
      <c r="E203" s="316">
        <f>VLOOKUP($A203,T10_Prev68CCG_1314Q1!$A:$AE,5,FALSE)+VLOOKUP($A203,T11_Prev68CCG_1314Q2!$A:$AE,5,FALSE)+VLOOKUP($A203,T12_Prev68CCG_1314Q3!$A:$AE,5,FALSE)+VLOOKUP($A203,T13_Prev68CCG_1314Q4!$A:$AE,5,FALSE)</f>
        <v>1402</v>
      </c>
      <c r="F203" s="130"/>
      <c r="G203" s="60" t="str">
        <f t="shared" si="14"/>
        <v/>
      </c>
      <c r="H203" s="129">
        <f>VLOOKUP($A203,T10_Prev68CCG_1314Q1!$A:$AE,9,FALSE)+VLOOKUP($A203,T11_Prev68CCG_1314Q2!$A:$AE,9,FALSE)+VLOOKUP($A203,T12_Prev68CCG_1314Q3!$A:$AE,9,FALSE)+VLOOKUP($A203,T13_Prev68CCG_1314Q4!$A:$AE,9,FALSE)</f>
        <v>0.32414910858995138</v>
      </c>
      <c r="I203" s="131"/>
      <c r="J203" s="316">
        <f>VLOOKUP($A203,T10_Prev68CCG_1314Q1!$A:$AE,11,FALSE)+VLOOKUP($A203,T11_Prev68CCG_1314Q2!$A:$AE,11,FALSE)+VLOOKUP($A203,T12_Prev68CCG_1314Q3!$A:$AE,11,FALSE)+VLOOKUP($A203,T13_Prev68CCG_1314Q4!$A:$AE,11,FALSE)</f>
        <v>0.25769854132901132</v>
      </c>
      <c r="K203" s="131"/>
      <c r="L203" s="316">
        <f>VLOOKUP($A203,T10_Prev68CCG_1314Q1!$A:$AE,13,FALSE)+VLOOKUP($A203,T11_Prev68CCG_1314Q2!$A:$AE,13,FALSE)+VLOOKUP($A203,T12_Prev68CCG_1314Q3!$A:$AE,13,FALSE)+VLOOKUP($A203,T13_Prev68CCG_1314Q4!$A:$AE,13,FALSE)</f>
        <v>0.36952998379254459</v>
      </c>
      <c r="M203" s="131"/>
      <c r="N203" s="316">
        <f>VLOOKUP($A203,T10_Prev68CCG_1314Q1!$A:$AE,15,FALSE)+VLOOKUP($A203,T11_Prev68CCG_1314Q2!$A:$AE,15,FALSE)+VLOOKUP($A203,T12_Prev68CCG_1314Q3!$A:$AE,15,FALSE)+VLOOKUP($A203,T13_Prev68CCG_1314Q4!$A:$AE,15,FALSE)</f>
        <v>0.28639917846839769</v>
      </c>
      <c r="O203" s="131">
        <f t="shared" si="12"/>
        <v>1.1423979994750605E-4</v>
      </c>
      <c r="P203" s="232" t="s">
        <v>989</v>
      </c>
      <c r="Q203" s="151">
        <f t="shared" si="15"/>
        <v>0</v>
      </c>
      <c r="R203" s="27">
        <v>-7.2855029585798814E-2</v>
      </c>
      <c r="S203" s="27">
        <v>-7.2855029585798814E-2</v>
      </c>
    </row>
    <row r="204" spans="1:19" s="133" customFormat="1" x14ac:dyDescent="0.2">
      <c r="A204" s="124" t="s">
        <v>990</v>
      </c>
      <c r="B204" s="124" t="s">
        <v>991</v>
      </c>
      <c r="C204" s="124" t="s">
        <v>969</v>
      </c>
      <c r="D204" s="315">
        <f>VLOOKUP($A204,T10_Prev68CCG_1314Q1!$A:$AE,4,FALSE)+VLOOKUP($A204,T11_Prev68CCG_1314Q2!$A:$AE,4,FALSE)+VLOOKUP($A204,T12_Prev68CCG_1314Q3!$A:$AE,4,FALSE)+VLOOKUP($A204,T13_Prev68CCG_1314Q4!$A:$AE,4,FALSE)</f>
        <v>1839</v>
      </c>
      <c r="E204" s="316">
        <f>VLOOKUP($A204,T10_Prev68CCG_1314Q1!$A:$AE,5,FALSE)+VLOOKUP($A204,T11_Prev68CCG_1314Q2!$A:$AE,5,FALSE)+VLOOKUP($A204,T12_Prev68CCG_1314Q3!$A:$AE,5,FALSE)+VLOOKUP($A204,T13_Prev68CCG_1314Q4!$A:$AE,5,FALSE)</f>
        <v>925</v>
      </c>
      <c r="F204" s="130"/>
      <c r="G204" s="60" t="str">
        <f t="shared" si="14"/>
        <v/>
      </c>
      <c r="H204" s="129">
        <f>VLOOKUP($A204,T10_Prev68CCG_1314Q1!$A:$AE,9,FALSE)+VLOOKUP($A204,T11_Prev68CCG_1314Q2!$A:$AE,9,FALSE)+VLOOKUP($A204,T12_Prev68CCG_1314Q3!$A:$AE,9,FALSE)+VLOOKUP($A204,T13_Prev68CCG_1314Q4!$A:$AE,9,FALSE)</f>
        <v>0</v>
      </c>
      <c r="I204" s="131"/>
      <c r="J204" s="316">
        <f>VLOOKUP($A204,T10_Prev68CCG_1314Q1!$A:$AE,11,FALSE)+VLOOKUP($A204,T11_Prev68CCG_1314Q2!$A:$AE,11,FALSE)+VLOOKUP($A204,T12_Prev68CCG_1314Q3!$A:$AE,11,FALSE)+VLOOKUP($A204,T13_Prev68CCG_1314Q4!$A:$AE,11,FALSE)</f>
        <v>0</v>
      </c>
      <c r="K204" s="131"/>
      <c r="L204" s="316">
        <f>VLOOKUP($A204,T10_Prev68CCG_1314Q1!$A:$AE,13,FALSE)+VLOOKUP($A204,T11_Prev68CCG_1314Q2!$A:$AE,13,FALSE)+VLOOKUP($A204,T12_Prev68CCG_1314Q3!$A:$AE,13,FALSE)+VLOOKUP($A204,T13_Prev68CCG_1314Q4!$A:$AE,13,FALSE)</f>
        <v>0</v>
      </c>
      <c r="M204" s="131"/>
      <c r="N204" s="316">
        <f>VLOOKUP($A204,T10_Prev68CCG_1314Q1!$A:$AE,15,FALSE)+VLOOKUP($A204,T11_Prev68CCG_1314Q2!$A:$AE,15,FALSE)+VLOOKUP($A204,T12_Prev68CCG_1314Q3!$A:$AE,15,FALSE)+VLOOKUP($A204,T13_Prev68CCG_1314Q4!$A:$AE,15,FALSE)</f>
        <v>0.68142370724037882</v>
      </c>
      <c r="O204" s="131">
        <f t="shared" si="12"/>
        <v>3.7054035195235391E-4</v>
      </c>
      <c r="P204" s="232" t="s">
        <v>992</v>
      </c>
      <c r="Q204" s="151">
        <f t="shared" si="15"/>
        <v>0</v>
      </c>
      <c r="R204" s="27">
        <v>-7.0742799393633149E-2</v>
      </c>
      <c r="S204" s="27">
        <v>-7.0742799393633149E-2</v>
      </c>
    </row>
    <row r="205" spans="1:19" s="133" customFormat="1" x14ac:dyDescent="0.2">
      <c r="A205" s="124" t="s">
        <v>993</v>
      </c>
      <c r="B205" s="124" t="s">
        <v>994</v>
      </c>
      <c r="C205" s="124" t="s">
        <v>969</v>
      </c>
      <c r="D205" s="315">
        <f>VLOOKUP($A205,T10_Prev68CCG_1314Q1!$A:$AE,4,FALSE)+VLOOKUP($A205,T11_Prev68CCG_1314Q2!$A:$AE,4,FALSE)+VLOOKUP($A205,T12_Prev68CCG_1314Q3!$A:$AE,4,FALSE)+VLOOKUP($A205,T13_Prev68CCG_1314Q4!$A:$AE,4,FALSE)</f>
        <v>1715</v>
      </c>
      <c r="E205" s="316">
        <f>VLOOKUP($A205,T10_Prev68CCG_1314Q1!$A:$AE,5,FALSE)+VLOOKUP($A205,T11_Prev68CCG_1314Q2!$A:$AE,5,FALSE)+VLOOKUP($A205,T12_Prev68CCG_1314Q3!$A:$AE,5,FALSE)+VLOOKUP($A205,T13_Prev68CCG_1314Q4!$A:$AE,5,FALSE)</f>
        <v>975</v>
      </c>
      <c r="F205" s="130"/>
      <c r="G205" s="60" t="str">
        <f t="shared" si="14"/>
        <v/>
      </c>
      <c r="H205" s="129">
        <f>VLOOKUP($A205,T10_Prev68CCG_1314Q1!$A:$AE,9,FALSE)+VLOOKUP($A205,T11_Prev68CCG_1314Q2!$A:$AE,9,FALSE)+VLOOKUP($A205,T12_Prev68CCG_1314Q3!$A:$AE,9,FALSE)+VLOOKUP($A205,T13_Prev68CCG_1314Q4!$A:$AE,9,FALSE)</f>
        <v>0</v>
      </c>
      <c r="I205" s="131"/>
      <c r="J205" s="316">
        <f>VLOOKUP($A205,T10_Prev68CCG_1314Q1!$A:$AE,11,FALSE)+VLOOKUP($A205,T11_Prev68CCG_1314Q2!$A:$AE,11,FALSE)+VLOOKUP($A205,T12_Prev68CCG_1314Q3!$A:$AE,11,FALSE)+VLOOKUP($A205,T13_Prev68CCG_1314Q4!$A:$AE,11,FALSE)</f>
        <v>0</v>
      </c>
      <c r="K205" s="131"/>
      <c r="L205" s="316">
        <f>VLOOKUP($A205,T10_Prev68CCG_1314Q1!$A:$AE,13,FALSE)+VLOOKUP($A205,T11_Prev68CCG_1314Q2!$A:$AE,13,FALSE)+VLOOKUP($A205,T12_Prev68CCG_1314Q3!$A:$AE,13,FALSE)+VLOOKUP($A205,T13_Prev68CCG_1314Q4!$A:$AE,13,FALSE)</f>
        <v>0</v>
      </c>
      <c r="M205" s="131"/>
      <c r="N205" s="316">
        <f>VLOOKUP($A205,T10_Prev68CCG_1314Q1!$A:$AE,15,FALSE)+VLOOKUP($A205,T11_Prev68CCG_1314Q2!$A:$AE,15,FALSE)+VLOOKUP($A205,T12_Prev68CCG_1314Q3!$A:$AE,15,FALSE)+VLOOKUP($A205,T13_Prev68CCG_1314Q4!$A:$AE,15,FALSE)</f>
        <v>0.47764493669570318</v>
      </c>
      <c r="O205" s="131">
        <f t="shared" si="12"/>
        <v>2.7851016716950625E-4</v>
      </c>
      <c r="P205" s="232" t="s">
        <v>995</v>
      </c>
      <c r="Q205" s="151">
        <f t="shared" si="15"/>
        <v>0</v>
      </c>
      <c r="R205" s="27">
        <v>-3.9215686274509776E-2</v>
      </c>
      <c r="S205" s="27">
        <v>-3.9215686274509776E-2</v>
      </c>
    </row>
    <row r="206" spans="1:19" s="133" customFormat="1" x14ac:dyDescent="0.2">
      <c r="A206" s="124" t="s">
        <v>996</v>
      </c>
      <c r="B206" s="124" t="s">
        <v>997</v>
      </c>
      <c r="C206" s="124" t="s">
        <v>969</v>
      </c>
      <c r="D206" s="315">
        <f>VLOOKUP($A206,T10_Prev68CCG_1314Q1!$A:$AE,4,FALSE)+VLOOKUP($A206,T11_Prev68CCG_1314Q2!$A:$AE,4,FALSE)+VLOOKUP($A206,T12_Prev68CCG_1314Q3!$A:$AE,4,FALSE)+VLOOKUP($A206,T13_Prev68CCG_1314Q4!$A:$AE,4,FALSE)</f>
        <v>1696</v>
      </c>
      <c r="E206" s="316">
        <f>VLOOKUP($A206,T10_Prev68CCG_1314Q1!$A:$AE,5,FALSE)+VLOOKUP($A206,T11_Prev68CCG_1314Q2!$A:$AE,5,FALSE)+VLOOKUP($A206,T12_Prev68CCG_1314Q3!$A:$AE,5,FALSE)+VLOOKUP($A206,T13_Prev68CCG_1314Q4!$A:$AE,5,FALSE)</f>
        <v>899</v>
      </c>
      <c r="F206" s="130"/>
      <c r="G206" s="60" t="str">
        <f t="shared" si="14"/>
        <v/>
      </c>
      <c r="H206" s="129">
        <f>VLOOKUP($A206,T10_Prev68CCG_1314Q1!$A:$AE,9,FALSE)+VLOOKUP($A206,T11_Prev68CCG_1314Q2!$A:$AE,9,FALSE)+VLOOKUP($A206,T12_Prev68CCG_1314Q3!$A:$AE,9,FALSE)+VLOOKUP($A206,T13_Prev68CCG_1314Q4!$A:$AE,9,FALSE)</f>
        <v>0</v>
      </c>
      <c r="I206" s="131"/>
      <c r="J206" s="316">
        <f>VLOOKUP($A206,T10_Prev68CCG_1314Q1!$A:$AE,11,FALSE)+VLOOKUP($A206,T11_Prev68CCG_1314Q2!$A:$AE,11,FALSE)+VLOOKUP($A206,T12_Prev68CCG_1314Q3!$A:$AE,11,FALSE)+VLOOKUP($A206,T13_Prev68CCG_1314Q4!$A:$AE,11,FALSE)</f>
        <v>0</v>
      </c>
      <c r="K206" s="131"/>
      <c r="L206" s="316">
        <f>VLOOKUP($A206,T10_Prev68CCG_1314Q1!$A:$AE,13,FALSE)+VLOOKUP($A206,T11_Prev68CCG_1314Q2!$A:$AE,13,FALSE)+VLOOKUP($A206,T12_Prev68CCG_1314Q3!$A:$AE,13,FALSE)+VLOOKUP($A206,T13_Prev68CCG_1314Q4!$A:$AE,13,FALSE)</f>
        <v>0</v>
      </c>
      <c r="M206" s="131"/>
      <c r="N206" s="316">
        <f>VLOOKUP($A206,T10_Prev68CCG_1314Q1!$A:$AE,15,FALSE)+VLOOKUP($A206,T11_Prev68CCG_1314Q2!$A:$AE,15,FALSE)+VLOOKUP($A206,T12_Prev68CCG_1314Q3!$A:$AE,15,FALSE)+VLOOKUP($A206,T13_Prev68CCG_1314Q4!$A:$AE,15,FALSE)</f>
        <v>0.58877872145294818</v>
      </c>
      <c r="O206" s="131">
        <f t="shared" si="12"/>
        <v>3.4715726500763455E-4</v>
      </c>
      <c r="P206" s="232" t="s">
        <v>998</v>
      </c>
      <c r="Q206" s="151">
        <f t="shared" si="15"/>
        <v>1</v>
      </c>
      <c r="R206" s="27">
        <v>-0.13601630157921552</v>
      </c>
      <c r="S206" s="27">
        <v>-0.13601630157921552</v>
      </c>
    </row>
    <row r="207" spans="1:19" s="133" customFormat="1" x14ac:dyDescent="0.2">
      <c r="A207" s="124" t="s">
        <v>999</v>
      </c>
      <c r="B207" s="124" t="s">
        <v>1000</v>
      </c>
      <c r="C207" s="124" t="s">
        <v>1001</v>
      </c>
      <c r="D207" s="315">
        <f>VLOOKUP($A207,T10_Prev68CCG_1314Q1!$A:$AE,4,FALSE)+VLOOKUP($A207,T11_Prev68CCG_1314Q2!$A:$AE,4,FALSE)+VLOOKUP($A207,T12_Prev68CCG_1314Q3!$A:$AE,4,FALSE)+VLOOKUP($A207,T13_Prev68CCG_1314Q4!$A:$AE,4,FALSE)</f>
        <v>6818</v>
      </c>
      <c r="E207" s="316">
        <f>VLOOKUP($A207,T10_Prev68CCG_1314Q1!$A:$AE,5,FALSE)+VLOOKUP($A207,T11_Prev68CCG_1314Q2!$A:$AE,5,FALSE)+VLOOKUP($A207,T12_Prev68CCG_1314Q3!$A:$AE,5,FALSE)+VLOOKUP($A207,T13_Prev68CCG_1314Q4!$A:$AE,5,FALSE)</f>
        <v>3634</v>
      </c>
      <c r="F207" s="130"/>
      <c r="G207" s="60" t="str">
        <f t="shared" si="14"/>
        <v/>
      </c>
      <c r="H207" s="129">
        <f>VLOOKUP($A207,T10_Prev68CCG_1314Q1!$A:$AE,9,FALSE)+VLOOKUP($A207,T11_Prev68CCG_1314Q2!$A:$AE,9,FALSE)+VLOOKUP($A207,T12_Prev68CCG_1314Q3!$A:$AE,9,FALSE)+VLOOKUP($A207,T13_Prev68CCG_1314Q4!$A:$AE,9,FALSE)</f>
        <v>0.80324592240934645</v>
      </c>
      <c r="I207" s="131"/>
      <c r="J207" s="316">
        <f>VLOOKUP($A207,T10_Prev68CCG_1314Q1!$A:$AE,11,FALSE)+VLOOKUP($A207,T11_Prev68CCG_1314Q2!$A:$AE,11,FALSE)+VLOOKUP($A207,T12_Prev68CCG_1314Q3!$A:$AE,11,FALSE)+VLOOKUP($A207,T13_Prev68CCG_1314Q4!$A:$AE,11,FALSE)</f>
        <v>0.24747012854989509</v>
      </c>
      <c r="K207" s="131"/>
      <c r="L207" s="316">
        <f>VLOOKUP($A207,T10_Prev68CCG_1314Q1!$A:$AE,13,FALSE)+VLOOKUP($A207,T11_Prev68CCG_1314Q2!$A:$AE,13,FALSE)+VLOOKUP($A207,T12_Prev68CCG_1314Q3!$A:$AE,13,FALSE)+VLOOKUP($A207,T13_Prev68CCG_1314Q4!$A:$AE,13,FALSE)</f>
        <v>0.90062140378288236</v>
      </c>
      <c r="M207" s="131"/>
      <c r="N207" s="316">
        <f>VLOOKUP($A207,T10_Prev68CCG_1314Q1!$A:$AE,15,FALSE)+VLOOKUP($A207,T11_Prev68CCG_1314Q2!$A:$AE,15,FALSE)+VLOOKUP($A207,T12_Prev68CCG_1314Q3!$A:$AE,15,FALSE)+VLOOKUP($A207,T13_Prev68CCG_1314Q4!$A:$AE,15,FALSE)</f>
        <v>9.7020217824409338E-2</v>
      </c>
      <c r="O207" s="131">
        <f t="shared" si="12"/>
        <v>1.4230011414551092E-5</v>
      </c>
      <c r="P207" s="232" t="s">
        <v>1003</v>
      </c>
      <c r="Q207" s="151">
        <f t="shared" si="15"/>
        <v>1</v>
      </c>
      <c r="R207" s="27">
        <v>-0.1136245449817993</v>
      </c>
      <c r="S207" s="27">
        <v>-0.1136245449817993</v>
      </c>
    </row>
    <row r="208" spans="1:19" s="133" customFormat="1" x14ac:dyDescent="0.2">
      <c r="A208" s="124" t="s">
        <v>1004</v>
      </c>
      <c r="B208" s="124" t="s">
        <v>1005</v>
      </c>
      <c r="C208" s="124" t="s">
        <v>1001</v>
      </c>
      <c r="D208" s="315">
        <f>VLOOKUP($A208,T10_Prev68CCG_1314Q1!$A:$AE,4,FALSE)+VLOOKUP($A208,T11_Prev68CCG_1314Q2!$A:$AE,4,FALSE)+VLOOKUP($A208,T12_Prev68CCG_1314Q3!$A:$AE,4,FALSE)+VLOOKUP($A208,T13_Prev68CCG_1314Q4!$A:$AE,4,FALSE)</f>
        <v>2346</v>
      </c>
      <c r="E208" s="316">
        <f>VLOOKUP($A208,T10_Prev68CCG_1314Q1!$A:$AE,5,FALSE)+VLOOKUP($A208,T11_Prev68CCG_1314Q2!$A:$AE,5,FALSE)+VLOOKUP($A208,T12_Prev68CCG_1314Q3!$A:$AE,5,FALSE)+VLOOKUP($A208,T13_Prev68CCG_1314Q4!$A:$AE,5,FALSE)</f>
        <v>943</v>
      </c>
      <c r="F208" s="130">
        <f t="shared" si="13"/>
        <v>0.40196078431372551</v>
      </c>
      <c r="G208" s="60" t="str">
        <f t="shared" si="14"/>
        <v>38.2% - 42.2%</v>
      </c>
      <c r="H208" s="129">
        <f>VLOOKUP($A208,T10_Prev68CCG_1314Q1!$A:$AE,9,FALSE)+VLOOKUP($A208,T11_Prev68CCG_1314Q2!$A:$AE,9,FALSE)+VLOOKUP($A208,T12_Prev68CCG_1314Q3!$A:$AE,9,FALSE)+VLOOKUP($A208,T13_Prev68CCG_1314Q4!$A:$AE,9,FALSE)</f>
        <v>1.1988352905565531</v>
      </c>
      <c r="I208" s="131">
        <v>0.30008525149190113</v>
      </c>
      <c r="J208" s="316">
        <f>VLOOKUP($A208,T10_Prev68CCG_1314Q1!$A:$AE,11,FALSE)+VLOOKUP($A208,T11_Prev68CCG_1314Q2!$A:$AE,11,FALSE)+VLOOKUP($A208,T12_Prev68CCG_1314Q3!$A:$AE,11,FALSE)+VLOOKUP($A208,T13_Prev68CCG_1314Q4!$A:$AE,11,FALSE)</f>
        <v>0.40793020844390709</v>
      </c>
      <c r="K208" s="131">
        <v>0.10187553282182438</v>
      </c>
      <c r="L208" s="316">
        <f>VLOOKUP($A208,T10_Prev68CCG_1314Q1!$A:$AE,13,FALSE)+VLOOKUP($A208,T11_Prev68CCG_1314Q2!$A:$AE,13,FALSE)+VLOOKUP($A208,T12_Prev68CCG_1314Q3!$A:$AE,13,FALSE)+VLOOKUP($A208,T13_Prev68CCG_1314Q4!$A:$AE,13,FALSE)</f>
        <v>2.3520260997554026</v>
      </c>
      <c r="M208" s="131">
        <v>0.58780903665814155</v>
      </c>
      <c r="N208" s="316">
        <f>VLOOKUP($A208,T10_Prev68CCG_1314Q1!$A:$AE,15,FALSE)+VLOOKUP($A208,T11_Prev68CCG_1314Q2!$A:$AE,15,FALSE)+VLOOKUP($A208,T12_Prev68CCG_1314Q3!$A:$AE,15,FALSE)+VLOOKUP($A208,T13_Prev68CCG_1314Q4!$A:$AE,15,FALSE)</f>
        <v>4.12084012441368E-2</v>
      </c>
      <c r="O208" s="131">
        <f t="shared" si="12"/>
        <v>1.7565388424610742E-5</v>
      </c>
      <c r="P208" s="232" t="s">
        <v>1006</v>
      </c>
      <c r="Q208" s="151">
        <f t="shared" si="15"/>
        <v>0</v>
      </c>
      <c r="R208" s="27">
        <v>8.7117701575532891E-2</v>
      </c>
      <c r="S208" s="27">
        <v>8.7117701575532891E-2</v>
      </c>
    </row>
    <row r="209" spans="1:19" s="133" customFormat="1" x14ac:dyDescent="0.2">
      <c r="A209" s="124" t="s">
        <v>1007</v>
      </c>
      <c r="B209" s="124" t="s">
        <v>1008</v>
      </c>
      <c r="C209" s="124" t="s">
        <v>1001</v>
      </c>
      <c r="D209" s="315">
        <f>VLOOKUP($A209,T10_Prev68CCG_1314Q1!$A:$AE,4,FALSE)+VLOOKUP($A209,T11_Prev68CCG_1314Q2!$A:$AE,4,FALSE)+VLOOKUP($A209,T12_Prev68CCG_1314Q3!$A:$AE,4,FALSE)+VLOOKUP($A209,T13_Prev68CCG_1314Q4!$A:$AE,4,FALSE)</f>
        <v>1257</v>
      </c>
      <c r="E209" s="316">
        <f>VLOOKUP($A209,T10_Prev68CCG_1314Q1!$A:$AE,5,FALSE)+VLOOKUP($A209,T11_Prev68CCG_1314Q2!$A:$AE,5,FALSE)+VLOOKUP($A209,T12_Prev68CCG_1314Q3!$A:$AE,5,FALSE)+VLOOKUP($A209,T13_Prev68CCG_1314Q4!$A:$AE,5,FALSE)</f>
        <v>558</v>
      </c>
      <c r="F209" s="130">
        <f t="shared" si="13"/>
        <v>0.44391408114558473</v>
      </c>
      <c r="G209" s="60" t="str">
        <f t="shared" si="14"/>
        <v>41.7% - 47.2%</v>
      </c>
      <c r="H209" s="129">
        <f>VLOOKUP($A209,T10_Prev68CCG_1314Q1!$A:$AE,9,FALSE)+VLOOKUP($A209,T11_Prev68CCG_1314Q2!$A:$AE,9,FALSE)+VLOOKUP($A209,T12_Prev68CCG_1314Q3!$A:$AE,9,FALSE)+VLOOKUP($A209,T13_Prev68CCG_1314Q4!$A:$AE,9,FALSE)</f>
        <v>1.2762247533918458</v>
      </c>
      <c r="I209" s="131">
        <v>0.31901352426412094</v>
      </c>
      <c r="J209" s="316">
        <f>VLOOKUP($A209,T10_Prev68CCG_1314Q1!$A:$AE,11,FALSE)+VLOOKUP($A209,T11_Prev68CCG_1314Q2!$A:$AE,11,FALSE)+VLOOKUP($A209,T12_Prev68CCG_1314Q3!$A:$AE,11,FALSE)+VLOOKUP($A209,T13_Prev68CCG_1314Q4!$A:$AE,11,FALSE)</f>
        <v>0.50034138552497387</v>
      </c>
      <c r="K209" s="131">
        <v>0.1249005568814638</v>
      </c>
      <c r="L209" s="316">
        <f>VLOOKUP($A209,T10_Prev68CCG_1314Q1!$A:$AE,13,FALSE)+VLOOKUP($A209,T11_Prev68CCG_1314Q2!$A:$AE,13,FALSE)+VLOOKUP($A209,T12_Prev68CCG_1314Q3!$A:$AE,13,FALSE)+VLOOKUP($A209,T13_Prev68CCG_1314Q4!$A:$AE,13,FALSE)</f>
        <v>2.2234338610831803</v>
      </c>
      <c r="M209" s="131">
        <v>0.55608591885441527</v>
      </c>
      <c r="N209" s="316">
        <f>VLOOKUP($A209,T10_Prev68CCG_1314Q1!$A:$AE,15,FALSE)+VLOOKUP($A209,T11_Prev68CCG_1314Q2!$A:$AE,15,FALSE)+VLOOKUP($A209,T12_Prev68CCG_1314Q3!$A:$AE,15,FALSE)+VLOOKUP($A209,T13_Prev68CCG_1314Q4!$A:$AE,15,FALSE)</f>
        <v>0</v>
      </c>
      <c r="O209" s="131">
        <f t="shared" si="12"/>
        <v>0</v>
      </c>
      <c r="P209" s="232" t="s">
        <v>1009</v>
      </c>
      <c r="Q209" s="151">
        <f t="shared" si="15"/>
        <v>0</v>
      </c>
      <c r="R209" s="27">
        <v>-5.4176072234762951E-2</v>
      </c>
      <c r="S209" s="27">
        <v>-5.4176072234762951E-2</v>
      </c>
    </row>
    <row r="210" spans="1:19" s="133" customFormat="1" x14ac:dyDescent="0.2">
      <c r="A210" s="124" t="s">
        <v>1010</v>
      </c>
      <c r="B210" s="124" t="s">
        <v>1011</v>
      </c>
      <c r="C210" s="124" t="s">
        <v>1001</v>
      </c>
      <c r="D210" s="315">
        <f>VLOOKUP($A210,T10_Prev68CCG_1314Q1!$A:$AE,4,FALSE)+VLOOKUP($A210,T11_Prev68CCG_1314Q2!$A:$AE,4,FALSE)+VLOOKUP($A210,T12_Prev68CCG_1314Q3!$A:$AE,4,FALSE)+VLOOKUP($A210,T13_Prev68CCG_1314Q4!$A:$AE,4,FALSE)</f>
        <v>2270</v>
      </c>
      <c r="E210" s="316">
        <f>VLOOKUP($A210,T10_Prev68CCG_1314Q1!$A:$AE,5,FALSE)+VLOOKUP($A210,T11_Prev68CCG_1314Q2!$A:$AE,5,FALSE)+VLOOKUP($A210,T12_Prev68CCG_1314Q3!$A:$AE,5,FALSE)+VLOOKUP($A210,T13_Prev68CCG_1314Q4!$A:$AE,5,FALSE)</f>
        <v>1170</v>
      </c>
      <c r="F210" s="130"/>
      <c r="G210" s="60" t="str">
        <f t="shared" si="14"/>
        <v/>
      </c>
      <c r="H210" s="129">
        <f>VLOOKUP($A210,T10_Prev68CCG_1314Q1!$A:$AE,9,FALSE)+VLOOKUP($A210,T11_Prev68CCG_1314Q2!$A:$AE,9,FALSE)+VLOOKUP($A210,T12_Prev68CCG_1314Q3!$A:$AE,9,FALSE)+VLOOKUP($A210,T13_Prev68CCG_1314Q4!$A:$AE,9,FALSE)</f>
        <v>0.66266736676292992</v>
      </c>
      <c r="I210" s="131"/>
      <c r="J210" s="316">
        <f>VLOOKUP($A210,T10_Prev68CCG_1314Q1!$A:$AE,11,FALSE)+VLOOKUP($A210,T11_Prev68CCG_1314Q2!$A:$AE,11,FALSE)+VLOOKUP($A210,T12_Prev68CCG_1314Q3!$A:$AE,11,FALSE)+VLOOKUP($A210,T13_Prev68CCG_1314Q4!$A:$AE,11,FALSE)</f>
        <v>0.37571832793675797</v>
      </c>
      <c r="K210" s="131"/>
      <c r="L210" s="316">
        <f>VLOOKUP($A210,T10_Prev68CCG_1314Q1!$A:$AE,13,FALSE)+VLOOKUP($A210,T11_Prev68CCG_1314Q2!$A:$AE,13,FALSE)+VLOOKUP($A210,T12_Prev68CCG_1314Q3!$A:$AE,13,FALSE)+VLOOKUP($A210,T13_Prev68CCG_1314Q4!$A:$AE,13,FALSE)</f>
        <v>0.94282838890347431</v>
      </c>
      <c r="M210" s="131"/>
      <c r="N210" s="316">
        <f>VLOOKUP($A210,T10_Prev68CCG_1314Q1!$A:$AE,15,FALSE)+VLOOKUP($A210,T11_Prev68CCG_1314Q2!$A:$AE,15,FALSE)+VLOOKUP($A210,T12_Prev68CCG_1314Q3!$A:$AE,15,FALSE)+VLOOKUP($A210,T13_Prev68CCG_1314Q4!$A:$AE,15,FALSE)</f>
        <v>4.0648020537423057E-2</v>
      </c>
      <c r="O210" s="131">
        <f t="shared" si="12"/>
        <v>1.790661697683835E-5</v>
      </c>
      <c r="P210" s="232" t="s">
        <v>1012</v>
      </c>
      <c r="Q210" s="151">
        <f t="shared" si="15"/>
        <v>1</v>
      </c>
      <c r="R210" s="27">
        <v>-0.14629559984956753</v>
      </c>
      <c r="S210" s="27">
        <v>-0.14629559984956753</v>
      </c>
    </row>
    <row r="211" spans="1:19" s="133" customFormat="1" x14ac:dyDescent="0.2">
      <c r="A211" s="124" t="s">
        <v>1013</v>
      </c>
      <c r="B211" s="124" t="s">
        <v>1014</v>
      </c>
      <c r="C211" s="124" t="s">
        <v>1001</v>
      </c>
      <c r="D211" s="315">
        <f>VLOOKUP($A211,T10_Prev68CCG_1314Q1!$A:$AE,4,FALSE)+VLOOKUP($A211,T11_Prev68CCG_1314Q2!$A:$AE,4,FALSE)+VLOOKUP($A211,T12_Prev68CCG_1314Q3!$A:$AE,4,FALSE)+VLOOKUP($A211,T13_Prev68CCG_1314Q4!$A:$AE,4,FALSE)</f>
        <v>2976</v>
      </c>
      <c r="E211" s="316">
        <f>VLOOKUP($A211,T10_Prev68CCG_1314Q1!$A:$AE,5,FALSE)+VLOOKUP($A211,T11_Prev68CCG_1314Q2!$A:$AE,5,FALSE)+VLOOKUP($A211,T12_Prev68CCG_1314Q3!$A:$AE,5,FALSE)+VLOOKUP($A211,T13_Prev68CCG_1314Q4!$A:$AE,5,FALSE)</f>
        <v>1576</v>
      </c>
      <c r="F211" s="130">
        <f t="shared" si="13"/>
        <v>0.52956989247311825</v>
      </c>
      <c r="G211" s="60" t="str">
        <f t="shared" si="14"/>
        <v>51.2% - 54.7%</v>
      </c>
      <c r="H211" s="129">
        <f>VLOOKUP($A211,T10_Prev68CCG_1314Q1!$A:$AE,9,FALSE)+VLOOKUP($A211,T11_Prev68CCG_1314Q2!$A:$AE,9,FALSE)+VLOOKUP($A211,T12_Prev68CCG_1314Q3!$A:$AE,9,FALSE)+VLOOKUP($A211,T13_Prev68CCG_1314Q4!$A:$AE,9,FALSE)</f>
        <v>1.5381003389700643</v>
      </c>
      <c r="I211" s="131">
        <v>0.38440860215053763</v>
      </c>
      <c r="J211" s="316">
        <f>VLOOKUP($A211,T10_Prev68CCG_1314Q1!$A:$AE,11,FALSE)+VLOOKUP($A211,T11_Prev68CCG_1314Q2!$A:$AE,11,FALSE)+VLOOKUP($A211,T12_Prev68CCG_1314Q3!$A:$AE,11,FALSE)+VLOOKUP($A211,T13_Prev68CCG_1314Q4!$A:$AE,11,FALSE)</f>
        <v>0.58137320737719622</v>
      </c>
      <c r="K211" s="131">
        <v>0.14516129032258066</v>
      </c>
      <c r="L211" s="316">
        <f>VLOOKUP($A211,T10_Prev68CCG_1314Q1!$A:$AE,13,FALSE)+VLOOKUP($A211,T11_Prev68CCG_1314Q2!$A:$AE,13,FALSE)+VLOOKUP($A211,T12_Prev68CCG_1314Q3!$A:$AE,13,FALSE)+VLOOKUP($A211,T13_Prev68CCG_1314Q4!$A:$AE,13,FALSE)</f>
        <v>1.8236238676769181</v>
      </c>
      <c r="M211" s="131">
        <v>0.45631720430107525</v>
      </c>
      <c r="N211" s="316">
        <f>VLOOKUP($A211,T10_Prev68CCG_1314Q1!$A:$AE,15,FALSE)+VLOOKUP($A211,T11_Prev68CCG_1314Q2!$A:$AE,15,FALSE)+VLOOKUP($A211,T12_Prev68CCG_1314Q3!$A:$AE,15,FALSE)+VLOOKUP($A211,T13_Prev68CCG_1314Q4!$A:$AE,15,FALSE)</f>
        <v>5.6902585975821568E-2</v>
      </c>
      <c r="O211" s="131">
        <f t="shared" si="12"/>
        <v>1.912049259940241E-5</v>
      </c>
      <c r="P211" s="232" t="s">
        <v>1015</v>
      </c>
      <c r="Q211" s="151">
        <f t="shared" si="15"/>
        <v>0</v>
      </c>
      <c r="R211" s="27">
        <v>3.8743455497382229E-2</v>
      </c>
      <c r="S211" s="27">
        <v>3.8743455497382229E-2</v>
      </c>
    </row>
    <row r="212" spans="1:19" s="133" customFormat="1" x14ac:dyDescent="0.2">
      <c r="A212" s="124" t="s">
        <v>1016</v>
      </c>
      <c r="B212" s="124" t="s">
        <v>1017</v>
      </c>
      <c r="C212" s="124" t="s">
        <v>1001</v>
      </c>
      <c r="D212" s="315">
        <f>VLOOKUP($A212,T10_Prev68CCG_1314Q1!$A:$AE,4,FALSE)+VLOOKUP($A212,T11_Prev68CCG_1314Q2!$A:$AE,4,FALSE)+VLOOKUP($A212,T12_Prev68CCG_1314Q3!$A:$AE,4,FALSE)+VLOOKUP($A212,T13_Prev68CCG_1314Q4!$A:$AE,4,FALSE)</f>
        <v>2474</v>
      </c>
      <c r="E212" s="316">
        <f>VLOOKUP($A212,T10_Prev68CCG_1314Q1!$A:$AE,5,FALSE)+VLOOKUP($A212,T11_Prev68CCG_1314Q2!$A:$AE,5,FALSE)+VLOOKUP($A212,T12_Prev68CCG_1314Q3!$A:$AE,5,FALSE)+VLOOKUP($A212,T13_Prev68CCG_1314Q4!$A:$AE,5,FALSE)</f>
        <v>961</v>
      </c>
      <c r="F212" s="130"/>
      <c r="G212" s="60" t="str">
        <f t="shared" si="14"/>
        <v/>
      </c>
      <c r="H212" s="129">
        <f>VLOOKUP($A212,T10_Prev68CCG_1314Q1!$A:$AE,9,FALSE)+VLOOKUP($A212,T11_Prev68CCG_1314Q2!$A:$AE,9,FALSE)+VLOOKUP($A212,T12_Prev68CCG_1314Q3!$A:$AE,9,FALSE)+VLOOKUP($A212,T13_Prev68CCG_1314Q4!$A:$AE,9,FALSE)</f>
        <v>0.27437325905292481</v>
      </c>
      <c r="I212" s="131"/>
      <c r="J212" s="316">
        <f>VLOOKUP($A212,T10_Prev68CCG_1314Q1!$A:$AE,11,FALSE)+VLOOKUP($A212,T11_Prev68CCG_1314Q2!$A:$AE,11,FALSE)+VLOOKUP($A212,T12_Prev68CCG_1314Q3!$A:$AE,11,FALSE)+VLOOKUP($A212,T13_Prev68CCG_1314Q4!$A:$AE,11,FALSE)</f>
        <v>0.14484679665738162</v>
      </c>
      <c r="K212" s="131"/>
      <c r="L212" s="316">
        <f>VLOOKUP($A212,T10_Prev68CCG_1314Q1!$A:$AE,13,FALSE)+VLOOKUP($A212,T11_Prev68CCG_1314Q2!$A:$AE,13,FALSE)+VLOOKUP($A212,T12_Prev68CCG_1314Q3!$A:$AE,13,FALSE)+VLOOKUP($A212,T13_Prev68CCG_1314Q4!$A:$AE,13,FALSE)</f>
        <v>0.55431754874651806</v>
      </c>
      <c r="M212" s="131"/>
      <c r="N212" s="316">
        <f>VLOOKUP($A212,T10_Prev68CCG_1314Q1!$A:$AE,15,FALSE)+VLOOKUP($A212,T11_Prev68CCG_1314Q2!$A:$AE,15,FALSE)+VLOOKUP($A212,T12_Prev68CCG_1314Q3!$A:$AE,15,FALSE)+VLOOKUP($A212,T13_Prev68CCG_1314Q4!$A:$AE,15,FALSE)</f>
        <v>0.26771940810577677</v>
      </c>
      <c r="O212" s="131">
        <f t="shared" si="12"/>
        <v>1.082131803176139E-4</v>
      </c>
      <c r="P212" s="232" t="s">
        <v>1018</v>
      </c>
      <c r="Q212" s="151">
        <f t="shared" si="15"/>
        <v>1</v>
      </c>
      <c r="R212" s="27">
        <v>-0.11071171818835368</v>
      </c>
      <c r="S212" s="27">
        <v>-0.11071171818835368</v>
      </c>
    </row>
    <row r="213" spans="1:19" s="133" customFormat="1" x14ac:dyDescent="0.2">
      <c r="A213" s="124" t="s">
        <v>1019</v>
      </c>
      <c r="B213" s="124" t="s">
        <v>1020</v>
      </c>
      <c r="C213" s="124" t="s">
        <v>1001</v>
      </c>
      <c r="D213" s="315">
        <f>VLOOKUP($A213,T10_Prev68CCG_1314Q1!$A:$AE,4,FALSE)+VLOOKUP($A213,T11_Prev68CCG_1314Q2!$A:$AE,4,FALSE)+VLOOKUP($A213,T12_Prev68CCG_1314Q3!$A:$AE,4,FALSE)+VLOOKUP($A213,T13_Prev68CCG_1314Q4!$A:$AE,4,FALSE)</f>
        <v>2341</v>
      </c>
      <c r="E213" s="316">
        <f>VLOOKUP($A213,T10_Prev68CCG_1314Q1!$A:$AE,5,FALSE)+VLOOKUP($A213,T11_Prev68CCG_1314Q2!$A:$AE,5,FALSE)+VLOOKUP($A213,T12_Prev68CCG_1314Q3!$A:$AE,5,FALSE)+VLOOKUP($A213,T13_Prev68CCG_1314Q4!$A:$AE,5,FALSE)</f>
        <v>958</v>
      </c>
      <c r="F213" s="130">
        <f t="shared" si="13"/>
        <v>0.40922682614267403</v>
      </c>
      <c r="G213" s="60" t="str">
        <f t="shared" si="14"/>
        <v>38.9% - 42.9%</v>
      </c>
      <c r="H213" s="129">
        <f>VLOOKUP($A213,T10_Prev68CCG_1314Q1!$A:$AE,9,FALSE)+VLOOKUP($A213,T11_Prev68CCG_1314Q2!$A:$AE,9,FALSE)+VLOOKUP($A213,T12_Prev68CCG_1314Q3!$A:$AE,9,FALSE)+VLOOKUP($A213,T13_Prev68CCG_1314Q4!$A:$AE,9,FALSE)</f>
        <v>1.1774152440583812</v>
      </c>
      <c r="I213" s="131">
        <v>0.29346433148227252</v>
      </c>
      <c r="J213" s="316">
        <f>VLOOKUP($A213,T10_Prev68CCG_1314Q1!$A:$AE,11,FALSE)+VLOOKUP($A213,T11_Prev68CCG_1314Q2!$A:$AE,11,FALSE)+VLOOKUP($A213,T12_Prev68CCG_1314Q3!$A:$AE,11,FALSE)+VLOOKUP($A213,T13_Prev68CCG_1314Q4!$A:$AE,11,FALSE)</f>
        <v>0.4623015642338234</v>
      </c>
      <c r="K213" s="131">
        <v>0.11576249466040153</v>
      </c>
      <c r="L213" s="316">
        <f>VLOOKUP($A213,T10_Prev68CCG_1314Q1!$A:$AE,13,FALSE)+VLOOKUP($A213,T11_Prev68CCG_1314Q2!$A:$AE,13,FALSE)+VLOOKUP($A213,T12_Prev68CCG_1314Q3!$A:$AE,13,FALSE)+VLOOKUP($A213,T13_Prev68CCG_1314Q4!$A:$AE,13,FALSE)</f>
        <v>2.3317417533062952</v>
      </c>
      <c r="M213" s="131">
        <v>0.58351131994873984</v>
      </c>
      <c r="N213" s="316">
        <f>VLOOKUP($A213,T10_Prev68CCG_1314Q1!$A:$AE,15,FALSE)+VLOOKUP($A213,T11_Prev68CCG_1314Q2!$A:$AE,15,FALSE)+VLOOKUP($A213,T12_Prev68CCG_1314Q3!$A:$AE,15,FALSE)+VLOOKUP($A213,T13_Prev68CCG_1314Q4!$A:$AE,15,FALSE)</f>
        <v>2.8541438401500266E-2</v>
      </c>
      <c r="O213" s="131">
        <f t="shared" si="12"/>
        <v>1.2191985647800198E-5</v>
      </c>
      <c r="P213" s="232" t="s">
        <v>1021</v>
      </c>
      <c r="Q213" s="151">
        <f t="shared" si="15"/>
        <v>0</v>
      </c>
      <c r="R213" s="27">
        <v>-1.2798634812286602E-3</v>
      </c>
      <c r="S213" s="27">
        <v>-1.2798634812286602E-3</v>
      </c>
    </row>
    <row r="214" spans="1:19" s="133" customFormat="1" x14ac:dyDescent="0.2">
      <c r="A214" s="124" t="s">
        <v>1022</v>
      </c>
      <c r="B214" s="124" t="s">
        <v>1023</v>
      </c>
      <c r="C214" s="124" t="s">
        <v>1001</v>
      </c>
      <c r="D214" s="315">
        <f>VLOOKUP($A214,T10_Prev68CCG_1314Q1!$A:$AE,4,FALSE)+VLOOKUP($A214,T11_Prev68CCG_1314Q2!$A:$AE,4,FALSE)+VLOOKUP($A214,T12_Prev68CCG_1314Q3!$A:$AE,4,FALSE)+VLOOKUP($A214,T13_Prev68CCG_1314Q4!$A:$AE,4,FALSE)</f>
        <v>3236</v>
      </c>
      <c r="E214" s="316">
        <f>VLOOKUP($A214,T10_Prev68CCG_1314Q1!$A:$AE,5,FALSE)+VLOOKUP($A214,T11_Prev68CCG_1314Q2!$A:$AE,5,FALSE)+VLOOKUP($A214,T12_Prev68CCG_1314Q3!$A:$AE,5,FALSE)+VLOOKUP($A214,T13_Prev68CCG_1314Q4!$A:$AE,5,FALSE)</f>
        <v>1433</v>
      </c>
      <c r="F214" s="130"/>
      <c r="G214" s="60" t="str">
        <f t="shared" si="14"/>
        <v/>
      </c>
      <c r="H214" s="129">
        <f>VLOOKUP($A214,T10_Prev68CCG_1314Q1!$A:$AE,9,FALSE)+VLOOKUP($A214,T11_Prev68CCG_1314Q2!$A:$AE,9,FALSE)+VLOOKUP($A214,T12_Prev68CCG_1314Q3!$A:$AE,9,FALSE)+VLOOKUP($A214,T13_Prev68CCG_1314Q4!$A:$AE,9,FALSE)</f>
        <v>0.34597156398104267</v>
      </c>
      <c r="I214" s="131"/>
      <c r="J214" s="316">
        <f>VLOOKUP($A214,T10_Prev68CCG_1314Q1!$A:$AE,11,FALSE)+VLOOKUP($A214,T11_Prev68CCG_1314Q2!$A:$AE,11,FALSE)+VLOOKUP($A214,T12_Prev68CCG_1314Q3!$A:$AE,11,FALSE)+VLOOKUP($A214,T13_Prev68CCG_1314Q4!$A:$AE,11,FALSE)</f>
        <v>0.11966824644549763</v>
      </c>
      <c r="K214" s="131"/>
      <c r="L214" s="316">
        <f>VLOOKUP($A214,T10_Prev68CCG_1314Q1!$A:$AE,13,FALSE)+VLOOKUP($A214,T11_Prev68CCG_1314Q2!$A:$AE,13,FALSE)+VLOOKUP($A214,T12_Prev68CCG_1314Q3!$A:$AE,13,FALSE)+VLOOKUP($A214,T13_Prev68CCG_1314Q4!$A:$AE,13,FALSE)</f>
        <v>0.4881516587677725</v>
      </c>
      <c r="M214" s="131"/>
      <c r="N214" s="316">
        <f>VLOOKUP($A214,T10_Prev68CCG_1314Q1!$A:$AE,15,FALSE)+VLOOKUP($A214,T11_Prev68CCG_1314Q2!$A:$AE,15,FALSE)+VLOOKUP($A214,T12_Prev68CCG_1314Q3!$A:$AE,15,FALSE)+VLOOKUP($A214,T13_Prev68CCG_1314Q4!$A:$AE,15,FALSE)</f>
        <v>0.43027460465278294</v>
      </c>
      <c r="O214" s="131">
        <f t="shared" si="12"/>
        <v>1.3296495817453118E-4</v>
      </c>
      <c r="P214" s="232" t="s">
        <v>1024</v>
      </c>
      <c r="Q214" s="151">
        <f t="shared" si="15"/>
        <v>0</v>
      </c>
      <c r="R214" s="27">
        <v>-5.3801169590643294E-2</v>
      </c>
      <c r="S214" s="27">
        <v>-5.3801169590643294E-2</v>
      </c>
    </row>
    <row r="215" spans="1:19" s="133" customFormat="1" x14ac:dyDescent="0.2">
      <c r="A215" s="124" t="s">
        <v>1025</v>
      </c>
      <c r="B215" s="124" t="s">
        <v>1026</v>
      </c>
      <c r="C215" s="124" t="s">
        <v>1001</v>
      </c>
      <c r="D215" s="315">
        <f>VLOOKUP($A215,T10_Prev68CCG_1314Q1!$A:$AE,4,FALSE)+VLOOKUP($A215,T11_Prev68CCG_1314Q2!$A:$AE,4,FALSE)+VLOOKUP($A215,T12_Prev68CCG_1314Q3!$A:$AE,4,FALSE)+VLOOKUP($A215,T13_Prev68CCG_1314Q4!$A:$AE,4,FALSE)</f>
        <v>6160</v>
      </c>
      <c r="E215" s="316">
        <f>VLOOKUP($A215,T10_Prev68CCG_1314Q1!$A:$AE,5,FALSE)+VLOOKUP($A215,T11_Prev68CCG_1314Q2!$A:$AE,5,FALSE)+VLOOKUP($A215,T12_Prev68CCG_1314Q3!$A:$AE,5,FALSE)+VLOOKUP($A215,T13_Prev68CCG_1314Q4!$A:$AE,5,FALSE)</f>
        <v>3263</v>
      </c>
      <c r="F215" s="130">
        <f t="shared" si="13"/>
        <v>0.52970779220779218</v>
      </c>
      <c r="G215" s="60" t="str">
        <f t="shared" si="14"/>
        <v>51.7% - 54.2%</v>
      </c>
      <c r="H215" s="129">
        <f>VLOOKUP($A215,T10_Prev68CCG_1314Q1!$A:$AE,9,FALSE)+VLOOKUP($A215,T11_Prev68CCG_1314Q2!$A:$AE,9,FALSE)+VLOOKUP($A215,T12_Prev68CCG_1314Q3!$A:$AE,9,FALSE)+VLOOKUP($A215,T13_Prev68CCG_1314Q4!$A:$AE,9,FALSE)</f>
        <v>1.5809321791960524</v>
      </c>
      <c r="I215" s="131">
        <v>0.39512987012987011</v>
      </c>
      <c r="J215" s="316">
        <f>VLOOKUP($A215,T10_Prev68CCG_1314Q1!$A:$AE,11,FALSE)+VLOOKUP($A215,T11_Prev68CCG_1314Q2!$A:$AE,11,FALSE)+VLOOKUP($A215,T12_Prev68CCG_1314Q3!$A:$AE,11,FALSE)+VLOOKUP($A215,T13_Prev68CCG_1314Q4!$A:$AE,11,FALSE)</f>
        <v>0.5387107347743737</v>
      </c>
      <c r="K215" s="131">
        <v>0.13457792207792207</v>
      </c>
      <c r="L215" s="316">
        <f>VLOOKUP($A215,T10_Prev68CCG_1314Q1!$A:$AE,13,FALSE)+VLOOKUP($A215,T11_Prev68CCG_1314Q2!$A:$AE,13,FALSE)+VLOOKUP($A215,T12_Prev68CCG_1314Q3!$A:$AE,13,FALSE)+VLOOKUP($A215,T13_Prev68CCG_1314Q4!$A:$AE,13,FALSE)</f>
        <v>1.8586915499562373</v>
      </c>
      <c r="M215" s="131">
        <v>0.46493506493506492</v>
      </c>
      <c r="N215" s="316">
        <f>VLOOKUP($A215,T10_Prev68CCG_1314Q1!$A:$AE,15,FALSE)+VLOOKUP($A215,T11_Prev68CCG_1314Q2!$A:$AE,15,FALSE)+VLOOKUP($A215,T12_Prev68CCG_1314Q3!$A:$AE,15,FALSE)+VLOOKUP($A215,T13_Prev68CCG_1314Q4!$A:$AE,15,FALSE)</f>
        <v>2.1665536073336683E-2</v>
      </c>
      <c r="O215" s="131">
        <f t="shared" si="12"/>
        <v>3.5171324794377732E-6</v>
      </c>
      <c r="P215" s="232" t="s">
        <v>1027</v>
      </c>
      <c r="Q215" s="151">
        <f t="shared" si="15"/>
        <v>0</v>
      </c>
      <c r="R215" s="27">
        <v>5.1373954599761129E-2</v>
      </c>
      <c r="S215" s="27">
        <v>5.1373954599761129E-2</v>
      </c>
    </row>
    <row r="216" spans="1:19" s="133" customFormat="1" x14ac:dyDescent="0.2">
      <c r="A216" s="124" t="s">
        <v>1028</v>
      </c>
      <c r="B216" s="124" t="s">
        <v>1029</v>
      </c>
      <c r="C216" s="124" t="s">
        <v>1030</v>
      </c>
      <c r="D216" s="315">
        <f>VLOOKUP($A216,T10_Prev68CCG_1314Q1!$A:$AE,4,FALSE)+VLOOKUP($A216,T11_Prev68CCG_1314Q2!$A:$AE,4,FALSE)+VLOOKUP($A216,T12_Prev68CCG_1314Q3!$A:$AE,4,FALSE)+VLOOKUP($A216,T13_Prev68CCG_1314Q4!$A:$AE,4,FALSE)</f>
        <v>4350</v>
      </c>
      <c r="E216" s="316">
        <f>VLOOKUP($A216,T10_Prev68CCG_1314Q1!$A:$AE,5,FALSE)+VLOOKUP($A216,T11_Prev68CCG_1314Q2!$A:$AE,5,FALSE)+VLOOKUP($A216,T12_Prev68CCG_1314Q3!$A:$AE,5,FALSE)+VLOOKUP($A216,T13_Prev68CCG_1314Q4!$A:$AE,5,FALSE)</f>
        <v>2022</v>
      </c>
      <c r="F216" s="130"/>
      <c r="G216" s="60" t="str">
        <f t="shared" si="14"/>
        <v/>
      </c>
      <c r="H216" s="129">
        <f>VLOOKUP($A216,T10_Prev68CCG_1314Q1!$A:$AE,9,FALSE)+VLOOKUP($A216,T11_Prev68CCG_1314Q2!$A:$AE,9,FALSE)+VLOOKUP($A216,T12_Prev68CCG_1314Q3!$A:$AE,9,FALSE)+VLOOKUP($A216,T13_Prev68CCG_1314Q4!$A:$AE,9,FALSE)</f>
        <v>0</v>
      </c>
      <c r="I216" s="131"/>
      <c r="J216" s="316">
        <f>VLOOKUP($A216,T10_Prev68CCG_1314Q1!$A:$AE,11,FALSE)+VLOOKUP($A216,T11_Prev68CCG_1314Q2!$A:$AE,11,FALSE)+VLOOKUP($A216,T12_Prev68CCG_1314Q3!$A:$AE,11,FALSE)+VLOOKUP($A216,T13_Prev68CCG_1314Q4!$A:$AE,11,FALSE)</f>
        <v>0</v>
      </c>
      <c r="K216" s="131"/>
      <c r="L216" s="316">
        <f>VLOOKUP($A216,T10_Prev68CCG_1314Q1!$A:$AE,13,FALSE)+VLOOKUP($A216,T11_Prev68CCG_1314Q2!$A:$AE,13,FALSE)+VLOOKUP($A216,T12_Prev68CCG_1314Q3!$A:$AE,13,FALSE)+VLOOKUP($A216,T13_Prev68CCG_1314Q4!$A:$AE,13,FALSE)</f>
        <v>0</v>
      </c>
      <c r="M216" s="131"/>
      <c r="N216" s="316">
        <f>VLOOKUP($A216,T10_Prev68CCG_1314Q1!$A:$AE,15,FALSE)+VLOOKUP($A216,T11_Prev68CCG_1314Q2!$A:$AE,15,FALSE)+VLOOKUP($A216,T12_Prev68CCG_1314Q3!$A:$AE,15,FALSE)+VLOOKUP($A216,T13_Prev68CCG_1314Q4!$A:$AE,15,FALSE)</f>
        <v>0.81145552667412668</v>
      </c>
      <c r="O216" s="131">
        <f t="shared" si="12"/>
        <v>1.8654150038485671E-4</v>
      </c>
      <c r="P216" s="232" t="s">
        <v>1032</v>
      </c>
      <c r="Q216" s="151">
        <f t="shared" si="15"/>
        <v>0</v>
      </c>
      <c r="R216" s="27">
        <v>9.9317664897649705E-2</v>
      </c>
      <c r="S216" s="27">
        <v>9.9317664897649705E-2</v>
      </c>
    </row>
    <row r="217" spans="1:19" s="133" customFormat="1" x14ac:dyDescent="0.2">
      <c r="A217" s="124" t="s">
        <v>1033</v>
      </c>
      <c r="B217" s="124" t="s">
        <v>1034</v>
      </c>
      <c r="C217" s="124" t="s">
        <v>1030</v>
      </c>
      <c r="D217" s="315">
        <f>VLOOKUP($A217,T10_Prev68CCG_1314Q1!$A:$AE,4,FALSE)+VLOOKUP($A217,T11_Prev68CCG_1314Q2!$A:$AE,4,FALSE)+VLOOKUP($A217,T12_Prev68CCG_1314Q3!$A:$AE,4,FALSE)+VLOOKUP($A217,T13_Prev68CCG_1314Q4!$A:$AE,4,FALSE)</f>
        <v>3</v>
      </c>
      <c r="E217" s="316">
        <f>VLOOKUP($A217,T10_Prev68CCG_1314Q1!$A:$AE,5,FALSE)+VLOOKUP($A217,T11_Prev68CCG_1314Q2!$A:$AE,5,FALSE)+VLOOKUP($A217,T12_Prev68CCG_1314Q3!$A:$AE,5,FALSE)+VLOOKUP($A217,T13_Prev68CCG_1314Q4!$A:$AE,5,FALSE)</f>
        <v>1</v>
      </c>
      <c r="F217" s="130"/>
      <c r="G217" s="60" t="str">
        <f t="shared" si="14"/>
        <v/>
      </c>
      <c r="H217" s="129">
        <f>VLOOKUP($A217,T10_Prev68CCG_1314Q1!$A:$AE,9,FALSE)+VLOOKUP($A217,T11_Prev68CCG_1314Q2!$A:$AE,9,FALSE)+VLOOKUP($A217,T12_Prev68CCG_1314Q3!$A:$AE,9,FALSE)+VLOOKUP($A217,T13_Prev68CCG_1314Q4!$A:$AE,9,FALSE)</f>
        <v>0</v>
      </c>
      <c r="I217" s="131"/>
      <c r="J217" s="316">
        <f>VLOOKUP($A217,T10_Prev68CCG_1314Q1!$A:$AE,11,FALSE)+VLOOKUP($A217,T11_Prev68CCG_1314Q2!$A:$AE,11,FALSE)+VLOOKUP($A217,T12_Prev68CCG_1314Q3!$A:$AE,11,FALSE)+VLOOKUP($A217,T13_Prev68CCG_1314Q4!$A:$AE,11,FALSE)</f>
        <v>0</v>
      </c>
      <c r="K217" s="131"/>
      <c r="L217" s="316">
        <f>VLOOKUP($A217,T10_Prev68CCG_1314Q1!$A:$AE,13,FALSE)+VLOOKUP($A217,T11_Prev68CCG_1314Q2!$A:$AE,13,FALSE)+VLOOKUP($A217,T12_Prev68CCG_1314Q3!$A:$AE,13,FALSE)+VLOOKUP($A217,T13_Prev68CCG_1314Q4!$A:$AE,13,FALSE)</f>
        <v>0</v>
      </c>
      <c r="M217" s="131"/>
      <c r="N217" s="316" t="e">
        <f>VLOOKUP($A217,T10_Prev68CCG_1314Q1!$A:$AE,15,FALSE)+VLOOKUP($A217,T11_Prev68CCG_1314Q2!$A:$AE,15,FALSE)+VLOOKUP($A217,T12_Prev68CCG_1314Q3!$A:$AE,15,FALSE)+VLOOKUP($A217,T13_Prev68CCG_1314Q4!$A:$AE,15,FALSE)</f>
        <v>#DIV/0!</v>
      </c>
      <c r="O217" s="131" t="e">
        <f t="shared" si="12"/>
        <v>#DIV/0!</v>
      </c>
      <c r="P217" s="232" t="s">
        <v>1035</v>
      </c>
      <c r="Q217" s="151">
        <f t="shared" si="15"/>
        <v>1</v>
      </c>
      <c r="R217" s="27">
        <v>-0.99946284691136977</v>
      </c>
      <c r="S217" s="27">
        <v>-0.99946284691136977</v>
      </c>
    </row>
    <row r="218" spans="1:19" s="133" customFormat="1" x14ac:dyDescent="0.2">
      <c r="A218" s="124" t="s">
        <v>1036</v>
      </c>
      <c r="B218" s="124" t="s">
        <v>1037</v>
      </c>
      <c r="C218" s="124" t="s">
        <v>1030</v>
      </c>
      <c r="D218" s="315">
        <f>VLOOKUP($A218,T10_Prev68CCG_1314Q1!$A:$AE,4,FALSE)+VLOOKUP($A218,T11_Prev68CCG_1314Q2!$A:$AE,4,FALSE)+VLOOKUP($A218,T12_Prev68CCG_1314Q3!$A:$AE,4,FALSE)+VLOOKUP($A218,T13_Prev68CCG_1314Q4!$A:$AE,4,FALSE)</f>
        <v>3654</v>
      </c>
      <c r="E218" s="316">
        <f>VLOOKUP($A218,T10_Prev68CCG_1314Q1!$A:$AE,5,FALSE)+VLOOKUP($A218,T11_Prev68CCG_1314Q2!$A:$AE,5,FALSE)+VLOOKUP($A218,T12_Prev68CCG_1314Q3!$A:$AE,5,FALSE)+VLOOKUP($A218,T13_Prev68CCG_1314Q4!$A:$AE,5,FALSE)</f>
        <v>516</v>
      </c>
      <c r="F218" s="130"/>
      <c r="G218" s="60" t="str">
        <f t="shared" si="14"/>
        <v/>
      </c>
      <c r="H218" s="129">
        <f>VLOOKUP($A218,T10_Prev68CCG_1314Q1!$A:$AE,9,FALSE)+VLOOKUP($A218,T11_Prev68CCG_1314Q2!$A:$AE,9,FALSE)+VLOOKUP($A218,T12_Prev68CCG_1314Q3!$A:$AE,9,FALSE)+VLOOKUP($A218,T13_Prev68CCG_1314Q4!$A:$AE,9,FALSE)</f>
        <v>0</v>
      </c>
      <c r="I218" s="131"/>
      <c r="J218" s="316">
        <f>VLOOKUP($A218,T10_Prev68CCG_1314Q1!$A:$AE,11,FALSE)+VLOOKUP($A218,T11_Prev68CCG_1314Q2!$A:$AE,11,FALSE)+VLOOKUP($A218,T12_Prev68CCG_1314Q3!$A:$AE,11,FALSE)+VLOOKUP($A218,T13_Prev68CCG_1314Q4!$A:$AE,11,FALSE)</f>
        <v>0</v>
      </c>
      <c r="K218" s="131"/>
      <c r="L218" s="316">
        <f>VLOOKUP($A218,T10_Prev68CCG_1314Q1!$A:$AE,13,FALSE)+VLOOKUP($A218,T11_Prev68CCG_1314Q2!$A:$AE,13,FALSE)+VLOOKUP($A218,T12_Prev68CCG_1314Q3!$A:$AE,13,FALSE)+VLOOKUP($A218,T13_Prev68CCG_1314Q4!$A:$AE,13,FALSE)</f>
        <v>0</v>
      </c>
      <c r="M218" s="131"/>
      <c r="N218" s="316">
        <f>VLOOKUP($A218,T10_Prev68CCG_1314Q1!$A:$AE,15,FALSE)+VLOOKUP($A218,T11_Prev68CCG_1314Q2!$A:$AE,15,FALSE)+VLOOKUP($A218,T12_Prev68CCG_1314Q3!$A:$AE,15,FALSE)+VLOOKUP($A218,T13_Prev68CCG_1314Q4!$A:$AE,15,FALSE)</f>
        <v>2.870438536541172</v>
      </c>
      <c r="O218" s="131">
        <f t="shared" si="12"/>
        <v>7.8556062850059438E-4</v>
      </c>
      <c r="P218" s="232" t="s">
        <v>1038</v>
      </c>
      <c r="Q218" s="151">
        <f t="shared" si="15"/>
        <v>0</v>
      </c>
      <c r="R218" s="27">
        <v>0.18790637191157344</v>
      </c>
      <c r="S218" s="27">
        <v>0.18790637191157344</v>
      </c>
    </row>
    <row r="219" spans="1:19" s="133" customFormat="1" x14ac:dyDescent="0.2">
      <c r="A219" s="124" t="s">
        <v>1039</v>
      </c>
      <c r="B219" s="124" t="s">
        <v>1040</v>
      </c>
      <c r="C219" s="124" t="s">
        <v>1030</v>
      </c>
      <c r="D219" s="315">
        <f>VLOOKUP($A219,T10_Prev68CCG_1314Q1!$A:$AE,4,FALSE)+VLOOKUP($A219,T11_Prev68CCG_1314Q2!$A:$AE,4,FALSE)+VLOOKUP($A219,T12_Prev68CCG_1314Q3!$A:$AE,4,FALSE)+VLOOKUP($A219,T13_Prev68CCG_1314Q4!$A:$AE,4,FALSE)</f>
        <v>4672</v>
      </c>
      <c r="E219" s="316">
        <f>VLOOKUP($A219,T10_Prev68CCG_1314Q1!$A:$AE,5,FALSE)+VLOOKUP($A219,T11_Prev68CCG_1314Q2!$A:$AE,5,FALSE)+VLOOKUP($A219,T12_Prev68CCG_1314Q3!$A:$AE,5,FALSE)+VLOOKUP($A219,T13_Prev68CCG_1314Q4!$A:$AE,5,FALSE)</f>
        <v>3291</v>
      </c>
      <c r="F219" s="130"/>
      <c r="G219" s="60" t="str">
        <f t="shared" si="14"/>
        <v/>
      </c>
      <c r="H219" s="129">
        <f>VLOOKUP($A219,T10_Prev68CCG_1314Q1!$A:$AE,9,FALSE)+VLOOKUP($A219,T11_Prev68CCG_1314Q2!$A:$AE,9,FALSE)+VLOOKUP($A219,T12_Prev68CCG_1314Q3!$A:$AE,9,FALSE)+VLOOKUP($A219,T13_Prev68CCG_1314Q4!$A:$AE,9,FALSE)</f>
        <v>0</v>
      </c>
      <c r="I219" s="131"/>
      <c r="J219" s="316">
        <f>VLOOKUP($A219,T10_Prev68CCG_1314Q1!$A:$AE,11,FALSE)+VLOOKUP($A219,T11_Prev68CCG_1314Q2!$A:$AE,11,FALSE)+VLOOKUP($A219,T12_Prev68CCG_1314Q3!$A:$AE,11,FALSE)+VLOOKUP($A219,T13_Prev68CCG_1314Q4!$A:$AE,11,FALSE)</f>
        <v>0</v>
      </c>
      <c r="K219" s="131"/>
      <c r="L219" s="316">
        <f>VLOOKUP($A219,T10_Prev68CCG_1314Q1!$A:$AE,13,FALSE)+VLOOKUP($A219,T11_Prev68CCG_1314Q2!$A:$AE,13,FALSE)+VLOOKUP($A219,T12_Prev68CCG_1314Q3!$A:$AE,13,FALSE)+VLOOKUP($A219,T13_Prev68CCG_1314Q4!$A:$AE,13,FALSE)</f>
        <v>0</v>
      </c>
      <c r="M219" s="131"/>
      <c r="N219" s="316">
        <f>VLOOKUP($A219,T10_Prev68CCG_1314Q1!$A:$AE,15,FALSE)+VLOOKUP($A219,T11_Prev68CCG_1314Q2!$A:$AE,15,FALSE)+VLOOKUP($A219,T12_Prev68CCG_1314Q3!$A:$AE,15,FALSE)+VLOOKUP($A219,T13_Prev68CCG_1314Q4!$A:$AE,15,FALSE)</f>
        <v>0.34409359571061759</v>
      </c>
      <c r="O219" s="131">
        <f t="shared" si="12"/>
        <v>7.3650170314772608E-5</v>
      </c>
      <c r="P219" s="232" t="s">
        <v>1041</v>
      </c>
      <c r="Q219" s="151">
        <f t="shared" si="15"/>
        <v>1</v>
      </c>
      <c r="R219" s="27">
        <v>-0.12509363295880149</v>
      </c>
      <c r="S219" s="27">
        <v>-0.12509363295880149</v>
      </c>
    </row>
    <row r="220" spans="1:19" s="133" customFormat="1" x14ac:dyDescent="0.2">
      <c r="A220" s="124" t="s">
        <v>1042</v>
      </c>
      <c r="B220" s="124" t="s">
        <v>1043</v>
      </c>
      <c r="C220" s="124" t="s">
        <v>1030</v>
      </c>
      <c r="D220" s="315">
        <f>VLOOKUP($A220,T10_Prev68CCG_1314Q1!$A:$AE,4,FALSE)+VLOOKUP($A220,T11_Prev68CCG_1314Q2!$A:$AE,4,FALSE)+VLOOKUP($A220,T12_Prev68CCG_1314Q3!$A:$AE,4,FALSE)+VLOOKUP($A220,T13_Prev68CCG_1314Q4!$A:$AE,4,FALSE)</f>
        <v>3364</v>
      </c>
      <c r="E220" s="316">
        <f>VLOOKUP($A220,T10_Prev68CCG_1314Q1!$A:$AE,5,FALSE)+VLOOKUP($A220,T11_Prev68CCG_1314Q2!$A:$AE,5,FALSE)+VLOOKUP($A220,T12_Prev68CCG_1314Q3!$A:$AE,5,FALSE)+VLOOKUP($A220,T13_Prev68CCG_1314Q4!$A:$AE,5,FALSE)</f>
        <v>1990</v>
      </c>
      <c r="F220" s="130"/>
      <c r="G220" s="60" t="str">
        <f t="shared" si="14"/>
        <v/>
      </c>
      <c r="H220" s="129">
        <f>VLOOKUP($A220,T10_Prev68CCG_1314Q1!$A:$AE,9,FALSE)+VLOOKUP($A220,T11_Prev68CCG_1314Q2!$A:$AE,9,FALSE)+VLOOKUP($A220,T12_Prev68CCG_1314Q3!$A:$AE,9,FALSE)+VLOOKUP($A220,T13_Prev68CCG_1314Q4!$A:$AE,9,FALSE)</f>
        <v>0.39234972677595631</v>
      </c>
      <c r="I220" s="131"/>
      <c r="J220" s="316">
        <f>VLOOKUP($A220,T10_Prev68CCG_1314Q1!$A:$AE,11,FALSE)+VLOOKUP($A220,T11_Prev68CCG_1314Q2!$A:$AE,11,FALSE)+VLOOKUP($A220,T12_Prev68CCG_1314Q3!$A:$AE,11,FALSE)+VLOOKUP($A220,T13_Prev68CCG_1314Q4!$A:$AE,11,FALSE)</f>
        <v>0.18907103825136612</v>
      </c>
      <c r="K220" s="131"/>
      <c r="L220" s="316">
        <f>VLOOKUP($A220,T10_Prev68CCG_1314Q1!$A:$AE,13,FALSE)+VLOOKUP($A220,T11_Prev68CCG_1314Q2!$A:$AE,13,FALSE)+VLOOKUP($A220,T12_Prev68CCG_1314Q3!$A:$AE,13,FALSE)+VLOOKUP($A220,T13_Prev68CCG_1314Q4!$A:$AE,13,FALSE)</f>
        <v>0.37486338797814206</v>
      </c>
      <c r="M220" s="131"/>
      <c r="N220" s="316">
        <f>VLOOKUP($A220,T10_Prev68CCG_1314Q1!$A:$AE,15,FALSE)+VLOOKUP($A220,T11_Prev68CCG_1314Q2!$A:$AE,15,FALSE)+VLOOKUP($A220,T12_Prev68CCG_1314Q3!$A:$AE,15,FALSE)+VLOOKUP($A220,T13_Prev68CCG_1314Q4!$A:$AE,15,FALSE)</f>
        <v>8.7600447204216267E-2</v>
      </c>
      <c r="O220" s="131">
        <f t="shared" si="12"/>
        <v>2.6040561000064289E-5</v>
      </c>
      <c r="P220" s="232" t="s">
        <v>1044</v>
      </c>
      <c r="Q220" s="151">
        <f t="shared" si="15"/>
        <v>1</v>
      </c>
      <c r="R220" s="27">
        <v>-0.18743961352657001</v>
      </c>
      <c r="S220" s="27">
        <v>-0.18743961352657001</v>
      </c>
    </row>
    <row r="221" spans="1:19" s="133" customFormat="1" x14ac:dyDescent="0.2">
      <c r="A221" s="124" t="s">
        <v>1045</v>
      </c>
      <c r="B221" s="124" t="s">
        <v>1046</v>
      </c>
      <c r="C221" s="124" t="s">
        <v>1030</v>
      </c>
      <c r="D221" s="315">
        <f>VLOOKUP($A221,T10_Prev68CCG_1314Q1!$A:$AE,4,FALSE)+VLOOKUP($A221,T11_Prev68CCG_1314Q2!$A:$AE,4,FALSE)+VLOOKUP($A221,T12_Prev68CCG_1314Q3!$A:$AE,4,FALSE)+VLOOKUP($A221,T13_Prev68CCG_1314Q4!$A:$AE,4,FALSE)</f>
        <v>2439</v>
      </c>
      <c r="E221" s="316">
        <f>VLOOKUP($A221,T10_Prev68CCG_1314Q1!$A:$AE,5,FALSE)+VLOOKUP($A221,T11_Prev68CCG_1314Q2!$A:$AE,5,FALSE)+VLOOKUP($A221,T12_Prev68CCG_1314Q3!$A:$AE,5,FALSE)+VLOOKUP($A221,T13_Prev68CCG_1314Q4!$A:$AE,5,FALSE)</f>
        <v>1871</v>
      </c>
      <c r="F221" s="130"/>
      <c r="G221" s="60" t="str">
        <f t="shared" si="14"/>
        <v/>
      </c>
      <c r="H221" s="129">
        <f>VLOOKUP($A221,T10_Prev68CCG_1314Q1!$A:$AE,9,FALSE)+VLOOKUP($A221,T11_Prev68CCG_1314Q2!$A:$AE,9,FALSE)+VLOOKUP($A221,T12_Prev68CCG_1314Q3!$A:$AE,9,FALSE)+VLOOKUP($A221,T13_Prev68CCG_1314Q4!$A:$AE,9,FALSE)</f>
        <v>0.49841269841269842</v>
      </c>
      <c r="I221" s="131"/>
      <c r="J221" s="316">
        <f>VLOOKUP($A221,T10_Prev68CCG_1314Q1!$A:$AE,11,FALSE)+VLOOKUP($A221,T11_Prev68CCG_1314Q2!$A:$AE,11,FALSE)+VLOOKUP($A221,T12_Prev68CCG_1314Q3!$A:$AE,11,FALSE)+VLOOKUP($A221,T13_Prev68CCG_1314Q4!$A:$AE,11,FALSE)</f>
        <v>0.29206349206349208</v>
      </c>
      <c r="K221" s="131"/>
      <c r="L221" s="316">
        <f>VLOOKUP($A221,T10_Prev68CCG_1314Q1!$A:$AE,13,FALSE)+VLOOKUP($A221,T11_Prev68CCG_1314Q2!$A:$AE,13,FALSE)+VLOOKUP($A221,T12_Prev68CCG_1314Q3!$A:$AE,13,FALSE)+VLOOKUP($A221,T13_Prev68CCG_1314Q4!$A:$AE,13,FALSE)</f>
        <v>0.20952380952380953</v>
      </c>
      <c r="M221" s="131"/>
      <c r="N221" s="316">
        <f>VLOOKUP($A221,T10_Prev68CCG_1314Q1!$A:$AE,15,FALSE)+VLOOKUP($A221,T11_Prev68CCG_1314Q2!$A:$AE,15,FALSE)+VLOOKUP($A221,T12_Prev68CCG_1314Q3!$A:$AE,15,FALSE)+VLOOKUP($A221,T13_Prev68CCG_1314Q4!$A:$AE,15,FALSE)</f>
        <v>0.19144081443270833</v>
      </c>
      <c r="O221" s="131">
        <f t="shared" si="12"/>
        <v>7.8491518832598742E-5</v>
      </c>
      <c r="P221" s="232" t="s">
        <v>1047</v>
      </c>
      <c r="Q221" s="151">
        <f t="shared" si="15"/>
        <v>1</v>
      </c>
      <c r="R221" s="27">
        <v>-0.17153532608695654</v>
      </c>
      <c r="S221" s="27">
        <v>-0.17153532608695654</v>
      </c>
    </row>
    <row r="222" spans="1:19" s="133" customFormat="1" x14ac:dyDescent="0.2">
      <c r="A222" s="124" t="s">
        <v>1048</v>
      </c>
      <c r="B222" s="319" t="s">
        <v>1049</v>
      </c>
      <c r="C222" s="124" t="s">
        <v>1030</v>
      </c>
      <c r="D222" s="315">
        <f>VLOOKUP($A222,T10_Prev68CCG_1314Q1!$A:$AE,4,FALSE)+VLOOKUP($A222,T11_Prev68CCG_1314Q2!$A:$AE,4,FALSE)+VLOOKUP($A222,T12_Prev68CCG_1314Q3!$A:$AE,4,FALSE)+VLOOKUP($A222,T13_Prev68CCG_1314Q4!$A:$AE,4,FALSE)</f>
        <v>1979</v>
      </c>
      <c r="E222" s="316">
        <f>VLOOKUP($A222,T10_Prev68CCG_1314Q1!$A:$AE,5,FALSE)+VLOOKUP($A222,T11_Prev68CCG_1314Q2!$A:$AE,5,FALSE)+VLOOKUP($A222,T12_Prev68CCG_1314Q3!$A:$AE,5,FALSE)+VLOOKUP($A222,T13_Prev68CCG_1314Q4!$A:$AE,5,FALSE)</f>
        <v>1641</v>
      </c>
      <c r="F222" s="130">
        <f t="shared" si="13"/>
        <v>0.8292066700353713</v>
      </c>
      <c r="G222" s="60" t="str">
        <f t="shared" si="14"/>
        <v>81.2% - 84.5%</v>
      </c>
      <c r="H222" s="129">
        <f>VLOOKUP($A222,T10_Prev68CCG_1314Q1!$A:$AE,9,FALSE)+VLOOKUP($A222,T11_Prev68CCG_1314Q2!$A:$AE,9,FALSE)+VLOOKUP($A222,T12_Prev68CCG_1314Q3!$A:$AE,9,FALSE)+VLOOKUP($A222,T13_Prev68CCG_1314Q4!$A:$AE,9,FALSE)</f>
        <v>1.0896714677123394</v>
      </c>
      <c r="I222" s="131">
        <v>0.52804446690247597</v>
      </c>
      <c r="J222" s="316">
        <f>VLOOKUP($A222,T10_Prev68CCG_1314Q1!$A:$AE,11,FALSE)+VLOOKUP($A222,T11_Prev68CCG_1314Q2!$A:$AE,11,FALSE)+VLOOKUP($A222,T12_Prev68CCG_1314Q3!$A:$AE,11,FALSE)+VLOOKUP($A222,T13_Prev68CCG_1314Q4!$A:$AE,11,FALSE)</f>
        <v>0.58074554457934302</v>
      </c>
      <c r="K222" s="131">
        <v>0.30116220313289538</v>
      </c>
      <c r="L222" s="316">
        <f>VLOOKUP($A222,T10_Prev68CCG_1314Q1!$A:$AE,13,FALSE)+VLOOKUP($A222,T11_Prev68CCG_1314Q2!$A:$AE,13,FALSE)+VLOOKUP($A222,T12_Prev68CCG_1314Q3!$A:$AE,13,FALSE)+VLOOKUP($A222,T13_Prev68CCG_1314Q4!$A:$AE,13,FALSE)</f>
        <v>0.32958298770831762</v>
      </c>
      <c r="M222" s="131">
        <v>0.17079332996462859</v>
      </c>
      <c r="N222" s="316">
        <f>VLOOKUP($A222,T10_Prev68CCG_1314Q1!$A:$AE,15,FALSE)+VLOOKUP($A222,T11_Prev68CCG_1314Q2!$A:$AE,15,FALSE)+VLOOKUP($A222,T12_Prev68CCG_1314Q3!$A:$AE,15,FALSE)+VLOOKUP($A222,T13_Prev68CCG_1314Q4!$A:$AE,15,FALSE)</f>
        <v>0</v>
      </c>
      <c r="O222" s="131">
        <f t="shared" si="12"/>
        <v>0</v>
      </c>
      <c r="P222" s="232" t="s">
        <v>1050</v>
      </c>
      <c r="Q222" s="151">
        <f t="shared" si="15"/>
        <v>0</v>
      </c>
      <c r="R222" s="27">
        <v>-8.5170340681363088E-3</v>
      </c>
      <c r="S222" s="27">
        <v>-8.5170340681363088E-3</v>
      </c>
    </row>
    <row r="223" spans="1:19" s="133" customFormat="1" x14ac:dyDescent="0.2">
      <c r="A223" s="124" t="s">
        <v>1051</v>
      </c>
      <c r="B223" s="124" t="s">
        <v>1052</v>
      </c>
      <c r="C223" s="124" t="s">
        <v>1030</v>
      </c>
      <c r="D223" s="315">
        <f>VLOOKUP($A223,T10_Prev68CCG_1314Q1!$A:$AE,4,FALSE)+VLOOKUP($A223,T11_Prev68CCG_1314Q2!$A:$AE,4,FALSE)+VLOOKUP($A223,T12_Prev68CCG_1314Q3!$A:$AE,4,FALSE)+VLOOKUP($A223,T13_Prev68CCG_1314Q4!$A:$AE,4,FALSE)</f>
        <v>4560</v>
      </c>
      <c r="E223" s="316">
        <f>VLOOKUP($A223,T10_Prev68CCG_1314Q1!$A:$AE,5,FALSE)+VLOOKUP($A223,T11_Prev68CCG_1314Q2!$A:$AE,5,FALSE)+VLOOKUP($A223,T12_Prev68CCG_1314Q3!$A:$AE,5,FALSE)+VLOOKUP($A223,T13_Prev68CCG_1314Q4!$A:$AE,5,FALSE)</f>
        <v>3762</v>
      </c>
      <c r="F223" s="130">
        <f t="shared" si="13"/>
        <v>0.82499999999999996</v>
      </c>
      <c r="G223" s="60" t="str">
        <f t="shared" si="14"/>
        <v>81.4% - 83.6%</v>
      </c>
      <c r="H223" s="129">
        <f>VLOOKUP($A223,T10_Prev68CCG_1314Q1!$A:$AE,9,FALSE)+VLOOKUP($A223,T11_Prev68CCG_1314Q2!$A:$AE,9,FALSE)+VLOOKUP($A223,T12_Prev68CCG_1314Q3!$A:$AE,9,FALSE)+VLOOKUP($A223,T13_Prev68CCG_1314Q4!$A:$AE,9,FALSE)</f>
        <v>2.0464270087070742</v>
      </c>
      <c r="I223" s="131">
        <v>0.51162280701754381</v>
      </c>
      <c r="J223" s="316">
        <f>VLOOKUP($A223,T10_Prev68CCG_1314Q1!$A:$AE,11,FALSE)+VLOOKUP($A223,T11_Prev68CCG_1314Q2!$A:$AE,11,FALSE)+VLOOKUP($A223,T12_Prev68CCG_1314Q3!$A:$AE,11,FALSE)+VLOOKUP($A223,T13_Prev68CCG_1314Q4!$A:$AE,11,FALSE)</f>
        <v>1.2540620644359319</v>
      </c>
      <c r="K223" s="131">
        <v>0.31337719298245614</v>
      </c>
      <c r="L223" s="316">
        <f>VLOOKUP($A223,T10_Prev68CCG_1314Q1!$A:$AE,13,FALSE)+VLOOKUP($A223,T11_Prev68CCG_1314Q2!$A:$AE,13,FALSE)+VLOOKUP($A223,T12_Prev68CCG_1314Q3!$A:$AE,13,FALSE)+VLOOKUP($A223,T13_Prev68CCG_1314Q4!$A:$AE,13,FALSE)</f>
        <v>0.62834351285702361</v>
      </c>
      <c r="M223" s="131">
        <v>0.15723684210526315</v>
      </c>
      <c r="N223" s="316">
        <f>VLOOKUP($A223,T10_Prev68CCG_1314Q1!$A:$AE,15,FALSE)+VLOOKUP($A223,T11_Prev68CCG_1314Q2!$A:$AE,15,FALSE)+VLOOKUP($A223,T12_Prev68CCG_1314Q3!$A:$AE,15,FALSE)+VLOOKUP($A223,T13_Prev68CCG_1314Q4!$A:$AE,15,FALSE)</f>
        <v>7.1167413999969995E-2</v>
      </c>
      <c r="O223" s="131">
        <f t="shared" si="12"/>
        <v>1.5606889035081138E-5</v>
      </c>
      <c r="P223" s="232" t="s">
        <v>1053</v>
      </c>
      <c r="Q223" s="151">
        <f t="shared" si="15"/>
        <v>0</v>
      </c>
      <c r="R223" s="27">
        <v>-6.3194595772499973E-3</v>
      </c>
      <c r="S223" s="27">
        <v>-6.3194595772499973E-3</v>
      </c>
    </row>
    <row r="224" spans="1:19" x14ac:dyDescent="0.2">
      <c r="A224" s="124" t="s">
        <v>1054</v>
      </c>
      <c r="B224" s="124" t="s">
        <v>1055</v>
      </c>
      <c r="C224" s="124" t="s">
        <v>1030</v>
      </c>
      <c r="D224" s="315">
        <f>VLOOKUP($A224,T10_Prev68CCG_1314Q1!$A:$AE,4,FALSE)+VLOOKUP($A224,T11_Prev68CCG_1314Q2!$A:$AE,4,FALSE)+VLOOKUP($A224,T12_Prev68CCG_1314Q3!$A:$AE,4,FALSE)+VLOOKUP($A224,T13_Prev68CCG_1314Q4!$A:$AE,4,FALSE)</f>
        <v>5240</v>
      </c>
      <c r="E224" s="316">
        <f>VLOOKUP($A224,T10_Prev68CCG_1314Q1!$A:$AE,5,FALSE)+VLOOKUP($A224,T11_Prev68CCG_1314Q2!$A:$AE,5,FALSE)+VLOOKUP($A224,T12_Prev68CCG_1314Q3!$A:$AE,5,FALSE)+VLOOKUP($A224,T13_Prev68CCG_1314Q4!$A:$AE,5,FALSE)</f>
        <v>3672</v>
      </c>
      <c r="F224" s="130"/>
      <c r="G224" s="60" t="str">
        <f t="shared" si="14"/>
        <v/>
      </c>
      <c r="H224" s="129">
        <f>VLOOKUP($A224,T10_Prev68CCG_1314Q1!$A:$AE,9,FALSE)+VLOOKUP($A224,T11_Prev68CCG_1314Q2!$A:$AE,9,FALSE)+VLOOKUP($A224,T12_Prev68CCG_1314Q3!$A:$AE,9,FALSE)+VLOOKUP($A224,T13_Prev68CCG_1314Q4!$A:$AE,9,FALSE)</f>
        <v>1.1474924089941261</v>
      </c>
      <c r="I224" s="131"/>
      <c r="J224" s="316">
        <f>VLOOKUP($A224,T10_Prev68CCG_1314Q1!$A:$AE,11,FALSE)+VLOOKUP($A224,T11_Prev68CCG_1314Q2!$A:$AE,11,FALSE)+VLOOKUP($A224,T12_Prev68CCG_1314Q3!$A:$AE,11,FALSE)+VLOOKUP($A224,T13_Prev68CCG_1314Q4!$A:$AE,11,FALSE)</f>
        <v>0.95508697952672572</v>
      </c>
      <c r="K224" s="131"/>
      <c r="L224" s="316">
        <f>VLOOKUP($A224,T10_Prev68CCG_1314Q1!$A:$AE,13,FALSE)+VLOOKUP($A224,T11_Prev68CCG_1314Q2!$A:$AE,13,FALSE)+VLOOKUP($A224,T12_Prev68CCG_1314Q3!$A:$AE,13,FALSE)+VLOOKUP($A224,T13_Prev68CCG_1314Q4!$A:$AE,13,FALSE)</f>
        <v>0.89599509472932648</v>
      </c>
      <c r="M224" s="131"/>
      <c r="N224" s="316">
        <f>VLOOKUP($A224,T10_Prev68CCG_1314Q1!$A:$AE,15,FALSE)+VLOOKUP($A224,T11_Prev68CCG_1314Q2!$A:$AE,15,FALSE)+VLOOKUP($A224,T12_Prev68CCG_1314Q3!$A:$AE,15,FALSE)+VLOOKUP($A224,T13_Prev68CCG_1314Q4!$A:$AE,15,FALSE)</f>
        <v>3.9089604584310825E-3</v>
      </c>
      <c r="O224" s="131">
        <f t="shared" si="12"/>
        <v>7.4598482031127532E-7</v>
      </c>
      <c r="P224" s="232" t="s">
        <v>1056</v>
      </c>
      <c r="Q224" s="151">
        <f t="shared" si="15"/>
        <v>1</v>
      </c>
      <c r="R224" s="27">
        <v>-0.10944935418082935</v>
      </c>
      <c r="S224" s="27">
        <v>-0.10944935418082935</v>
      </c>
    </row>
    <row r="225" spans="1:19" x14ac:dyDescent="0.2">
      <c r="A225" s="124" t="s">
        <v>1057</v>
      </c>
      <c r="B225" s="124" t="s">
        <v>1058</v>
      </c>
      <c r="C225" s="124" t="s">
        <v>1030</v>
      </c>
      <c r="D225" s="315">
        <f>VLOOKUP($A225,T10_Prev68CCG_1314Q1!$A:$AE,4,FALSE)+VLOOKUP($A225,T11_Prev68CCG_1314Q2!$A:$AE,4,FALSE)+VLOOKUP($A225,T12_Prev68CCG_1314Q3!$A:$AE,4,FALSE)+VLOOKUP($A225,T13_Prev68CCG_1314Q4!$A:$AE,4,FALSE)</f>
        <v>3</v>
      </c>
      <c r="E225" s="316">
        <f>VLOOKUP($A225,T10_Prev68CCG_1314Q1!$A:$AE,5,FALSE)+VLOOKUP($A225,T11_Prev68CCG_1314Q2!$A:$AE,5,FALSE)+VLOOKUP($A225,T12_Prev68CCG_1314Q3!$A:$AE,5,FALSE)+VLOOKUP($A225,T13_Prev68CCG_1314Q4!$A:$AE,5,FALSE)</f>
        <v>0</v>
      </c>
      <c r="F225" s="130"/>
      <c r="G225" s="60" t="str">
        <f t="shared" si="14"/>
        <v/>
      </c>
      <c r="H225" s="129">
        <f>VLOOKUP($A225,T10_Prev68CCG_1314Q1!$A:$AE,9,FALSE)+VLOOKUP($A225,T11_Prev68CCG_1314Q2!$A:$AE,9,FALSE)+VLOOKUP($A225,T12_Prev68CCG_1314Q3!$A:$AE,9,FALSE)+VLOOKUP($A225,T13_Prev68CCG_1314Q4!$A:$AE,9,FALSE)</f>
        <v>0</v>
      </c>
      <c r="I225" s="131"/>
      <c r="J225" s="316">
        <f>VLOOKUP($A225,T10_Prev68CCG_1314Q1!$A:$AE,11,FALSE)+VLOOKUP($A225,T11_Prev68CCG_1314Q2!$A:$AE,11,FALSE)+VLOOKUP($A225,T12_Prev68CCG_1314Q3!$A:$AE,11,FALSE)+VLOOKUP($A225,T13_Prev68CCG_1314Q4!$A:$AE,11,FALSE)</f>
        <v>0</v>
      </c>
      <c r="K225" s="131"/>
      <c r="L225" s="316">
        <f>VLOOKUP($A225,T10_Prev68CCG_1314Q1!$A:$AE,13,FALSE)+VLOOKUP($A225,T11_Prev68CCG_1314Q2!$A:$AE,13,FALSE)+VLOOKUP($A225,T12_Prev68CCG_1314Q3!$A:$AE,13,FALSE)+VLOOKUP($A225,T13_Prev68CCG_1314Q4!$A:$AE,13,FALSE)</f>
        <v>0</v>
      </c>
      <c r="M225" s="131"/>
      <c r="N225" s="316" t="e">
        <f>VLOOKUP($A225,T10_Prev68CCG_1314Q1!$A:$AE,15,FALSE)+VLOOKUP($A225,T11_Prev68CCG_1314Q2!$A:$AE,15,FALSE)+VLOOKUP($A225,T12_Prev68CCG_1314Q3!$A:$AE,15,FALSE)+VLOOKUP($A225,T13_Prev68CCG_1314Q4!$A:$AE,15,FALSE)</f>
        <v>#DIV/0!</v>
      </c>
      <c r="O225" s="131" t="e">
        <f t="shared" si="12"/>
        <v>#DIV/0!</v>
      </c>
      <c r="P225" s="232" t="s">
        <v>1059</v>
      </c>
      <c r="Q225" s="151">
        <f t="shared" si="15"/>
        <v>1</v>
      </c>
      <c r="R225" s="27">
        <v>-0.99948691636736786</v>
      </c>
      <c r="S225" s="27">
        <v>-0.99948691636736786</v>
      </c>
    </row>
    <row r="226" spans="1:19" x14ac:dyDescent="0.2">
      <c r="A226" s="124" t="s">
        <v>1060</v>
      </c>
      <c r="B226" s="124" t="s">
        <v>1061</v>
      </c>
      <c r="C226" s="124" t="s">
        <v>1030</v>
      </c>
      <c r="D226" s="315">
        <f>VLOOKUP($A226,T10_Prev68CCG_1314Q1!$A:$AE,4,FALSE)+VLOOKUP($A226,T11_Prev68CCG_1314Q2!$A:$AE,4,FALSE)+VLOOKUP($A226,T12_Prev68CCG_1314Q3!$A:$AE,4,FALSE)+VLOOKUP($A226,T13_Prev68CCG_1314Q4!$A:$AE,4,FALSE)</f>
        <v>3559</v>
      </c>
      <c r="E226" s="316">
        <f>VLOOKUP($A226,T10_Prev68CCG_1314Q1!$A:$AE,5,FALSE)+VLOOKUP($A226,T11_Prev68CCG_1314Q2!$A:$AE,5,FALSE)+VLOOKUP($A226,T12_Prev68CCG_1314Q3!$A:$AE,5,FALSE)+VLOOKUP($A226,T13_Prev68CCG_1314Q4!$A:$AE,5,FALSE)</f>
        <v>2226</v>
      </c>
      <c r="F226" s="130"/>
      <c r="G226" s="60" t="str">
        <f t="shared" si="14"/>
        <v/>
      </c>
      <c r="H226" s="129">
        <f>VLOOKUP($A226,T10_Prev68CCG_1314Q1!$A:$AE,9,FALSE)+VLOOKUP($A226,T11_Prev68CCG_1314Q2!$A:$AE,9,FALSE)+VLOOKUP($A226,T12_Prev68CCG_1314Q3!$A:$AE,9,FALSE)+VLOOKUP($A226,T13_Prev68CCG_1314Q4!$A:$AE,9,FALSE)</f>
        <v>0</v>
      </c>
      <c r="I226" s="131"/>
      <c r="J226" s="316">
        <f>VLOOKUP($A226,T10_Prev68CCG_1314Q1!$A:$AE,11,FALSE)+VLOOKUP($A226,T11_Prev68CCG_1314Q2!$A:$AE,11,FALSE)+VLOOKUP($A226,T12_Prev68CCG_1314Q3!$A:$AE,11,FALSE)+VLOOKUP($A226,T13_Prev68CCG_1314Q4!$A:$AE,11,FALSE)</f>
        <v>0</v>
      </c>
      <c r="K226" s="131"/>
      <c r="L226" s="316">
        <f>VLOOKUP($A226,T10_Prev68CCG_1314Q1!$A:$AE,13,FALSE)+VLOOKUP($A226,T11_Prev68CCG_1314Q2!$A:$AE,13,FALSE)+VLOOKUP($A226,T12_Prev68CCG_1314Q3!$A:$AE,13,FALSE)+VLOOKUP($A226,T13_Prev68CCG_1314Q4!$A:$AE,13,FALSE)</f>
        <v>0</v>
      </c>
      <c r="M226" s="131"/>
      <c r="N226" s="316">
        <f>VLOOKUP($A226,T10_Prev68CCG_1314Q1!$A:$AE,15,FALSE)+VLOOKUP($A226,T11_Prev68CCG_1314Q2!$A:$AE,15,FALSE)+VLOOKUP($A226,T12_Prev68CCG_1314Q3!$A:$AE,15,FALSE)+VLOOKUP($A226,T13_Prev68CCG_1314Q4!$A:$AE,15,FALSE)</f>
        <v>0.11652284703502253</v>
      </c>
      <c r="O226" s="131">
        <f t="shared" si="12"/>
        <v>3.2740333530492418E-5</v>
      </c>
      <c r="P226" s="232" t="s">
        <v>1062</v>
      </c>
      <c r="Q226" s="151">
        <f t="shared" si="15"/>
        <v>1</v>
      </c>
      <c r="R226" s="27">
        <v>-0.301334903808402</v>
      </c>
      <c r="S226" s="27">
        <v>-0.301334903808402</v>
      </c>
    </row>
    <row r="227" spans="1:19" x14ac:dyDescent="0.2">
      <c r="A227" s="124" t="s">
        <v>1063</v>
      </c>
      <c r="B227" s="124" t="s">
        <v>1064</v>
      </c>
      <c r="C227" s="124" t="s">
        <v>1030</v>
      </c>
      <c r="D227" s="315">
        <f>VLOOKUP($A227,T10_Prev68CCG_1314Q1!$A:$AE,4,FALSE)+VLOOKUP($A227,T11_Prev68CCG_1314Q2!$A:$AE,4,FALSE)+VLOOKUP($A227,T12_Prev68CCG_1314Q3!$A:$AE,4,FALSE)+VLOOKUP($A227,T13_Prev68CCG_1314Q4!$A:$AE,4,FALSE)</f>
        <v>5982</v>
      </c>
      <c r="E227" s="316">
        <f>VLOOKUP($A227,T10_Prev68CCG_1314Q1!$A:$AE,5,FALSE)+VLOOKUP($A227,T11_Prev68CCG_1314Q2!$A:$AE,5,FALSE)+VLOOKUP($A227,T12_Prev68CCG_1314Q3!$A:$AE,5,FALSE)+VLOOKUP($A227,T13_Prev68CCG_1314Q4!$A:$AE,5,FALSE)</f>
        <v>1571</v>
      </c>
      <c r="F227" s="130"/>
      <c r="G227" s="60" t="str">
        <f t="shared" si="14"/>
        <v/>
      </c>
      <c r="H227" s="129">
        <f>VLOOKUP($A227,T10_Prev68CCG_1314Q1!$A:$AE,9,FALSE)+VLOOKUP($A227,T11_Prev68CCG_1314Q2!$A:$AE,9,FALSE)+VLOOKUP($A227,T12_Prev68CCG_1314Q3!$A:$AE,9,FALSE)+VLOOKUP($A227,T13_Prev68CCG_1314Q4!$A:$AE,9,FALSE)</f>
        <v>0</v>
      </c>
      <c r="I227" s="131"/>
      <c r="J227" s="316">
        <f>VLOOKUP($A227,T10_Prev68CCG_1314Q1!$A:$AE,11,FALSE)+VLOOKUP($A227,T11_Prev68CCG_1314Q2!$A:$AE,11,FALSE)+VLOOKUP($A227,T12_Prev68CCG_1314Q3!$A:$AE,11,FALSE)+VLOOKUP($A227,T13_Prev68CCG_1314Q4!$A:$AE,11,FALSE)</f>
        <v>0</v>
      </c>
      <c r="K227" s="131"/>
      <c r="L227" s="316">
        <f>VLOOKUP($A227,T10_Prev68CCG_1314Q1!$A:$AE,13,FALSE)+VLOOKUP($A227,T11_Prev68CCG_1314Q2!$A:$AE,13,FALSE)+VLOOKUP($A227,T12_Prev68CCG_1314Q3!$A:$AE,13,FALSE)+VLOOKUP($A227,T13_Prev68CCG_1314Q4!$A:$AE,13,FALSE)</f>
        <v>0</v>
      </c>
      <c r="M227" s="131"/>
      <c r="N227" s="316">
        <f>VLOOKUP($A227,T10_Prev68CCG_1314Q1!$A:$AE,15,FALSE)+VLOOKUP($A227,T11_Prev68CCG_1314Q2!$A:$AE,15,FALSE)+VLOOKUP($A227,T12_Prev68CCG_1314Q3!$A:$AE,15,FALSE)+VLOOKUP($A227,T13_Prev68CCG_1314Q4!$A:$AE,15,FALSE)</f>
        <v>2.4399103486554083</v>
      </c>
      <c r="O227" s="131">
        <f t="shared" si="12"/>
        <v>4.0787535082838656E-4</v>
      </c>
      <c r="P227" s="232" t="s">
        <v>1065</v>
      </c>
      <c r="Q227" s="151">
        <f t="shared" si="15"/>
        <v>1</v>
      </c>
      <c r="R227" s="27">
        <v>0.29368512110726641</v>
      </c>
      <c r="S227" s="27">
        <v>0.29368512110726641</v>
      </c>
    </row>
    <row r="228" spans="1:19" x14ac:dyDescent="0.2">
      <c r="A228" s="124" t="s">
        <v>1066</v>
      </c>
      <c r="B228" s="124" t="s">
        <v>1067</v>
      </c>
      <c r="C228" s="124" t="s">
        <v>1030</v>
      </c>
      <c r="D228" s="315">
        <f>VLOOKUP($A228,T10_Prev68CCG_1314Q1!$A:$AE,4,FALSE)+VLOOKUP($A228,T11_Prev68CCG_1314Q2!$A:$AE,4,FALSE)+VLOOKUP($A228,T12_Prev68CCG_1314Q3!$A:$AE,4,FALSE)+VLOOKUP($A228,T13_Prev68CCG_1314Q4!$A:$AE,4,FALSE)</f>
        <v>2212</v>
      </c>
      <c r="E228" s="316">
        <f>VLOOKUP($A228,T10_Prev68CCG_1314Q1!$A:$AE,5,FALSE)+VLOOKUP($A228,T11_Prev68CCG_1314Q2!$A:$AE,5,FALSE)+VLOOKUP($A228,T12_Prev68CCG_1314Q3!$A:$AE,5,FALSE)+VLOOKUP($A228,T13_Prev68CCG_1314Q4!$A:$AE,5,FALSE)</f>
        <v>1707</v>
      </c>
      <c r="F228" s="130"/>
      <c r="G228" s="60" t="str">
        <f t="shared" si="14"/>
        <v/>
      </c>
      <c r="H228" s="129">
        <f>VLOOKUP($A228,T10_Prev68CCG_1314Q1!$A:$AE,9,FALSE)+VLOOKUP($A228,T11_Prev68CCG_1314Q2!$A:$AE,9,FALSE)+VLOOKUP($A228,T12_Prev68CCG_1314Q3!$A:$AE,9,FALSE)+VLOOKUP($A228,T13_Prev68CCG_1314Q4!$A:$AE,9,FALSE)</f>
        <v>0</v>
      </c>
      <c r="I228" s="131"/>
      <c r="J228" s="316">
        <f>VLOOKUP($A228,T10_Prev68CCG_1314Q1!$A:$AE,11,FALSE)+VLOOKUP($A228,T11_Prev68CCG_1314Q2!$A:$AE,11,FALSE)+VLOOKUP($A228,T12_Prev68CCG_1314Q3!$A:$AE,11,FALSE)+VLOOKUP($A228,T13_Prev68CCG_1314Q4!$A:$AE,11,FALSE)</f>
        <v>0</v>
      </c>
      <c r="K228" s="131"/>
      <c r="L228" s="316">
        <f>VLOOKUP($A228,T10_Prev68CCG_1314Q1!$A:$AE,13,FALSE)+VLOOKUP($A228,T11_Prev68CCG_1314Q2!$A:$AE,13,FALSE)+VLOOKUP($A228,T12_Prev68CCG_1314Q3!$A:$AE,13,FALSE)+VLOOKUP($A228,T13_Prev68CCG_1314Q4!$A:$AE,13,FALSE)</f>
        <v>0</v>
      </c>
      <c r="M228" s="131"/>
      <c r="N228" s="316">
        <f>VLOOKUP($A228,T10_Prev68CCG_1314Q1!$A:$AE,15,FALSE)+VLOOKUP($A228,T11_Prev68CCG_1314Q2!$A:$AE,15,FALSE)+VLOOKUP($A228,T12_Prev68CCG_1314Q3!$A:$AE,15,FALSE)+VLOOKUP($A228,T13_Prev68CCG_1314Q4!$A:$AE,15,FALSE)</f>
        <v>0</v>
      </c>
      <c r="O228" s="131">
        <f t="shared" si="12"/>
        <v>0</v>
      </c>
      <c r="P228" s="232" t="s">
        <v>1068</v>
      </c>
      <c r="Q228" s="151">
        <f t="shared" si="15"/>
        <v>1</v>
      </c>
      <c r="R228" s="27">
        <v>-0.16370510396975424</v>
      </c>
      <c r="S228" s="27">
        <v>-0.16370510396975424</v>
      </c>
    </row>
    <row r="229" spans="1:19" x14ac:dyDescent="0.2">
      <c r="A229" s="124" t="s">
        <v>1069</v>
      </c>
      <c r="B229" s="124" t="s">
        <v>1070</v>
      </c>
      <c r="C229" s="124" t="s">
        <v>1030</v>
      </c>
      <c r="D229" s="315">
        <f>VLOOKUP($A229,T10_Prev68CCG_1314Q1!$A:$AE,4,FALSE)+VLOOKUP($A229,T11_Prev68CCG_1314Q2!$A:$AE,4,FALSE)+VLOOKUP($A229,T12_Prev68CCG_1314Q3!$A:$AE,4,FALSE)+VLOOKUP($A229,T13_Prev68CCG_1314Q4!$A:$AE,4,FALSE)</f>
        <v>3703</v>
      </c>
      <c r="E229" s="316">
        <f>VLOOKUP($A229,T10_Prev68CCG_1314Q1!$A:$AE,5,FALSE)+VLOOKUP($A229,T11_Prev68CCG_1314Q2!$A:$AE,5,FALSE)+VLOOKUP($A229,T12_Prev68CCG_1314Q3!$A:$AE,5,FALSE)+VLOOKUP($A229,T13_Prev68CCG_1314Q4!$A:$AE,5,FALSE)</f>
        <v>2702</v>
      </c>
      <c r="F229" s="130"/>
      <c r="G229" s="60" t="str">
        <f t="shared" si="14"/>
        <v/>
      </c>
      <c r="H229" s="129">
        <f>VLOOKUP($A229,T10_Prev68CCG_1314Q1!$A:$AE,9,FALSE)+VLOOKUP($A229,T11_Prev68CCG_1314Q2!$A:$AE,9,FALSE)+VLOOKUP($A229,T12_Prev68CCG_1314Q3!$A:$AE,9,FALSE)+VLOOKUP($A229,T13_Prev68CCG_1314Q4!$A:$AE,9,FALSE)</f>
        <v>0.87646024610014273</v>
      </c>
      <c r="I229" s="131"/>
      <c r="J229" s="316">
        <f>VLOOKUP($A229,T10_Prev68CCG_1314Q1!$A:$AE,11,FALSE)+VLOOKUP($A229,T11_Prev68CCG_1314Q2!$A:$AE,11,FALSE)+VLOOKUP($A229,T12_Prev68CCG_1314Q3!$A:$AE,11,FALSE)+VLOOKUP($A229,T13_Prev68CCG_1314Q4!$A:$AE,11,FALSE)</f>
        <v>0.61287448978067771</v>
      </c>
      <c r="K229" s="131"/>
      <c r="L229" s="316">
        <f>VLOOKUP($A229,T10_Prev68CCG_1314Q1!$A:$AE,13,FALSE)+VLOOKUP($A229,T11_Prev68CCG_1314Q2!$A:$AE,13,FALSE)+VLOOKUP($A229,T12_Prev68CCG_1314Q3!$A:$AE,13,FALSE)+VLOOKUP($A229,T13_Prev68CCG_1314Q4!$A:$AE,13,FALSE)</f>
        <v>0.4534566892340256</v>
      </c>
      <c r="M229" s="131"/>
      <c r="N229" s="316">
        <f>VLOOKUP($A229,T10_Prev68CCG_1314Q1!$A:$AE,15,FALSE)+VLOOKUP($A229,T11_Prev68CCG_1314Q2!$A:$AE,15,FALSE)+VLOOKUP($A229,T12_Prev68CCG_1314Q3!$A:$AE,15,FALSE)+VLOOKUP($A229,T13_Prev68CCG_1314Q4!$A:$AE,15,FALSE)</f>
        <v>0.18720341492643364</v>
      </c>
      <c r="O229" s="131">
        <f t="shared" ref="O229:O247" si="16">N229/D229</f>
        <v>5.0554527390341248E-5</v>
      </c>
      <c r="P229" s="232" t="s">
        <v>1071</v>
      </c>
      <c r="Q229" s="151">
        <f t="shared" si="15"/>
        <v>1</v>
      </c>
      <c r="R229" s="27">
        <v>-0.11938168846611175</v>
      </c>
      <c r="S229" s="27">
        <v>-0.11938168846611175</v>
      </c>
    </row>
    <row r="230" spans="1:19" x14ac:dyDescent="0.2">
      <c r="A230" s="124" t="s">
        <v>1072</v>
      </c>
      <c r="B230" s="124" t="s">
        <v>1073</v>
      </c>
      <c r="C230" s="124" t="s">
        <v>1030</v>
      </c>
      <c r="D230" s="315">
        <f>VLOOKUP($A230,T10_Prev68CCG_1314Q1!$A:$AE,4,FALSE)+VLOOKUP($A230,T11_Prev68CCG_1314Q2!$A:$AE,4,FALSE)+VLOOKUP($A230,T12_Prev68CCG_1314Q3!$A:$AE,4,FALSE)+VLOOKUP($A230,T13_Prev68CCG_1314Q4!$A:$AE,4,FALSE)</f>
        <v>3142</v>
      </c>
      <c r="E230" s="316">
        <f>VLOOKUP($A230,T10_Prev68CCG_1314Q1!$A:$AE,5,FALSE)+VLOOKUP($A230,T11_Prev68CCG_1314Q2!$A:$AE,5,FALSE)+VLOOKUP($A230,T12_Prev68CCG_1314Q3!$A:$AE,5,FALSE)+VLOOKUP($A230,T13_Prev68CCG_1314Q4!$A:$AE,5,FALSE)</f>
        <v>2163</v>
      </c>
      <c r="F230" s="130"/>
      <c r="G230" s="60" t="str">
        <f t="shared" si="14"/>
        <v/>
      </c>
      <c r="H230" s="129">
        <f>VLOOKUP($A230,T10_Prev68CCG_1314Q1!$A:$AE,9,FALSE)+VLOOKUP($A230,T11_Prev68CCG_1314Q2!$A:$AE,9,FALSE)+VLOOKUP($A230,T12_Prev68CCG_1314Q3!$A:$AE,9,FALSE)+VLOOKUP($A230,T13_Prev68CCG_1314Q4!$A:$AE,9,FALSE)</f>
        <v>0.47745358090185674</v>
      </c>
      <c r="I230" s="131"/>
      <c r="J230" s="316">
        <f>VLOOKUP($A230,T10_Prev68CCG_1314Q1!$A:$AE,11,FALSE)+VLOOKUP($A230,T11_Prev68CCG_1314Q2!$A:$AE,11,FALSE)+VLOOKUP($A230,T12_Prev68CCG_1314Q3!$A:$AE,11,FALSE)+VLOOKUP($A230,T13_Prev68CCG_1314Q4!$A:$AE,11,FALSE)</f>
        <v>0.25066312997347479</v>
      </c>
      <c r="K230" s="131"/>
      <c r="L230" s="316">
        <f>VLOOKUP($A230,T10_Prev68CCG_1314Q1!$A:$AE,13,FALSE)+VLOOKUP($A230,T11_Prev68CCG_1314Q2!$A:$AE,13,FALSE)+VLOOKUP($A230,T12_Prev68CCG_1314Q3!$A:$AE,13,FALSE)+VLOOKUP($A230,T13_Prev68CCG_1314Q4!$A:$AE,13,FALSE)</f>
        <v>0.22281167108753316</v>
      </c>
      <c r="M230" s="131"/>
      <c r="N230" s="316">
        <f>VLOOKUP($A230,T10_Prev68CCG_1314Q1!$A:$AE,15,FALSE)+VLOOKUP($A230,T11_Prev68CCG_1314Q2!$A:$AE,15,FALSE)+VLOOKUP($A230,T12_Prev68CCG_1314Q3!$A:$AE,15,FALSE)+VLOOKUP($A230,T13_Prev68CCG_1314Q4!$A:$AE,15,FALSE)</f>
        <v>0.33503737397498268</v>
      </c>
      <c r="O230" s="131">
        <f t="shared" si="16"/>
        <v>1.0663188223264885E-4</v>
      </c>
      <c r="P230" s="232" t="s">
        <v>1074</v>
      </c>
      <c r="Q230" s="151">
        <f t="shared" si="15"/>
        <v>1</v>
      </c>
      <c r="R230" s="27">
        <v>-0.12357043235704324</v>
      </c>
      <c r="S230" s="27">
        <v>-0.12357043235704324</v>
      </c>
    </row>
    <row r="231" spans="1:19" x14ac:dyDescent="0.2">
      <c r="A231" s="124" t="s">
        <v>1075</v>
      </c>
      <c r="B231" s="124" t="s">
        <v>1076</v>
      </c>
      <c r="C231" s="124" t="s">
        <v>1030</v>
      </c>
      <c r="D231" s="315">
        <f>VLOOKUP($A231,T10_Prev68CCG_1314Q1!$A:$AE,4,FALSE)+VLOOKUP($A231,T11_Prev68CCG_1314Q2!$A:$AE,4,FALSE)+VLOOKUP($A231,T12_Prev68CCG_1314Q3!$A:$AE,4,FALSE)+VLOOKUP($A231,T13_Prev68CCG_1314Q4!$A:$AE,4,FALSE)</f>
        <v>4333</v>
      </c>
      <c r="E231" s="316">
        <f>VLOOKUP($A231,T10_Prev68CCG_1314Q1!$A:$AE,5,FALSE)+VLOOKUP($A231,T11_Prev68CCG_1314Q2!$A:$AE,5,FALSE)+VLOOKUP($A231,T12_Prev68CCG_1314Q3!$A:$AE,5,FALSE)+VLOOKUP($A231,T13_Prev68CCG_1314Q4!$A:$AE,5,FALSE)</f>
        <v>1479</v>
      </c>
      <c r="F231" s="130"/>
      <c r="G231" s="60" t="str">
        <f t="shared" si="14"/>
        <v/>
      </c>
      <c r="H231" s="129">
        <f>VLOOKUP($A231,T10_Prev68CCG_1314Q1!$A:$AE,9,FALSE)+VLOOKUP($A231,T11_Prev68CCG_1314Q2!$A:$AE,9,FALSE)+VLOOKUP($A231,T12_Prev68CCG_1314Q3!$A:$AE,9,FALSE)+VLOOKUP($A231,T13_Prev68CCG_1314Q4!$A:$AE,9,FALSE)</f>
        <v>0</v>
      </c>
      <c r="I231" s="131"/>
      <c r="J231" s="316">
        <f>VLOOKUP($A231,T10_Prev68CCG_1314Q1!$A:$AE,11,FALSE)+VLOOKUP($A231,T11_Prev68CCG_1314Q2!$A:$AE,11,FALSE)+VLOOKUP($A231,T12_Prev68CCG_1314Q3!$A:$AE,11,FALSE)+VLOOKUP($A231,T13_Prev68CCG_1314Q4!$A:$AE,11,FALSE)</f>
        <v>0</v>
      </c>
      <c r="K231" s="131"/>
      <c r="L231" s="316">
        <f>VLOOKUP($A231,T10_Prev68CCG_1314Q1!$A:$AE,13,FALSE)+VLOOKUP($A231,T11_Prev68CCG_1314Q2!$A:$AE,13,FALSE)+VLOOKUP($A231,T12_Prev68CCG_1314Q3!$A:$AE,13,FALSE)+VLOOKUP($A231,T13_Prev68CCG_1314Q4!$A:$AE,13,FALSE)</f>
        <v>0</v>
      </c>
      <c r="M231" s="131"/>
      <c r="N231" s="316">
        <f>VLOOKUP($A231,T10_Prev68CCG_1314Q1!$A:$AE,15,FALSE)+VLOOKUP($A231,T11_Prev68CCG_1314Q2!$A:$AE,15,FALSE)+VLOOKUP($A231,T12_Prev68CCG_1314Q3!$A:$AE,15,FALSE)+VLOOKUP($A231,T13_Prev68CCG_1314Q4!$A:$AE,15,FALSE)</f>
        <v>0.96659328258648536</v>
      </c>
      <c r="O231" s="131">
        <f t="shared" si="16"/>
        <v>2.2307714806980969E-4</v>
      </c>
      <c r="P231" s="232" t="s">
        <v>1077</v>
      </c>
      <c r="Q231" s="151">
        <f t="shared" si="15"/>
        <v>1</v>
      </c>
      <c r="R231" s="27">
        <v>0.50034626038781171</v>
      </c>
      <c r="S231" s="27">
        <v>0.50034626038781171</v>
      </c>
    </row>
    <row r="232" spans="1:19" x14ac:dyDescent="0.2">
      <c r="A232" s="124" t="s">
        <v>1078</v>
      </c>
      <c r="B232" s="124" t="s">
        <v>1079</v>
      </c>
      <c r="C232" s="124" t="s">
        <v>1030</v>
      </c>
      <c r="D232" s="315">
        <f>VLOOKUP($A232,T10_Prev68CCG_1314Q1!$A:$AE,4,FALSE)+VLOOKUP($A232,T11_Prev68CCG_1314Q2!$A:$AE,4,FALSE)+VLOOKUP($A232,T12_Prev68CCG_1314Q3!$A:$AE,4,FALSE)+VLOOKUP($A232,T13_Prev68CCG_1314Q4!$A:$AE,4,FALSE)</f>
        <v>4346</v>
      </c>
      <c r="E232" s="316">
        <f>VLOOKUP($A232,T10_Prev68CCG_1314Q1!$A:$AE,5,FALSE)+VLOOKUP($A232,T11_Prev68CCG_1314Q2!$A:$AE,5,FALSE)+VLOOKUP($A232,T12_Prev68CCG_1314Q3!$A:$AE,5,FALSE)+VLOOKUP($A232,T13_Prev68CCG_1314Q4!$A:$AE,5,FALSE)</f>
        <v>2691</v>
      </c>
      <c r="F232" s="130">
        <f t="shared" ref="F232:F246" si="17">I232+K232</f>
        <v>0.61919005982512654</v>
      </c>
      <c r="G232" s="60" t="str">
        <f t="shared" si="14"/>
        <v>60.5% - 63.4%</v>
      </c>
      <c r="H232" s="129">
        <f>VLOOKUP($A232,T10_Prev68CCG_1314Q1!$A:$AE,9,FALSE)+VLOOKUP($A232,T11_Prev68CCG_1314Q2!$A:$AE,9,FALSE)+VLOOKUP($A232,T12_Prev68CCG_1314Q3!$A:$AE,9,FALSE)+VLOOKUP($A232,T13_Prev68CCG_1314Q4!$A:$AE,9,FALSE)</f>
        <v>0</v>
      </c>
      <c r="I232" s="131">
        <v>0.36769443166129773</v>
      </c>
      <c r="J232" s="316">
        <f>VLOOKUP($A232,T10_Prev68CCG_1314Q1!$A:$AE,11,FALSE)+VLOOKUP($A232,T11_Prev68CCG_1314Q2!$A:$AE,11,FALSE)+VLOOKUP($A232,T12_Prev68CCG_1314Q3!$A:$AE,11,FALSE)+VLOOKUP($A232,T13_Prev68CCG_1314Q4!$A:$AE,11,FALSE)</f>
        <v>0</v>
      </c>
      <c r="K232" s="131">
        <v>0.25149562816382881</v>
      </c>
      <c r="L232" s="316">
        <f>VLOOKUP($A232,T10_Prev68CCG_1314Q1!$A:$AE,13,FALSE)+VLOOKUP($A232,T11_Prev68CCG_1314Q2!$A:$AE,13,FALSE)+VLOOKUP($A232,T12_Prev68CCG_1314Q3!$A:$AE,13,FALSE)+VLOOKUP($A232,T13_Prev68CCG_1314Q4!$A:$AE,13,FALSE)</f>
        <v>0</v>
      </c>
      <c r="M232" s="131">
        <v>0.37781868384721584</v>
      </c>
      <c r="N232" s="316">
        <f>VLOOKUP($A232,T10_Prev68CCG_1314Q1!$A:$AE,15,FALSE)+VLOOKUP($A232,T11_Prev68CCG_1314Q2!$A:$AE,15,FALSE)+VLOOKUP($A232,T12_Prev68CCG_1314Q3!$A:$AE,15,FALSE)+VLOOKUP($A232,T13_Prev68CCG_1314Q4!$A:$AE,15,FALSE)</f>
        <v>1.2333639507098178E-2</v>
      </c>
      <c r="O232" s="131">
        <f t="shared" si="16"/>
        <v>2.8379290168196452E-6</v>
      </c>
      <c r="P232" s="232" t="s">
        <v>1080</v>
      </c>
      <c r="Q232" s="151">
        <f t="shared" si="15"/>
        <v>0</v>
      </c>
      <c r="R232" s="27">
        <v>-4.1887125220458565E-2</v>
      </c>
      <c r="S232" s="27">
        <v>-4.1887125220458565E-2</v>
      </c>
    </row>
    <row r="233" spans="1:19" x14ac:dyDescent="0.2">
      <c r="A233" s="124" t="s">
        <v>1081</v>
      </c>
      <c r="B233" s="124" t="s">
        <v>1082</v>
      </c>
      <c r="C233" s="124" t="s">
        <v>1030</v>
      </c>
      <c r="D233" s="315">
        <f>VLOOKUP($A233,T10_Prev68CCG_1314Q1!$A:$AE,4,FALSE)+VLOOKUP($A233,T11_Prev68CCG_1314Q2!$A:$AE,4,FALSE)+VLOOKUP($A233,T12_Prev68CCG_1314Q3!$A:$AE,4,FALSE)+VLOOKUP($A233,T13_Prev68CCG_1314Q4!$A:$AE,4,FALSE)</f>
        <v>4144</v>
      </c>
      <c r="E233" s="316">
        <f>VLOOKUP($A233,T10_Prev68CCG_1314Q1!$A:$AE,5,FALSE)+VLOOKUP($A233,T11_Prev68CCG_1314Q2!$A:$AE,5,FALSE)+VLOOKUP($A233,T12_Prev68CCG_1314Q3!$A:$AE,5,FALSE)+VLOOKUP($A233,T13_Prev68CCG_1314Q4!$A:$AE,5,FALSE)</f>
        <v>1647</v>
      </c>
      <c r="F233" s="130"/>
      <c r="G233" s="60" t="str">
        <f t="shared" si="14"/>
        <v/>
      </c>
      <c r="H233" s="129">
        <f>VLOOKUP($A233,T10_Prev68CCG_1314Q1!$A:$AE,9,FALSE)+VLOOKUP($A233,T11_Prev68CCG_1314Q2!$A:$AE,9,FALSE)+VLOOKUP($A233,T12_Prev68CCG_1314Q3!$A:$AE,9,FALSE)+VLOOKUP($A233,T13_Prev68CCG_1314Q4!$A:$AE,9,FALSE)</f>
        <v>0</v>
      </c>
      <c r="I233" s="131"/>
      <c r="J233" s="316">
        <f>VLOOKUP($A233,T10_Prev68CCG_1314Q1!$A:$AE,11,FALSE)+VLOOKUP($A233,T11_Prev68CCG_1314Q2!$A:$AE,11,FALSE)+VLOOKUP($A233,T12_Prev68CCG_1314Q3!$A:$AE,11,FALSE)+VLOOKUP($A233,T13_Prev68CCG_1314Q4!$A:$AE,11,FALSE)</f>
        <v>0</v>
      </c>
      <c r="K233" s="131"/>
      <c r="L233" s="316">
        <f>VLOOKUP($A233,T10_Prev68CCG_1314Q1!$A:$AE,13,FALSE)+VLOOKUP($A233,T11_Prev68CCG_1314Q2!$A:$AE,13,FALSE)+VLOOKUP($A233,T12_Prev68CCG_1314Q3!$A:$AE,13,FALSE)+VLOOKUP($A233,T13_Prev68CCG_1314Q4!$A:$AE,13,FALSE)</f>
        <v>0</v>
      </c>
      <c r="M233" s="131"/>
      <c r="N233" s="316">
        <f>VLOOKUP($A233,T10_Prev68CCG_1314Q1!$A:$AE,15,FALSE)+VLOOKUP($A233,T11_Prev68CCG_1314Q2!$A:$AE,15,FALSE)+VLOOKUP($A233,T12_Prev68CCG_1314Q3!$A:$AE,15,FALSE)+VLOOKUP($A233,T13_Prev68CCG_1314Q4!$A:$AE,15,FALSE)</f>
        <v>1.7993719314029457</v>
      </c>
      <c r="O233" s="131">
        <f t="shared" si="16"/>
        <v>4.3421137340804672E-4</v>
      </c>
      <c r="P233" s="232" t="s">
        <v>1083</v>
      </c>
      <c r="Q233" s="151">
        <f t="shared" si="15"/>
        <v>1</v>
      </c>
      <c r="R233" s="27">
        <v>-0.10322441030080065</v>
      </c>
      <c r="S233" s="27">
        <v>-0.10322441030080065</v>
      </c>
    </row>
    <row r="234" spans="1:19" x14ac:dyDescent="0.2">
      <c r="A234" s="124" t="s">
        <v>1084</v>
      </c>
      <c r="B234" s="124" t="s">
        <v>1085</v>
      </c>
      <c r="C234" s="124" t="s">
        <v>1030</v>
      </c>
      <c r="D234" s="315">
        <f>VLOOKUP($A234,T10_Prev68CCG_1314Q1!$A:$AE,4,FALSE)+VLOOKUP($A234,T11_Prev68CCG_1314Q2!$A:$AE,4,FALSE)+VLOOKUP($A234,T12_Prev68CCG_1314Q3!$A:$AE,4,FALSE)+VLOOKUP($A234,T13_Prev68CCG_1314Q4!$A:$AE,4,FALSE)</f>
        <v>2396</v>
      </c>
      <c r="E234" s="316">
        <f>VLOOKUP($A234,T10_Prev68CCG_1314Q1!$A:$AE,5,FALSE)+VLOOKUP($A234,T11_Prev68CCG_1314Q2!$A:$AE,5,FALSE)+VLOOKUP($A234,T12_Prev68CCG_1314Q3!$A:$AE,5,FALSE)+VLOOKUP($A234,T13_Prev68CCG_1314Q4!$A:$AE,5,FALSE)</f>
        <v>1705</v>
      </c>
      <c r="F234" s="130"/>
      <c r="G234" s="60" t="str">
        <f t="shared" si="14"/>
        <v/>
      </c>
      <c r="H234" s="129">
        <f>VLOOKUP($A234,T10_Prev68CCG_1314Q1!$A:$AE,9,FALSE)+VLOOKUP($A234,T11_Prev68CCG_1314Q2!$A:$AE,9,FALSE)+VLOOKUP($A234,T12_Prev68CCG_1314Q3!$A:$AE,9,FALSE)+VLOOKUP($A234,T13_Prev68CCG_1314Q4!$A:$AE,9,FALSE)</f>
        <v>0</v>
      </c>
      <c r="I234" s="131"/>
      <c r="J234" s="316">
        <f>VLOOKUP($A234,T10_Prev68CCG_1314Q1!$A:$AE,11,FALSE)+VLOOKUP($A234,T11_Prev68CCG_1314Q2!$A:$AE,11,FALSE)+VLOOKUP($A234,T12_Prev68CCG_1314Q3!$A:$AE,11,FALSE)+VLOOKUP($A234,T13_Prev68CCG_1314Q4!$A:$AE,11,FALSE)</f>
        <v>0</v>
      </c>
      <c r="K234" s="131"/>
      <c r="L234" s="316">
        <f>VLOOKUP($A234,T10_Prev68CCG_1314Q1!$A:$AE,13,FALSE)+VLOOKUP($A234,T11_Prev68CCG_1314Q2!$A:$AE,13,FALSE)+VLOOKUP($A234,T12_Prev68CCG_1314Q3!$A:$AE,13,FALSE)+VLOOKUP($A234,T13_Prev68CCG_1314Q4!$A:$AE,13,FALSE)</f>
        <v>0</v>
      </c>
      <c r="M234" s="131"/>
      <c r="N234" s="316">
        <f>VLOOKUP($A234,T10_Prev68CCG_1314Q1!$A:$AE,15,FALSE)+VLOOKUP($A234,T11_Prev68CCG_1314Q2!$A:$AE,15,FALSE)+VLOOKUP($A234,T12_Prev68CCG_1314Q3!$A:$AE,15,FALSE)+VLOOKUP($A234,T13_Prev68CCG_1314Q4!$A:$AE,15,FALSE)</f>
        <v>0.62577434171006407</v>
      </c>
      <c r="O234" s="131">
        <f t="shared" si="16"/>
        <v>2.6117460004593658E-4</v>
      </c>
      <c r="P234" s="232" t="s">
        <v>1086</v>
      </c>
      <c r="Q234" s="151">
        <f t="shared" si="15"/>
        <v>1</v>
      </c>
      <c r="R234" s="27">
        <v>-0.19812583668005357</v>
      </c>
      <c r="S234" s="27">
        <v>-0.19812583668005357</v>
      </c>
    </row>
    <row r="235" spans="1:19" x14ac:dyDescent="0.2">
      <c r="A235" s="124" t="s">
        <v>1087</v>
      </c>
      <c r="B235" s="124" t="s">
        <v>1088</v>
      </c>
      <c r="C235" s="124" t="s">
        <v>1030</v>
      </c>
      <c r="D235" s="315">
        <f>VLOOKUP($A235,T10_Prev68CCG_1314Q1!$A:$AE,4,FALSE)+VLOOKUP($A235,T11_Prev68CCG_1314Q2!$A:$AE,4,FALSE)+VLOOKUP($A235,T12_Prev68CCG_1314Q3!$A:$AE,4,FALSE)+VLOOKUP($A235,T13_Prev68CCG_1314Q4!$A:$AE,4,FALSE)</f>
        <v>2380</v>
      </c>
      <c r="E235" s="316">
        <f>VLOOKUP($A235,T10_Prev68CCG_1314Q1!$A:$AE,5,FALSE)+VLOOKUP($A235,T11_Prev68CCG_1314Q2!$A:$AE,5,FALSE)+VLOOKUP($A235,T12_Prev68CCG_1314Q3!$A:$AE,5,FALSE)+VLOOKUP($A235,T13_Prev68CCG_1314Q4!$A:$AE,5,FALSE)</f>
        <v>1808</v>
      </c>
      <c r="F235" s="130">
        <f t="shared" si="17"/>
        <v>0.75966386554621856</v>
      </c>
      <c r="G235" s="60" t="str">
        <f t="shared" si="14"/>
        <v>74.2% - 77.6%</v>
      </c>
      <c r="H235" s="129">
        <f>VLOOKUP($A235,T10_Prev68CCG_1314Q1!$A:$AE,9,FALSE)+VLOOKUP($A235,T11_Prev68CCG_1314Q2!$A:$AE,9,FALSE)+VLOOKUP($A235,T12_Prev68CCG_1314Q3!$A:$AE,9,FALSE)+VLOOKUP($A235,T13_Prev68CCG_1314Q4!$A:$AE,9,FALSE)</f>
        <v>2.2128200116839292</v>
      </c>
      <c r="I235" s="131">
        <v>0.55252100840336138</v>
      </c>
      <c r="J235" s="316">
        <f>VLOOKUP($A235,T10_Prev68CCG_1314Q1!$A:$AE,11,FALSE)+VLOOKUP($A235,T11_Prev68CCG_1314Q2!$A:$AE,11,FALSE)+VLOOKUP($A235,T12_Prev68CCG_1314Q3!$A:$AE,11,FALSE)+VLOOKUP($A235,T13_Prev68CCG_1314Q4!$A:$AE,11,FALSE)</f>
        <v>0.82709649665236196</v>
      </c>
      <c r="K235" s="131">
        <v>0.20714285714285716</v>
      </c>
      <c r="L235" s="316">
        <f>VLOOKUP($A235,T10_Prev68CCG_1314Q1!$A:$AE,13,FALSE)+VLOOKUP($A235,T11_Prev68CCG_1314Q2!$A:$AE,13,FALSE)+VLOOKUP($A235,T12_Prev68CCG_1314Q3!$A:$AE,13,FALSE)+VLOOKUP($A235,T13_Prev68CCG_1314Q4!$A:$AE,13,FALSE)</f>
        <v>0.83719344758736802</v>
      </c>
      <c r="M235" s="131">
        <v>0.20966386554621849</v>
      </c>
      <c r="N235" s="316">
        <f>VLOOKUP($A235,T10_Prev68CCG_1314Q1!$A:$AE,15,FALSE)+VLOOKUP($A235,T11_Prev68CCG_1314Q2!$A:$AE,15,FALSE)+VLOOKUP($A235,T12_Prev68CCG_1314Q3!$A:$AE,15,FALSE)+VLOOKUP($A235,T13_Prev68CCG_1314Q4!$A:$AE,15,FALSE)</f>
        <v>0.12289004407634069</v>
      </c>
      <c r="O235" s="131">
        <f t="shared" si="16"/>
        <v>5.163447230098348E-5</v>
      </c>
      <c r="P235" s="232" t="s">
        <v>1089</v>
      </c>
      <c r="Q235" s="151">
        <f t="shared" si="15"/>
        <v>0</v>
      </c>
      <c r="R235" s="27">
        <v>2.2336769759450092E-2</v>
      </c>
      <c r="S235" s="27">
        <v>2.2336769759450092E-2</v>
      </c>
    </row>
    <row r="236" spans="1:19" x14ac:dyDescent="0.2">
      <c r="A236" s="124" t="s">
        <v>1090</v>
      </c>
      <c r="B236" s="124" t="s">
        <v>1091</v>
      </c>
      <c r="C236" s="124" t="s">
        <v>1030</v>
      </c>
      <c r="D236" s="315">
        <f>VLOOKUP($A236,T10_Prev68CCG_1314Q1!$A:$AE,4,FALSE)+VLOOKUP($A236,T11_Prev68CCG_1314Q2!$A:$AE,4,FALSE)+VLOOKUP($A236,T12_Prev68CCG_1314Q3!$A:$AE,4,FALSE)+VLOOKUP($A236,T13_Prev68CCG_1314Q4!$A:$AE,4,FALSE)</f>
        <v>4498</v>
      </c>
      <c r="E236" s="316">
        <f>VLOOKUP($A236,T10_Prev68CCG_1314Q1!$A:$AE,5,FALSE)+VLOOKUP($A236,T11_Prev68CCG_1314Q2!$A:$AE,5,FALSE)+VLOOKUP($A236,T12_Prev68CCG_1314Q3!$A:$AE,5,FALSE)+VLOOKUP($A236,T13_Prev68CCG_1314Q4!$A:$AE,5,FALSE)</f>
        <v>3646</v>
      </c>
      <c r="F236" s="130">
        <f t="shared" si="17"/>
        <v>0.81058248110271225</v>
      </c>
      <c r="G236" s="60" t="str">
        <f t="shared" si="14"/>
        <v>79.9% - 82.2%</v>
      </c>
      <c r="H236" s="129">
        <f>VLOOKUP($A236,T10_Prev68CCG_1314Q1!$A:$AE,9,FALSE)+VLOOKUP($A236,T11_Prev68CCG_1314Q2!$A:$AE,9,FALSE)+VLOOKUP($A236,T12_Prev68CCG_1314Q3!$A:$AE,9,FALSE)+VLOOKUP($A236,T13_Prev68CCG_1314Q4!$A:$AE,9,FALSE)</f>
        <v>1.5797856700329027</v>
      </c>
      <c r="I236" s="131">
        <v>0.51133837261004889</v>
      </c>
      <c r="J236" s="316">
        <f>VLOOKUP($A236,T10_Prev68CCG_1314Q1!$A:$AE,11,FALSE)+VLOOKUP($A236,T11_Prev68CCG_1314Q2!$A:$AE,11,FALSE)+VLOOKUP($A236,T12_Prev68CCG_1314Q3!$A:$AE,11,FALSE)+VLOOKUP($A236,T13_Prev68CCG_1314Q4!$A:$AE,11,FALSE)</f>
        <v>0.89913467988302231</v>
      </c>
      <c r="K236" s="131">
        <v>0.29924410849266342</v>
      </c>
      <c r="L236" s="316">
        <f>VLOOKUP($A236,T10_Prev68CCG_1314Q1!$A:$AE,13,FALSE)+VLOOKUP($A236,T11_Prev68CCG_1314Q2!$A:$AE,13,FALSE)+VLOOKUP($A236,T12_Prev68CCG_1314Q3!$A:$AE,13,FALSE)+VLOOKUP($A236,T13_Prev68CCG_1314Q4!$A:$AE,13,FALSE)</f>
        <v>0.45983414479895401</v>
      </c>
      <c r="M236" s="131">
        <v>0.15117830146731881</v>
      </c>
      <c r="N236" s="316">
        <f>VLOOKUP($A236,T10_Prev68CCG_1314Q1!$A:$AE,15,FALSE)+VLOOKUP($A236,T11_Prev68CCG_1314Q2!$A:$AE,15,FALSE)+VLOOKUP($A236,T12_Prev68CCG_1314Q3!$A:$AE,15,FALSE)+VLOOKUP($A236,T13_Prev68CCG_1314Q4!$A:$AE,15,FALSE)</f>
        <v>0.15320979099940668</v>
      </c>
      <c r="O236" s="131">
        <f t="shared" si="16"/>
        <v>3.4061758781548842E-5</v>
      </c>
      <c r="P236" s="232" t="s">
        <v>1092</v>
      </c>
      <c r="Q236" s="151">
        <f t="shared" si="15"/>
        <v>0</v>
      </c>
      <c r="R236" s="27">
        <v>-6.7772020725388571E-2</v>
      </c>
      <c r="S236" s="27">
        <v>-6.7772020725388571E-2</v>
      </c>
    </row>
    <row r="237" spans="1:19" x14ac:dyDescent="0.2">
      <c r="A237" s="124" t="s">
        <v>1093</v>
      </c>
      <c r="B237" s="319" t="s">
        <v>1094</v>
      </c>
      <c r="C237" s="124" t="s">
        <v>1030</v>
      </c>
      <c r="D237" s="315">
        <f>VLOOKUP($A237,T10_Prev68CCG_1314Q1!$A:$AE,4,FALSE)+VLOOKUP($A237,T11_Prev68CCG_1314Q2!$A:$AE,4,FALSE)+VLOOKUP($A237,T12_Prev68CCG_1314Q3!$A:$AE,4,FALSE)+VLOOKUP($A237,T13_Prev68CCG_1314Q4!$A:$AE,4,FALSE)</f>
        <v>4641</v>
      </c>
      <c r="E237" s="316">
        <f>VLOOKUP($A237,T10_Prev68CCG_1314Q1!$A:$AE,5,FALSE)+VLOOKUP($A237,T11_Prev68CCG_1314Q2!$A:$AE,5,FALSE)+VLOOKUP($A237,T12_Prev68CCG_1314Q3!$A:$AE,5,FALSE)+VLOOKUP($A237,T13_Prev68CCG_1314Q4!$A:$AE,5,FALSE)</f>
        <v>3353</v>
      </c>
      <c r="F237" s="130"/>
      <c r="G237" s="60" t="str">
        <f t="shared" si="14"/>
        <v/>
      </c>
      <c r="H237" s="129">
        <f>VLOOKUP($A237,T10_Prev68CCG_1314Q1!$A:$AE,9,FALSE)+VLOOKUP($A237,T11_Prev68CCG_1314Q2!$A:$AE,9,FALSE)+VLOOKUP($A237,T12_Prev68CCG_1314Q3!$A:$AE,9,FALSE)+VLOOKUP($A237,T13_Prev68CCG_1314Q4!$A:$AE,9,FALSE)</f>
        <v>0.42667844522968196</v>
      </c>
      <c r="I237" s="131"/>
      <c r="J237" s="316">
        <f>VLOOKUP($A237,T10_Prev68CCG_1314Q1!$A:$AE,11,FALSE)+VLOOKUP($A237,T11_Prev68CCG_1314Q2!$A:$AE,11,FALSE)+VLOOKUP($A237,T12_Prev68CCG_1314Q3!$A:$AE,11,FALSE)+VLOOKUP($A237,T13_Prev68CCG_1314Q4!$A:$AE,11,FALSE)</f>
        <v>0.29946996466431097</v>
      </c>
      <c r="K237" s="131"/>
      <c r="L237" s="316">
        <f>VLOOKUP($A237,T10_Prev68CCG_1314Q1!$A:$AE,13,FALSE)+VLOOKUP($A237,T11_Prev68CCG_1314Q2!$A:$AE,13,FALSE)+VLOOKUP($A237,T12_Prev68CCG_1314Q3!$A:$AE,13,FALSE)+VLOOKUP($A237,T13_Prev68CCG_1314Q4!$A:$AE,13,FALSE)</f>
        <v>0.22968197879858657</v>
      </c>
      <c r="M237" s="131"/>
      <c r="N237" s="316">
        <f>VLOOKUP($A237,T10_Prev68CCG_1314Q1!$A:$AE,15,FALSE)+VLOOKUP($A237,T11_Prev68CCG_1314Q2!$A:$AE,15,FALSE)+VLOOKUP($A237,T12_Prev68CCG_1314Q3!$A:$AE,15,FALSE)+VLOOKUP($A237,T13_Prev68CCG_1314Q4!$A:$AE,15,FALSE)</f>
        <v>0.21288730785039556</v>
      </c>
      <c r="O237" s="131">
        <f t="shared" si="16"/>
        <v>4.5870999321352197E-5</v>
      </c>
      <c r="P237" s="232" t="s">
        <v>1095</v>
      </c>
      <c r="Q237" s="151">
        <f t="shared" si="15"/>
        <v>0</v>
      </c>
      <c r="R237" s="27">
        <v>-8.9106967615309118E-2</v>
      </c>
      <c r="S237" s="27">
        <v>-8.9106967615309118E-2</v>
      </c>
    </row>
    <row r="238" spans="1:19" x14ac:dyDescent="0.2">
      <c r="A238" s="124" t="s">
        <v>1096</v>
      </c>
      <c r="B238" s="124" t="s">
        <v>1097</v>
      </c>
      <c r="C238" s="124" t="s">
        <v>1030</v>
      </c>
      <c r="D238" s="315">
        <f>VLOOKUP($A238,T10_Prev68CCG_1314Q1!$A:$AE,4,FALSE)+VLOOKUP($A238,T11_Prev68CCG_1314Q2!$A:$AE,4,FALSE)+VLOOKUP($A238,T12_Prev68CCG_1314Q3!$A:$AE,4,FALSE)+VLOOKUP($A238,T13_Prev68CCG_1314Q4!$A:$AE,4,FALSE)</f>
        <v>3083</v>
      </c>
      <c r="E238" s="316">
        <f>VLOOKUP($A238,T10_Prev68CCG_1314Q1!$A:$AE,5,FALSE)+VLOOKUP($A238,T11_Prev68CCG_1314Q2!$A:$AE,5,FALSE)+VLOOKUP($A238,T12_Prev68CCG_1314Q3!$A:$AE,5,FALSE)+VLOOKUP($A238,T13_Prev68CCG_1314Q4!$A:$AE,5,FALSE)</f>
        <v>2137</v>
      </c>
      <c r="F238" s="130"/>
      <c r="G238" s="60" t="str">
        <f t="shared" si="14"/>
        <v/>
      </c>
      <c r="H238" s="129">
        <f>VLOOKUP($A238,T10_Prev68CCG_1314Q1!$A:$AE,9,FALSE)+VLOOKUP($A238,T11_Prev68CCG_1314Q2!$A:$AE,9,FALSE)+VLOOKUP($A238,T12_Prev68CCG_1314Q3!$A:$AE,9,FALSE)+VLOOKUP($A238,T13_Prev68CCG_1314Q4!$A:$AE,9,FALSE)</f>
        <v>0</v>
      </c>
      <c r="I238" s="131"/>
      <c r="J238" s="316">
        <f>VLOOKUP($A238,T10_Prev68CCG_1314Q1!$A:$AE,11,FALSE)+VLOOKUP($A238,T11_Prev68CCG_1314Q2!$A:$AE,11,FALSE)+VLOOKUP($A238,T12_Prev68CCG_1314Q3!$A:$AE,11,FALSE)+VLOOKUP($A238,T13_Prev68CCG_1314Q4!$A:$AE,11,FALSE)</f>
        <v>0</v>
      </c>
      <c r="K238" s="131"/>
      <c r="L238" s="316">
        <f>VLOOKUP($A238,T10_Prev68CCG_1314Q1!$A:$AE,13,FALSE)+VLOOKUP($A238,T11_Prev68CCG_1314Q2!$A:$AE,13,FALSE)+VLOOKUP($A238,T12_Prev68CCG_1314Q3!$A:$AE,13,FALSE)+VLOOKUP($A238,T13_Prev68CCG_1314Q4!$A:$AE,13,FALSE)</f>
        <v>0</v>
      </c>
      <c r="M238" s="131"/>
      <c r="N238" s="316">
        <f>VLOOKUP($A238,T10_Prev68CCG_1314Q1!$A:$AE,15,FALSE)+VLOOKUP($A238,T11_Prev68CCG_1314Q2!$A:$AE,15,FALSE)+VLOOKUP($A238,T12_Prev68CCG_1314Q3!$A:$AE,15,FALSE)+VLOOKUP($A238,T13_Prev68CCG_1314Q4!$A:$AE,15,FALSE)</f>
        <v>0.29369589153020609</v>
      </c>
      <c r="O238" s="131">
        <f t="shared" si="16"/>
        <v>9.5263020282259514E-5</v>
      </c>
      <c r="P238" s="232" t="s">
        <v>1098</v>
      </c>
      <c r="Q238" s="151">
        <f t="shared" si="15"/>
        <v>1</v>
      </c>
      <c r="R238" s="27">
        <v>-0.11306098964326816</v>
      </c>
      <c r="S238" s="27">
        <v>-0.11306098964326816</v>
      </c>
    </row>
    <row r="239" spans="1:19" x14ac:dyDescent="0.2">
      <c r="A239" s="124" t="s">
        <v>1099</v>
      </c>
      <c r="B239" s="124" t="s">
        <v>1100</v>
      </c>
      <c r="C239" s="124" t="s">
        <v>1030</v>
      </c>
      <c r="D239" s="315">
        <f>VLOOKUP($A239,T10_Prev68CCG_1314Q1!$A:$AE,4,FALSE)+VLOOKUP($A239,T11_Prev68CCG_1314Q2!$A:$AE,4,FALSE)+VLOOKUP($A239,T12_Prev68CCG_1314Q3!$A:$AE,4,FALSE)+VLOOKUP($A239,T13_Prev68CCG_1314Q4!$A:$AE,4,FALSE)</f>
        <v>3783</v>
      </c>
      <c r="E239" s="316">
        <f>VLOOKUP($A239,T10_Prev68CCG_1314Q1!$A:$AE,5,FALSE)+VLOOKUP($A239,T11_Prev68CCG_1314Q2!$A:$AE,5,FALSE)+VLOOKUP($A239,T12_Prev68CCG_1314Q3!$A:$AE,5,FALSE)+VLOOKUP($A239,T13_Prev68CCG_1314Q4!$A:$AE,5,FALSE)</f>
        <v>2094</v>
      </c>
      <c r="F239" s="130"/>
      <c r="G239" s="60" t="str">
        <f t="shared" si="14"/>
        <v/>
      </c>
      <c r="H239" s="129">
        <f>VLOOKUP($A239,T10_Prev68CCG_1314Q1!$A:$AE,9,FALSE)+VLOOKUP($A239,T11_Prev68CCG_1314Q2!$A:$AE,9,FALSE)+VLOOKUP($A239,T12_Prev68CCG_1314Q3!$A:$AE,9,FALSE)+VLOOKUP($A239,T13_Prev68CCG_1314Q4!$A:$AE,9,FALSE)</f>
        <v>0</v>
      </c>
      <c r="I239" s="131"/>
      <c r="J239" s="316">
        <f>VLOOKUP($A239,T10_Prev68CCG_1314Q1!$A:$AE,11,FALSE)+VLOOKUP($A239,T11_Prev68CCG_1314Q2!$A:$AE,11,FALSE)+VLOOKUP($A239,T12_Prev68CCG_1314Q3!$A:$AE,11,FALSE)+VLOOKUP($A239,T13_Prev68CCG_1314Q4!$A:$AE,11,FALSE)</f>
        <v>0</v>
      </c>
      <c r="K239" s="131"/>
      <c r="L239" s="316">
        <f>VLOOKUP($A239,T10_Prev68CCG_1314Q1!$A:$AE,13,FALSE)+VLOOKUP($A239,T11_Prev68CCG_1314Q2!$A:$AE,13,FALSE)+VLOOKUP($A239,T12_Prev68CCG_1314Q3!$A:$AE,13,FALSE)+VLOOKUP($A239,T13_Prev68CCG_1314Q4!$A:$AE,13,FALSE)</f>
        <v>0</v>
      </c>
      <c r="M239" s="131"/>
      <c r="N239" s="316">
        <f>VLOOKUP($A239,T10_Prev68CCG_1314Q1!$A:$AE,15,FALSE)+VLOOKUP($A239,T11_Prev68CCG_1314Q2!$A:$AE,15,FALSE)+VLOOKUP($A239,T12_Prev68CCG_1314Q3!$A:$AE,15,FALSE)+VLOOKUP($A239,T13_Prev68CCG_1314Q4!$A:$AE,15,FALSE)</f>
        <v>0.55511755733402335</v>
      </c>
      <c r="O239" s="131">
        <f t="shared" si="16"/>
        <v>1.4674003630294036E-4</v>
      </c>
      <c r="P239" s="232" t="s">
        <v>1101</v>
      </c>
      <c r="Q239" s="151">
        <f t="shared" si="15"/>
        <v>1</v>
      </c>
      <c r="R239" s="27">
        <v>-0.41129785247432304</v>
      </c>
      <c r="S239" s="27">
        <v>-0.41129785247432304</v>
      </c>
    </row>
    <row r="240" spans="1:19" x14ac:dyDescent="0.2">
      <c r="A240" s="124" t="s">
        <v>1102</v>
      </c>
      <c r="B240" s="124" t="s">
        <v>1103</v>
      </c>
      <c r="C240" s="124" t="s">
        <v>1030</v>
      </c>
      <c r="D240" s="315">
        <f>VLOOKUP($A240,T10_Prev68CCG_1314Q1!$A:$AE,4,FALSE)+VLOOKUP($A240,T11_Prev68CCG_1314Q2!$A:$AE,4,FALSE)+VLOOKUP($A240,T12_Prev68CCG_1314Q3!$A:$AE,4,FALSE)+VLOOKUP($A240,T13_Prev68CCG_1314Q4!$A:$AE,4,FALSE)</f>
        <v>4904</v>
      </c>
      <c r="E240" s="316">
        <f>VLOOKUP($A240,T10_Prev68CCG_1314Q1!$A:$AE,5,FALSE)+VLOOKUP($A240,T11_Prev68CCG_1314Q2!$A:$AE,5,FALSE)+VLOOKUP($A240,T12_Prev68CCG_1314Q3!$A:$AE,5,FALSE)+VLOOKUP($A240,T13_Prev68CCG_1314Q4!$A:$AE,5,FALSE)</f>
        <v>3036</v>
      </c>
      <c r="F240" s="130"/>
      <c r="G240" s="60" t="str">
        <f t="shared" si="14"/>
        <v/>
      </c>
      <c r="H240" s="129">
        <f>VLOOKUP($A240,T10_Prev68CCG_1314Q1!$A:$AE,9,FALSE)+VLOOKUP($A240,T11_Prev68CCG_1314Q2!$A:$AE,9,FALSE)+VLOOKUP($A240,T12_Prev68CCG_1314Q3!$A:$AE,9,FALSE)+VLOOKUP($A240,T13_Prev68CCG_1314Q4!$A:$AE,9,FALSE)</f>
        <v>0</v>
      </c>
      <c r="I240" s="131"/>
      <c r="J240" s="316">
        <f>VLOOKUP($A240,T10_Prev68CCG_1314Q1!$A:$AE,11,FALSE)+VLOOKUP($A240,T11_Prev68CCG_1314Q2!$A:$AE,11,FALSE)+VLOOKUP($A240,T12_Prev68CCG_1314Q3!$A:$AE,11,FALSE)+VLOOKUP($A240,T13_Prev68CCG_1314Q4!$A:$AE,11,FALSE)</f>
        <v>0</v>
      </c>
      <c r="K240" s="131"/>
      <c r="L240" s="316">
        <f>VLOOKUP($A240,T10_Prev68CCG_1314Q1!$A:$AE,13,FALSE)+VLOOKUP($A240,T11_Prev68CCG_1314Q2!$A:$AE,13,FALSE)+VLOOKUP($A240,T12_Prev68CCG_1314Q3!$A:$AE,13,FALSE)+VLOOKUP($A240,T13_Prev68CCG_1314Q4!$A:$AE,13,FALSE)</f>
        <v>0</v>
      </c>
      <c r="M240" s="131"/>
      <c r="N240" s="316">
        <f>VLOOKUP($A240,T10_Prev68CCG_1314Q1!$A:$AE,15,FALSE)+VLOOKUP($A240,T11_Prev68CCG_1314Q2!$A:$AE,15,FALSE)+VLOOKUP($A240,T12_Prev68CCG_1314Q3!$A:$AE,15,FALSE)+VLOOKUP($A240,T13_Prev68CCG_1314Q4!$A:$AE,15,FALSE)</f>
        <v>0.46262475799579517</v>
      </c>
      <c r="O240" s="131">
        <f t="shared" si="16"/>
        <v>9.4336206769126261E-5</v>
      </c>
      <c r="P240" s="232" t="s">
        <v>1104</v>
      </c>
      <c r="Q240" s="151">
        <f t="shared" si="15"/>
        <v>0</v>
      </c>
      <c r="R240" s="27">
        <v>2.3372287145241977E-2</v>
      </c>
      <c r="S240" s="27">
        <v>2.3372287145241977E-2</v>
      </c>
    </row>
    <row r="241" spans="1:19" x14ac:dyDescent="0.2">
      <c r="A241" s="124" t="s">
        <v>1105</v>
      </c>
      <c r="B241" s="319" t="s">
        <v>1106</v>
      </c>
      <c r="C241" s="124" t="s">
        <v>1030</v>
      </c>
      <c r="D241" s="315">
        <f>VLOOKUP($A241,T10_Prev68CCG_1314Q1!$A:$AE,4,FALSE)+VLOOKUP($A241,T11_Prev68CCG_1314Q2!$A:$AE,4,FALSE)+VLOOKUP($A241,T12_Prev68CCG_1314Q3!$A:$AE,4,FALSE)+VLOOKUP($A241,T13_Prev68CCG_1314Q4!$A:$AE,4,FALSE)</f>
        <v>2774</v>
      </c>
      <c r="E241" s="316">
        <f>VLOOKUP($A241,T10_Prev68CCG_1314Q1!$A:$AE,5,FALSE)+VLOOKUP($A241,T11_Prev68CCG_1314Q2!$A:$AE,5,FALSE)+VLOOKUP($A241,T12_Prev68CCG_1314Q3!$A:$AE,5,FALSE)+VLOOKUP($A241,T13_Prev68CCG_1314Q4!$A:$AE,5,FALSE)</f>
        <v>304</v>
      </c>
      <c r="F241" s="130"/>
      <c r="G241" s="60" t="str">
        <f t="shared" si="14"/>
        <v/>
      </c>
      <c r="H241" s="129">
        <f>VLOOKUP($A241,T10_Prev68CCG_1314Q1!$A:$AE,9,FALSE)+VLOOKUP($A241,T11_Prev68CCG_1314Q2!$A:$AE,9,FALSE)+VLOOKUP($A241,T12_Prev68CCG_1314Q3!$A:$AE,9,FALSE)+VLOOKUP($A241,T13_Prev68CCG_1314Q4!$A:$AE,9,FALSE)</f>
        <v>0</v>
      </c>
      <c r="I241" s="131"/>
      <c r="J241" s="316">
        <f>VLOOKUP($A241,T10_Prev68CCG_1314Q1!$A:$AE,11,FALSE)+VLOOKUP($A241,T11_Prev68CCG_1314Q2!$A:$AE,11,FALSE)+VLOOKUP($A241,T12_Prev68CCG_1314Q3!$A:$AE,11,FALSE)+VLOOKUP($A241,T13_Prev68CCG_1314Q4!$A:$AE,11,FALSE)</f>
        <v>0</v>
      </c>
      <c r="K241" s="131"/>
      <c r="L241" s="316">
        <f>VLOOKUP($A241,T10_Prev68CCG_1314Q1!$A:$AE,13,FALSE)+VLOOKUP($A241,T11_Prev68CCG_1314Q2!$A:$AE,13,FALSE)+VLOOKUP($A241,T12_Prev68CCG_1314Q3!$A:$AE,13,FALSE)+VLOOKUP($A241,T13_Prev68CCG_1314Q4!$A:$AE,13,FALSE)</f>
        <v>0</v>
      </c>
      <c r="M241" s="131"/>
      <c r="N241" s="316">
        <f>VLOOKUP($A241,T10_Prev68CCG_1314Q1!$A:$AE,15,FALSE)+VLOOKUP($A241,T11_Prev68CCG_1314Q2!$A:$AE,15,FALSE)+VLOOKUP($A241,T12_Prev68CCG_1314Q3!$A:$AE,15,FALSE)+VLOOKUP($A241,T13_Prev68CCG_1314Q4!$A:$AE,15,FALSE)</f>
        <v>3.4134039311637085</v>
      </c>
      <c r="O241" s="131">
        <f t="shared" si="16"/>
        <v>1.2304988937143866E-3</v>
      </c>
      <c r="P241" s="232" t="s">
        <v>1107</v>
      </c>
      <c r="Q241" s="151">
        <f t="shared" si="15"/>
        <v>0</v>
      </c>
      <c r="R241" s="27">
        <v>-4.8696844993141308E-2</v>
      </c>
      <c r="S241" s="27">
        <v>-4.8696844993141308E-2</v>
      </c>
    </row>
    <row r="242" spans="1:19" x14ac:dyDescent="0.2">
      <c r="A242" s="124" t="s">
        <v>1108</v>
      </c>
      <c r="B242" s="124" t="s">
        <v>1109</v>
      </c>
      <c r="C242" s="124" t="s">
        <v>1030</v>
      </c>
      <c r="D242" s="315">
        <f>VLOOKUP($A242,T10_Prev68CCG_1314Q1!$A:$AE,4,FALSE)+VLOOKUP($A242,T11_Prev68CCG_1314Q2!$A:$AE,4,FALSE)+VLOOKUP($A242,T12_Prev68CCG_1314Q3!$A:$AE,4,FALSE)+VLOOKUP($A242,T13_Prev68CCG_1314Q4!$A:$AE,4,FALSE)</f>
        <v>4110</v>
      </c>
      <c r="E242" s="316">
        <f>VLOOKUP($A242,T10_Prev68CCG_1314Q1!$A:$AE,5,FALSE)+VLOOKUP($A242,T11_Prev68CCG_1314Q2!$A:$AE,5,FALSE)+VLOOKUP($A242,T12_Prev68CCG_1314Q3!$A:$AE,5,FALSE)+VLOOKUP($A242,T13_Prev68CCG_1314Q4!$A:$AE,5,FALSE)</f>
        <v>3336</v>
      </c>
      <c r="F242" s="130"/>
      <c r="G242" s="60" t="str">
        <f t="shared" si="14"/>
        <v/>
      </c>
      <c r="H242" s="129">
        <f>VLOOKUP($A242,T10_Prev68CCG_1314Q1!$A:$AE,9,FALSE)+VLOOKUP($A242,T11_Prev68CCG_1314Q2!$A:$AE,9,FALSE)+VLOOKUP($A242,T12_Prev68CCG_1314Q3!$A:$AE,9,FALSE)+VLOOKUP($A242,T13_Prev68CCG_1314Q4!$A:$AE,9,FALSE)</f>
        <v>0</v>
      </c>
      <c r="I242" s="131"/>
      <c r="J242" s="316">
        <f>VLOOKUP($A242,T10_Prev68CCG_1314Q1!$A:$AE,11,FALSE)+VLOOKUP($A242,T11_Prev68CCG_1314Q2!$A:$AE,11,FALSE)+VLOOKUP($A242,T12_Prev68CCG_1314Q3!$A:$AE,11,FALSE)+VLOOKUP($A242,T13_Prev68CCG_1314Q4!$A:$AE,11,FALSE)</f>
        <v>0</v>
      </c>
      <c r="K242" s="131"/>
      <c r="L242" s="316">
        <f>VLOOKUP($A242,T10_Prev68CCG_1314Q1!$A:$AE,13,FALSE)+VLOOKUP($A242,T11_Prev68CCG_1314Q2!$A:$AE,13,FALSE)+VLOOKUP($A242,T12_Prev68CCG_1314Q3!$A:$AE,13,FALSE)+VLOOKUP($A242,T13_Prev68CCG_1314Q4!$A:$AE,13,FALSE)</f>
        <v>0</v>
      </c>
      <c r="M242" s="131"/>
      <c r="N242" s="316">
        <f>VLOOKUP($A242,T10_Prev68CCG_1314Q1!$A:$AE,15,FALSE)+VLOOKUP($A242,T11_Prev68CCG_1314Q2!$A:$AE,15,FALSE)+VLOOKUP($A242,T12_Prev68CCG_1314Q3!$A:$AE,15,FALSE)+VLOOKUP($A242,T13_Prev68CCG_1314Q4!$A:$AE,15,FALSE)</f>
        <v>0.11985570561594089</v>
      </c>
      <c r="O242" s="131">
        <f t="shared" si="16"/>
        <v>2.9161972169328682E-5</v>
      </c>
      <c r="P242" s="232" t="s">
        <v>1110</v>
      </c>
      <c r="Q242" s="151">
        <f t="shared" si="15"/>
        <v>1</v>
      </c>
      <c r="R242" s="27">
        <v>-0.18290258449304175</v>
      </c>
      <c r="S242" s="27">
        <v>-0.18290258449304175</v>
      </c>
    </row>
    <row r="243" spans="1:19" x14ac:dyDescent="0.2">
      <c r="A243" s="124" t="s">
        <v>1111</v>
      </c>
      <c r="B243" s="124" t="s">
        <v>1112</v>
      </c>
      <c r="C243" s="124" t="s">
        <v>1030</v>
      </c>
      <c r="D243" s="315">
        <f>VLOOKUP($A243,T10_Prev68CCG_1314Q1!$A:$AE,4,FALSE)+VLOOKUP($A243,T11_Prev68CCG_1314Q2!$A:$AE,4,FALSE)+VLOOKUP($A243,T12_Prev68CCG_1314Q3!$A:$AE,4,FALSE)+VLOOKUP($A243,T13_Prev68CCG_1314Q4!$A:$AE,4,FALSE)</f>
        <v>2511</v>
      </c>
      <c r="E243" s="316">
        <f>VLOOKUP($A243,T10_Prev68CCG_1314Q1!$A:$AE,5,FALSE)+VLOOKUP($A243,T11_Prev68CCG_1314Q2!$A:$AE,5,FALSE)+VLOOKUP($A243,T12_Prev68CCG_1314Q3!$A:$AE,5,FALSE)+VLOOKUP($A243,T13_Prev68CCG_1314Q4!$A:$AE,5,FALSE)</f>
        <v>1374</v>
      </c>
      <c r="F243" s="130"/>
      <c r="G243" s="60" t="str">
        <f t="shared" si="14"/>
        <v/>
      </c>
      <c r="H243" s="129">
        <f>VLOOKUP($A243,T10_Prev68CCG_1314Q1!$A:$AE,9,FALSE)+VLOOKUP($A243,T11_Prev68CCG_1314Q2!$A:$AE,9,FALSE)+VLOOKUP($A243,T12_Prev68CCG_1314Q3!$A:$AE,9,FALSE)+VLOOKUP($A243,T13_Prev68CCG_1314Q4!$A:$AE,9,FALSE)</f>
        <v>0</v>
      </c>
      <c r="I243" s="131"/>
      <c r="J243" s="316">
        <f>VLOOKUP($A243,T10_Prev68CCG_1314Q1!$A:$AE,11,FALSE)+VLOOKUP($A243,T11_Prev68CCG_1314Q2!$A:$AE,11,FALSE)+VLOOKUP($A243,T12_Prev68CCG_1314Q3!$A:$AE,11,FALSE)+VLOOKUP($A243,T13_Prev68CCG_1314Q4!$A:$AE,11,FALSE)</f>
        <v>0</v>
      </c>
      <c r="K243" s="131"/>
      <c r="L243" s="316">
        <f>VLOOKUP($A243,T10_Prev68CCG_1314Q1!$A:$AE,13,FALSE)+VLOOKUP($A243,T11_Prev68CCG_1314Q2!$A:$AE,13,FALSE)+VLOOKUP($A243,T12_Prev68CCG_1314Q3!$A:$AE,13,FALSE)+VLOOKUP($A243,T13_Prev68CCG_1314Q4!$A:$AE,13,FALSE)</f>
        <v>0</v>
      </c>
      <c r="M243" s="131"/>
      <c r="N243" s="316">
        <f>VLOOKUP($A243,T10_Prev68CCG_1314Q1!$A:$AE,15,FALSE)+VLOOKUP($A243,T11_Prev68CCG_1314Q2!$A:$AE,15,FALSE)+VLOOKUP($A243,T12_Prev68CCG_1314Q3!$A:$AE,15,FALSE)+VLOOKUP($A243,T13_Prev68CCG_1314Q4!$A:$AE,15,FALSE)</f>
        <v>0.25053998788685106</v>
      </c>
      <c r="O243" s="131">
        <f t="shared" si="16"/>
        <v>9.97769764583238E-5</v>
      </c>
      <c r="P243" s="232" t="s">
        <v>1113</v>
      </c>
      <c r="Q243" s="151">
        <f t="shared" si="15"/>
        <v>0</v>
      </c>
      <c r="R243" s="27">
        <v>-7.3089700996677776E-2</v>
      </c>
      <c r="S243" s="27">
        <v>-7.3089700996677776E-2</v>
      </c>
    </row>
    <row r="244" spans="1:19" x14ac:dyDescent="0.2">
      <c r="A244" s="124" t="s">
        <v>1114</v>
      </c>
      <c r="B244" s="124" t="s">
        <v>1115</v>
      </c>
      <c r="C244" s="124" t="s">
        <v>1030</v>
      </c>
      <c r="D244" s="315">
        <f>VLOOKUP($A244,T10_Prev68CCG_1314Q1!$A:$AE,4,FALSE)+VLOOKUP($A244,T11_Prev68CCG_1314Q2!$A:$AE,4,FALSE)+VLOOKUP($A244,T12_Prev68CCG_1314Q3!$A:$AE,4,FALSE)+VLOOKUP($A244,T13_Prev68CCG_1314Q4!$A:$AE,4,FALSE)</f>
        <v>3982</v>
      </c>
      <c r="E244" s="316">
        <f>VLOOKUP($A244,T10_Prev68CCG_1314Q1!$A:$AE,5,FALSE)+VLOOKUP($A244,T11_Prev68CCG_1314Q2!$A:$AE,5,FALSE)+VLOOKUP($A244,T12_Prev68CCG_1314Q3!$A:$AE,5,FALSE)+VLOOKUP($A244,T13_Prev68CCG_1314Q4!$A:$AE,5,FALSE)</f>
        <v>2768</v>
      </c>
      <c r="F244" s="130"/>
      <c r="G244" s="60" t="str">
        <f t="shared" si="14"/>
        <v/>
      </c>
      <c r="H244" s="129">
        <f>VLOOKUP($A244,T10_Prev68CCG_1314Q1!$A:$AE,9,FALSE)+VLOOKUP($A244,T11_Prev68CCG_1314Q2!$A:$AE,9,FALSE)+VLOOKUP($A244,T12_Prev68CCG_1314Q3!$A:$AE,9,FALSE)+VLOOKUP($A244,T13_Prev68CCG_1314Q4!$A:$AE,9,FALSE)</f>
        <v>0</v>
      </c>
      <c r="I244" s="131"/>
      <c r="J244" s="316">
        <f>VLOOKUP($A244,T10_Prev68CCG_1314Q1!$A:$AE,11,FALSE)+VLOOKUP($A244,T11_Prev68CCG_1314Q2!$A:$AE,11,FALSE)+VLOOKUP($A244,T12_Prev68CCG_1314Q3!$A:$AE,11,FALSE)+VLOOKUP($A244,T13_Prev68CCG_1314Q4!$A:$AE,11,FALSE)</f>
        <v>0</v>
      </c>
      <c r="K244" s="131"/>
      <c r="L244" s="316">
        <f>VLOOKUP($A244,T10_Prev68CCG_1314Q1!$A:$AE,13,FALSE)+VLOOKUP($A244,T11_Prev68CCG_1314Q2!$A:$AE,13,FALSE)+VLOOKUP($A244,T12_Prev68CCG_1314Q3!$A:$AE,13,FALSE)+VLOOKUP($A244,T13_Prev68CCG_1314Q4!$A:$AE,13,FALSE)</f>
        <v>0</v>
      </c>
      <c r="M244" s="131"/>
      <c r="N244" s="316">
        <f>VLOOKUP($A244,T10_Prev68CCG_1314Q1!$A:$AE,15,FALSE)+VLOOKUP($A244,T11_Prev68CCG_1314Q2!$A:$AE,15,FALSE)+VLOOKUP($A244,T12_Prev68CCG_1314Q3!$A:$AE,15,FALSE)+VLOOKUP($A244,T13_Prev68CCG_1314Q4!$A:$AE,15,FALSE)</f>
        <v>1.2034869397534877</v>
      </c>
      <c r="O244" s="131">
        <f t="shared" si="16"/>
        <v>3.0223177793909788E-4</v>
      </c>
      <c r="P244" s="232" t="s">
        <v>1116</v>
      </c>
      <c r="Q244" s="151">
        <f t="shared" si="15"/>
        <v>1</v>
      </c>
      <c r="R244" s="27">
        <v>-0.16764214046822745</v>
      </c>
      <c r="S244" s="27">
        <v>-0.16764214046822745</v>
      </c>
    </row>
    <row r="245" spans="1:19" x14ac:dyDescent="0.2">
      <c r="A245" s="124" t="s">
        <v>1117</v>
      </c>
      <c r="B245" s="124" t="s">
        <v>1118</v>
      </c>
      <c r="C245" s="124" t="s">
        <v>1030</v>
      </c>
      <c r="D245" s="315">
        <f>VLOOKUP($A245,T10_Prev68CCG_1314Q1!$A:$AE,4,FALSE)+VLOOKUP($A245,T11_Prev68CCG_1314Q2!$A:$AE,4,FALSE)+VLOOKUP($A245,T12_Prev68CCG_1314Q3!$A:$AE,4,FALSE)+VLOOKUP($A245,T13_Prev68CCG_1314Q4!$A:$AE,4,FALSE)</f>
        <v>4853</v>
      </c>
      <c r="E245" s="316">
        <f>VLOOKUP($A245,T10_Prev68CCG_1314Q1!$A:$AE,5,FALSE)+VLOOKUP($A245,T11_Prev68CCG_1314Q2!$A:$AE,5,FALSE)+VLOOKUP($A245,T12_Prev68CCG_1314Q3!$A:$AE,5,FALSE)+VLOOKUP($A245,T13_Prev68CCG_1314Q4!$A:$AE,5,FALSE)</f>
        <v>2150</v>
      </c>
      <c r="F245" s="130"/>
      <c r="G245" s="60" t="str">
        <f t="shared" si="14"/>
        <v/>
      </c>
      <c r="H245" s="129">
        <f>VLOOKUP($A245,T10_Prev68CCG_1314Q1!$A:$AE,9,FALSE)+VLOOKUP($A245,T11_Prev68CCG_1314Q2!$A:$AE,9,FALSE)+VLOOKUP($A245,T12_Prev68CCG_1314Q3!$A:$AE,9,FALSE)+VLOOKUP($A245,T13_Prev68CCG_1314Q4!$A:$AE,9,FALSE)</f>
        <v>0</v>
      </c>
      <c r="I245" s="131"/>
      <c r="J245" s="316">
        <f>VLOOKUP($A245,T10_Prev68CCG_1314Q1!$A:$AE,11,FALSE)+VLOOKUP($A245,T11_Prev68CCG_1314Q2!$A:$AE,11,FALSE)+VLOOKUP($A245,T12_Prev68CCG_1314Q3!$A:$AE,11,FALSE)+VLOOKUP($A245,T13_Prev68CCG_1314Q4!$A:$AE,11,FALSE)</f>
        <v>0</v>
      </c>
      <c r="K245" s="131"/>
      <c r="L245" s="316">
        <f>VLOOKUP($A245,T10_Prev68CCG_1314Q1!$A:$AE,13,FALSE)+VLOOKUP($A245,T11_Prev68CCG_1314Q2!$A:$AE,13,FALSE)+VLOOKUP($A245,T12_Prev68CCG_1314Q3!$A:$AE,13,FALSE)+VLOOKUP($A245,T13_Prev68CCG_1314Q4!$A:$AE,13,FALSE)</f>
        <v>0</v>
      </c>
      <c r="M245" s="131"/>
      <c r="N245" s="316">
        <f>VLOOKUP($A245,T10_Prev68CCG_1314Q1!$A:$AE,15,FALSE)+VLOOKUP($A245,T11_Prev68CCG_1314Q2!$A:$AE,15,FALSE)+VLOOKUP($A245,T12_Prev68CCG_1314Q3!$A:$AE,15,FALSE)+VLOOKUP($A245,T13_Prev68CCG_1314Q4!$A:$AE,15,FALSE)</f>
        <v>1.505009729040149</v>
      </c>
      <c r="O245" s="131">
        <f t="shared" si="16"/>
        <v>3.1011945786938984E-4</v>
      </c>
      <c r="P245" s="232" t="s">
        <v>1119</v>
      </c>
      <c r="Q245" s="151">
        <f t="shared" si="15"/>
        <v>0</v>
      </c>
      <c r="R245" s="27">
        <v>4.3460264900663237E-3</v>
      </c>
      <c r="S245" s="27">
        <v>4.3460264900663237E-3</v>
      </c>
    </row>
    <row r="246" spans="1:19" x14ac:dyDescent="0.2">
      <c r="A246" s="124" t="s">
        <v>1120</v>
      </c>
      <c r="B246" s="124" t="s">
        <v>1121</v>
      </c>
      <c r="C246" s="124" t="s">
        <v>1030</v>
      </c>
      <c r="D246" s="315">
        <f>VLOOKUP($A246,T10_Prev68CCG_1314Q1!$A:$AE,4,FALSE)+VLOOKUP($A246,T11_Prev68CCG_1314Q2!$A:$AE,4,FALSE)+VLOOKUP($A246,T12_Prev68CCG_1314Q3!$A:$AE,4,FALSE)+VLOOKUP($A246,T13_Prev68CCG_1314Q4!$A:$AE,4,FALSE)</f>
        <v>5269</v>
      </c>
      <c r="E246" s="316">
        <f>VLOOKUP($A246,T10_Prev68CCG_1314Q1!$A:$AE,5,FALSE)+VLOOKUP($A246,T11_Prev68CCG_1314Q2!$A:$AE,5,FALSE)+VLOOKUP($A246,T12_Prev68CCG_1314Q3!$A:$AE,5,FALSE)+VLOOKUP($A246,T13_Prev68CCG_1314Q4!$A:$AE,5,FALSE)</f>
        <v>4040</v>
      </c>
      <c r="F246" s="130">
        <f t="shared" si="17"/>
        <v>0.76674890871133039</v>
      </c>
      <c r="G246" s="60" t="str">
        <f t="shared" si="14"/>
        <v>75.5% - 77.8%</v>
      </c>
      <c r="H246" s="129">
        <f>VLOOKUP($A246,T10_Prev68CCG_1314Q1!$A:$AE,9,FALSE)+VLOOKUP($A246,T11_Prev68CCG_1314Q2!$A:$AE,9,FALSE)+VLOOKUP($A246,T12_Prev68CCG_1314Q3!$A:$AE,9,FALSE)+VLOOKUP($A246,T13_Prev68CCG_1314Q4!$A:$AE,9,FALSE)</f>
        <v>2.0979904902456283</v>
      </c>
      <c r="I246" s="131">
        <v>0.52457771873220727</v>
      </c>
      <c r="J246" s="316">
        <f>VLOOKUP($A246,T10_Prev68CCG_1314Q1!$A:$AE,11,FALSE)+VLOOKUP($A246,T11_Prev68CCG_1314Q2!$A:$AE,11,FALSE)+VLOOKUP($A246,T12_Prev68CCG_1314Q3!$A:$AE,11,FALSE)+VLOOKUP($A246,T13_Prev68CCG_1314Q4!$A:$AE,11,FALSE)</f>
        <v>0.97084891218883151</v>
      </c>
      <c r="K246" s="131">
        <v>0.24217118997912318</v>
      </c>
      <c r="L246" s="316">
        <f>VLOOKUP($A246,T10_Prev68CCG_1314Q1!$A:$AE,13,FALSE)+VLOOKUP($A246,T11_Prev68CCG_1314Q2!$A:$AE,13,FALSE)+VLOOKUP($A246,T12_Prev68CCG_1314Q3!$A:$AE,13,FALSE)+VLOOKUP($A246,T13_Prev68CCG_1314Q4!$A:$AE,13,FALSE)</f>
        <v>0.8633253494876808</v>
      </c>
      <c r="M246" s="131">
        <v>0.21635984057695956</v>
      </c>
      <c r="N246" s="316">
        <f>VLOOKUP($A246,T10_Prev68CCG_1314Q1!$A:$AE,15,FALSE)+VLOOKUP($A246,T11_Prev68CCG_1314Q2!$A:$AE,15,FALSE)+VLOOKUP($A246,T12_Prev68CCG_1314Q3!$A:$AE,15,FALSE)+VLOOKUP($A246,T13_Prev68CCG_1314Q4!$A:$AE,15,FALSE)</f>
        <v>6.783524807785965E-2</v>
      </c>
      <c r="O246" s="131">
        <f t="shared" si="16"/>
        <v>1.2874406543530015E-5</v>
      </c>
      <c r="P246" s="232" t="s">
        <v>1122</v>
      </c>
      <c r="Q246" s="151">
        <f t="shared" si="15"/>
        <v>0</v>
      </c>
      <c r="R246" s="27">
        <v>-3.3388369106585936E-2</v>
      </c>
      <c r="S246" s="27">
        <v>-3.3388369106585936E-2</v>
      </c>
    </row>
    <row r="247" spans="1:19" x14ac:dyDescent="0.2">
      <c r="A247" s="320" t="s">
        <v>1123</v>
      </c>
      <c r="B247" s="320" t="s">
        <v>1124</v>
      </c>
      <c r="C247" s="320" t="s">
        <v>1030</v>
      </c>
      <c r="D247" s="321">
        <f>VLOOKUP($A247,T10_Prev68CCG_1314Q1!$A:$AE,4,FALSE)+VLOOKUP($A247,T11_Prev68CCG_1314Q2!$A:$AE,4,FALSE)+VLOOKUP($A247,T12_Prev68CCG_1314Q3!$A:$AE,4,FALSE)+VLOOKUP($A247,T13_Prev68CCG_1314Q4!$A:$AE,4,FALSE)</f>
        <v>2415</v>
      </c>
      <c r="E247" s="322">
        <f>VLOOKUP($A247,T10_Prev68CCG_1314Q1!$A:$AE,5,FALSE)+VLOOKUP($A247,T11_Prev68CCG_1314Q2!$A:$AE,5,FALSE)+VLOOKUP($A247,T12_Prev68CCG_1314Q3!$A:$AE,5,FALSE)+VLOOKUP($A247,T13_Prev68CCG_1314Q4!$A:$AE,5,FALSE)</f>
        <v>1982</v>
      </c>
      <c r="F247" s="206"/>
      <c r="G247" s="207" t="str">
        <f t="shared" si="14"/>
        <v/>
      </c>
      <c r="H247" s="323">
        <f>VLOOKUP($A247,T10_Prev68CCG_1314Q1!$A:$AE,9,FALSE)+VLOOKUP($A247,T11_Prev68CCG_1314Q2!$A:$AE,9,FALSE)+VLOOKUP($A247,T12_Prev68CCG_1314Q3!$A:$AE,9,FALSE)+VLOOKUP($A247,T13_Prev68CCG_1314Q4!$A:$AE,9,FALSE)</f>
        <v>0</v>
      </c>
      <c r="I247" s="208"/>
      <c r="J247" s="322">
        <f>VLOOKUP($A247,T10_Prev68CCG_1314Q1!$A:$AE,11,FALSE)+VLOOKUP($A247,T11_Prev68CCG_1314Q2!$A:$AE,11,FALSE)+VLOOKUP($A247,T12_Prev68CCG_1314Q3!$A:$AE,11,FALSE)+VLOOKUP($A247,T13_Prev68CCG_1314Q4!$A:$AE,11,FALSE)</f>
        <v>0</v>
      </c>
      <c r="K247" s="208"/>
      <c r="L247" s="322">
        <f>VLOOKUP($A247,T10_Prev68CCG_1314Q1!$A:$AE,13,FALSE)+VLOOKUP($A247,T11_Prev68CCG_1314Q2!$A:$AE,13,FALSE)+VLOOKUP($A247,T12_Prev68CCG_1314Q3!$A:$AE,13,FALSE)+VLOOKUP($A247,T13_Prev68CCG_1314Q4!$A:$AE,13,FALSE)</f>
        <v>0</v>
      </c>
      <c r="M247" s="208"/>
      <c r="N247" s="322">
        <f>VLOOKUP($A247,T10_Prev68CCG_1314Q1!$A:$AE,15,FALSE)+VLOOKUP($A247,T11_Prev68CCG_1314Q2!$A:$AE,15,FALSE)+VLOOKUP($A247,T12_Prev68CCG_1314Q3!$A:$AE,15,FALSE)+VLOOKUP($A247,T13_Prev68CCG_1314Q4!$A:$AE,15,FALSE)</f>
        <v>1.6051364365971107E-3</v>
      </c>
      <c r="O247" s="208">
        <f t="shared" si="16"/>
        <v>6.6465276877727157E-7</v>
      </c>
      <c r="P247" s="233" t="s">
        <v>1125</v>
      </c>
      <c r="Q247" s="151">
        <f t="shared" si="15"/>
        <v>1</v>
      </c>
      <c r="R247" s="27">
        <v>-0.18932527693857004</v>
      </c>
      <c r="S247" s="27">
        <v>-0.18932527693857004</v>
      </c>
    </row>
    <row r="248" spans="1:19" x14ac:dyDescent="0.2">
      <c r="A248" s="124"/>
      <c r="B248" s="124"/>
      <c r="C248" s="124"/>
      <c r="D248" s="324"/>
      <c r="E248" s="324"/>
      <c r="F248" s="324"/>
      <c r="G248" s="324"/>
      <c r="H248" s="324"/>
      <c r="I248" s="324"/>
      <c r="J248" s="324"/>
      <c r="K248" s="324"/>
      <c r="L248" s="324"/>
      <c r="M248" s="324"/>
      <c r="N248" s="324"/>
      <c r="O248" s="324"/>
      <c r="P248" s="122"/>
      <c r="Q248" s="325"/>
      <c r="R248" s="325"/>
    </row>
    <row r="249" spans="1:19" x14ac:dyDescent="0.2">
      <c r="A249" s="127" t="s">
        <v>42</v>
      </c>
      <c r="B249" s="124"/>
      <c r="C249" s="134"/>
      <c r="D249" s="124"/>
      <c r="E249" s="124"/>
      <c r="F249" s="124"/>
      <c r="G249" s="124"/>
      <c r="H249" s="124"/>
      <c r="I249" s="124"/>
      <c r="J249" s="124"/>
      <c r="K249" s="124"/>
      <c r="L249" s="124"/>
      <c r="M249" s="124"/>
      <c r="N249" s="124"/>
      <c r="O249" s="124"/>
      <c r="P249" s="122"/>
      <c r="Q249" s="325"/>
      <c r="R249" s="133"/>
    </row>
    <row r="250" spans="1:19" x14ac:dyDescent="0.2">
      <c r="A250" s="129"/>
      <c r="B250" s="134" t="s">
        <v>1323</v>
      </c>
      <c r="C250" s="134"/>
      <c r="D250" s="134"/>
      <c r="E250" s="134"/>
      <c r="F250" s="134"/>
      <c r="G250" s="134"/>
      <c r="H250" s="134"/>
      <c r="I250" s="134"/>
      <c r="J250" s="124"/>
      <c r="K250" s="124"/>
      <c r="L250" s="326"/>
      <c r="M250" s="124"/>
      <c r="N250" s="124"/>
      <c r="O250" s="124"/>
      <c r="P250" s="122"/>
      <c r="Q250" s="325"/>
      <c r="R250" s="133"/>
    </row>
    <row r="251" spans="1:19" x14ac:dyDescent="0.2">
      <c r="A251" s="133"/>
      <c r="B251" s="134" t="s">
        <v>1324</v>
      </c>
      <c r="C251" s="134"/>
      <c r="D251" s="134"/>
      <c r="E251" s="134"/>
      <c r="F251" s="134"/>
      <c r="G251" s="134"/>
      <c r="H251" s="134"/>
      <c r="I251" s="134"/>
      <c r="J251" s="124"/>
      <c r="K251" s="124"/>
      <c r="L251" s="326"/>
      <c r="M251" s="124"/>
      <c r="N251" s="124"/>
      <c r="O251" s="124"/>
      <c r="P251" s="122"/>
      <c r="R251" s="133"/>
    </row>
    <row r="252" spans="1:19" x14ac:dyDescent="0.2">
      <c r="A252" s="152"/>
      <c r="B252" s="134" t="s">
        <v>1325</v>
      </c>
      <c r="C252" s="134"/>
      <c r="D252" s="134"/>
      <c r="E252" s="134"/>
      <c r="F252" s="134"/>
      <c r="G252" s="134"/>
      <c r="H252" s="134"/>
      <c r="I252" s="134"/>
      <c r="J252" s="134"/>
      <c r="K252" s="134"/>
      <c r="L252" s="326"/>
      <c r="M252" s="124"/>
      <c r="N252" s="124"/>
      <c r="O252" s="124"/>
      <c r="P252" s="122"/>
      <c r="Q252" s="125"/>
    </row>
    <row r="253" spans="1:19" x14ac:dyDescent="0.2">
      <c r="B253" s="126" t="s">
        <v>1405</v>
      </c>
    </row>
    <row r="254" spans="1:19" x14ac:dyDescent="0.2">
      <c r="A254" s="327">
        <v>1</v>
      </c>
    </row>
  </sheetData>
  <mergeCells count="10">
    <mergeCell ref="E7:F7"/>
    <mergeCell ref="H7:I7"/>
    <mergeCell ref="J7:K7"/>
    <mergeCell ref="L7:M7"/>
    <mergeCell ref="N7:O7"/>
    <mergeCell ref="E6:F6"/>
    <mergeCell ref="H6:I6"/>
    <mergeCell ref="J6:K6"/>
    <mergeCell ref="L6:M6"/>
    <mergeCell ref="N6:O6"/>
  </mergeCells>
  <conditionalFormatting sqref="D9:D35">
    <cfRule type="expression" dxfId="20" priority="15" stopIfTrue="1">
      <formula>Q9=1</formula>
    </cfRule>
  </conditionalFormatting>
  <conditionalFormatting sqref="O9:O36">
    <cfRule type="cellIs" dxfId="19" priority="10" stopIfTrue="1" operator="greaterThan">
      <formula>0.05</formula>
    </cfRule>
    <cfRule type="cellIs" dxfId="18" priority="11" stopIfTrue="1" operator="lessThan">
      <formula>0</formula>
    </cfRule>
  </conditionalFormatting>
  <conditionalFormatting sqref="A250">
    <cfRule type="expression" dxfId="17" priority="9" stopIfTrue="1">
      <formula>A254=1</formula>
    </cfRule>
  </conditionalFormatting>
  <conditionalFormatting sqref="H38:H247">
    <cfRule type="expression" dxfId="16" priority="17" stopIfTrue="1">
      <formula>#REF!=1</formula>
    </cfRule>
  </conditionalFormatting>
  <conditionalFormatting sqref="H36">
    <cfRule type="expression" dxfId="15" priority="14" stopIfTrue="1">
      <formula>#REF!=1</formula>
    </cfRule>
  </conditionalFormatting>
  <conditionalFormatting sqref="H10">
    <cfRule type="expression" dxfId="14" priority="13" stopIfTrue="1">
      <formula>#REF!=1</formula>
    </cfRule>
  </conditionalFormatting>
  <conditionalFormatting sqref="L10 L36">
    <cfRule type="expression" dxfId="13" priority="12" stopIfTrue="1">
      <formula>#REF!=1</formula>
    </cfRule>
  </conditionalFormatting>
  <conditionalFormatting sqref="O37:O247">
    <cfRule type="cellIs" dxfId="12" priority="6" stopIfTrue="1" operator="greaterThan">
      <formula>0.05</formula>
    </cfRule>
    <cfRule type="cellIs" dxfId="11" priority="7" stopIfTrue="1" operator="lessThan">
      <formula>0</formula>
    </cfRule>
  </conditionalFormatting>
  <conditionalFormatting sqref="R9:R35">
    <cfRule type="cellIs" dxfId="10" priority="5" stopIfTrue="1" operator="lessThan">
      <formula>-0.1</formula>
    </cfRule>
  </conditionalFormatting>
  <conditionalFormatting sqref="S9:S35">
    <cfRule type="cellIs" dxfId="9" priority="4" stopIfTrue="1" operator="greaterThan">
      <formula>0.2</formula>
    </cfRule>
  </conditionalFormatting>
  <conditionalFormatting sqref="R37:R247">
    <cfRule type="cellIs" dxfId="8" priority="3" stopIfTrue="1" operator="lessThan">
      <formula>-0.1</formula>
    </cfRule>
  </conditionalFormatting>
  <conditionalFormatting sqref="S37:S247">
    <cfRule type="cellIs" dxfId="7" priority="2" stopIfTrue="1" operator="greaterThan">
      <formula>0.2</formula>
    </cfRule>
  </conditionalFormatting>
  <conditionalFormatting sqref="D37:D247">
    <cfRule type="expression" dxfId="6" priority="1" stopIfTrue="1">
      <formula>Q37=1</formula>
    </cfRule>
  </conditionalFormatting>
  <printOptions horizontalCentered="1"/>
  <pageMargins left="0.39370078740157483" right="0.39370078740157483" top="0.39370078740157483" bottom="0.39370078740157483" header="0.51181102362204722" footer="0.51181102362204722"/>
  <pageSetup paperSize="9" scale="44" fitToHeight="3" orientation="landscape" r:id="rId1"/>
  <headerFooter alignWithMargins="0">
    <oddFooter>&amp;L&amp;6&amp;F &amp;A&amp;R&amp;6Standards and Quality Analytical Team (SAT)</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99FF"/>
    <pageSetUpPr fitToPage="1"/>
  </sheetPr>
  <dimension ref="A1:S350"/>
  <sheetViews>
    <sheetView showGridLines="0" zoomScaleNormal="100" workbookViewId="0">
      <pane xSplit="4" ySplit="7" topLeftCell="E8" activePane="bottomRight" state="frozen"/>
      <selection pane="topRight" activeCell="E1" sqref="E1"/>
      <selection pane="bottomLeft" activeCell="A8" sqref="A8"/>
      <selection pane="bottomRight"/>
    </sheetView>
  </sheetViews>
  <sheetFormatPr defaultRowHeight="12.75" x14ac:dyDescent="0.2"/>
  <cols>
    <col min="1" max="1" width="5.28515625" style="126" bestFit="1" customWidth="1"/>
    <col min="2" max="2" width="51.140625" style="126" bestFit="1" customWidth="1"/>
    <col min="3" max="3" width="5.28515625" style="126" bestFit="1" customWidth="1"/>
    <col min="4" max="4" width="26.7109375" style="126" customWidth="1"/>
    <col min="5" max="5" width="17.140625" style="126" customWidth="1"/>
    <col min="6" max="7" width="12.7109375" style="126" customWidth="1"/>
    <col min="8" max="8" width="13.42578125" style="126" bestFit="1" customWidth="1"/>
    <col min="9" max="14" width="12.7109375" style="126" customWidth="1"/>
    <col min="15" max="16" width="15.7109375" style="126" customWidth="1"/>
    <col min="17" max="17" width="10.7109375" style="126" customWidth="1"/>
    <col min="18" max="18" width="9.140625" style="133"/>
    <col min="19" max="16384" width="9.140625" style="126"/>
  </cols>
  <sheetData>
    <row r="1" spans="1:19" ht="18" x14ac:dyDescent="0.25">
      <c r="A1" s="174" t="s">
        <v>2262</v>
      </c>
      <c r="B1" s="124"/>
      <c r="C1" s="124"/>
      <c r="D1" s="124"/>
      <c r="E1" s="124"/>
      <c r="F1" s="124"/>
      <c r="G1" s="124"/>
      <c r="H1" s="124"/>
      <c r="I1" s="124"/>
      <c r="J1" s="124"/>
      <c r="K1" s="124"/>
      <c r="L1" s="124"/>
      <c r="M1" s="124"/>
      <c r="N1" s="124"/>
      <c r="O1" s="124"/>
      <c r="P1" s="124"/>
      <c r="Q1" s="124"/>
      <c r="R1" s="125"/>
    </row>
    <row r="2" spans="1:19" x14ac:dyDescent="0.2">
      <c r="A2" s="124"/>
      <c r="B2" s="124"/>
      <c r="C2" s="124"/>
      <c r="D2" s="124"/>
      <c r="E2" s="124"/>
      <c r="F2" s="124"/>
      <c r="G2" s="254"/>
      <c r="H2" s="124"/>
      <c r="I2" s="124"/>
      <c r="J2" s="124"/>
      <c r="K2" s="124"/>
      <c r="L2" s="124"/>
      <c r="M2" s="124"/>
      <c r="N2" s="124"/>
      <c r="O2" s="124"/>
      <c r="P2" s="124"/>
      <c r="Q2" s="124"/>
      <c r="R2" s="125"/>
    </row>
    <row r="3" spans="1:19" x14ac:dyDescent="0.2">
      <c r="A3" s="253" t="s">
        <v>1386</v>
      </c>
      <c r="B3" s="124"/>
      <c r="C3" s="124"/>
      <c r="D3" s="124"/>
      <c r="E3" s="124"/>
      <c r="F3" s="124"/>
      <c r="G3" s="254"/>
      <c r="H3" s="124"/>
      <c r="I3" s="124"/>
      <c r="J3" s="124"/>
      <c r="K3" s="124"/>
      <c r="L3" s="124"/>
      <c r="M3" s="124"/>
      <c r="N3" s="124"/>
      <c r="O3" s="124"/>
      <c r="P3" s="124"/>
      <c r="Q3" s="124"/>
      <c r="R3" s="125"/>
    </row>
    <row r="4" spans="1:19" x14ac:dyDescent="0.2">
      <c r="A4" s="255" t="s">
        <v>63</v>
      </c>
      <c r="B4" s="124"/>
      <c r="C4" s="124"/>
      <c r="D4" s="124"/>
      <c r="E4" s="124"/>
      <c r="F4" s="124"/>
      <c r="G4" s="124"/>
      <c r="H4" s="124"/>
      <c r="I4" s="127"/>
      <c r="J4" s="124"/>
      <c r="K4" s="124"/>
      <c r="L4" s="124"/>
      <c r="M4" s="124"/>
      <c r="N4" s="124"/>
      <c r="O4" s="124"/>
      <c r="P4" s="124"/>
      <c r="Q4" s="124"/>
      <c r="R4" s="125"/>
    </row>
    <row r="5" spans="1:19" x14ac:dyDescent="0.2">
      <c r="A5" s="320"/>
      <c r="B5" s="320"/>
      <c r="C5" s="320"/>
      <c r="D5" s="320"/>
      <c r="E5" s="320"/>
      <c r="F5" s="320"/>
      <c r="G5" s="320"/>
      <c r="H5" s="320"/>
      <c r="I5" s="320"/>
      <c r="J5" s="320"/>
      <c r="K5" s="320"/>
      <c r="L5" s="320"/>
      <c r="M5" s="320"/>
      <c r="N5" s="320"/>
      <c r="O5" s="320"/>
      <c r="P5" s="320"/>
      <c r="Q5" s="124"/>
      <c r="R5" s="125"/>
    </row>
    <row r="6" spans="1:19" s="128" customFormat="1" ht="25.5" customHeight="1" x14ac:dyDescent="0.2">
      <c r="A6" s="251"/>
      <c r="B6" s="251"/>
      <c r="C6" s="251"/>
      <c r="D6" s="369"/>
      <c r="E6" s="295" t="s">
        <v>1316</v>
      </c>
      <c r="F6" s="398" t="s">
        <v>1317</v>
      </c>
      <c r="G6" s="398"/>
      <c r="H6" s="295"/>
      <c r="I6" s="398" t="s">
        <v>1318</v>
      </c>
      <c r="J6" s="398"/>
      <c r="K6" s="398" t="s">
        <v>1319</v>
      </c>
      <c r="L6" s="398"/>
      <c r="M6" s="398" t="s">
        <v>1320</v>
      </c>
      <c r="N6" s="398"/>
      <c r="O6" s="395" t="s">
        <v>1321</v>
      </c>
      <c r="P6" s="399"/>
      <c r="Q6" s="295"/>
      <c r="R6" s="309"/>
    </row>
    <row r="7" spans="1:19" s="128" customFormat="1" ht="38.25" x14ac:dyDescent="0.2">
      <c r="A7" s="278" t="s">
        <v>71</v>
      </c>
      <c r="B7" s="278" t="s">
        <v>72</v>
      </c>
      <c r="C7" s="278" t="s">
        <v>71</v>
      </c>
      <c r="D7" s="302" t="s">
        <v>1425</v>
      </c>
      <c r="E7" s="311" t="s">
        <v>33</v>
      </c>
      <c r="F7" s="311" t="s">
        <v>33</v>
      </c>
      <c r="G7" s="311" t="s">
        <v>36</v>
      </c>
      <c r="H7" s="312" t="s">
        <v>58</v>
      </c>
      <c r="I7" s="311" t="s">
        <v>33</v>
      </c>
      <c r="J7" s="311" t="s">
        <v>36</v>
      </c>
      <c r="K7" s="311" t="s">
        <v>33</v>
      </c>
      <c r="L7" s="311" t="s">
        <v>36</v>
      </c>
      <c r="M7" s="311" t="s">
        <v>33</v>
      </c>
      <c r="N7" s="311" t="s">
        <v>36</v>
      </c>
      <c r="O7" s="311" t="s">
        <v>33</v>
      </c>
      <c r="P7" s="368" t="s">
        <v>36</v>
      </c>
      <c r="Q7" s="328" t="s">
        <v>457</v>
      </c>
      <c r="R7" s="314" t="s">
        <v>1322</v>
      </c>
    </row>
    <row r="8" spans="1:19" x14ac:dyDescent="0.2">
      <c r="A8" s="251" t="s">
        <v>1426</v>
      </c>
      <c r="B8" s="251" t="s">
        <v>1427</v>
      </c>
      <c r="C8" s="251"/>
      <c r="D8" s="300"/>
      <c r="E8" s="329">
        <v>25330</v>
      </c>
      <c r="F8" s="316">
        <f t="shared" ref="F8:G16" si="0">I8+K8</f>
        <v>8333</v>
      </c>
      <c r="G8" s="130"/>
      <c r="H8" s="60" t="str">
        <f t="shared" ref="H8:H16" si="1">IF(ISNUMBER(G8),TEXT(((2*F8)+(1.96^2)-(1.96*((1.96^2)+(4*F8*(100%-G8)))^0.5))/(2*(E8+(1.96^2))),"0.0%")&amp;" - "&amp;TEXT(((2*F8)+(1.96^2)+(1.96*((1.96^2)+(4*F8*(100%-G8)))^0.5))/(2*(E8+(1.96^2))),"0.0%"),"")</f>
        <v/>
      </c>
      <c r="I8" s="261">
        <v>6215</v>
      </c>
      <c r="J8" s="273"/>
      <c r="K8" s="261">
        <v>2118</v>
      </c>
      <c r="L8" s="273"/>
      <c r="M8" s="261">
        <v>16741</v>
      </c>
      <c r="N8" s="273"/>
      <c r="O8" s="261">
        <v>256</v>
      </c>
      <c r="P8" s="367">
        <f>O8/E8</f>
        <v>1.0106592972759574E-2</v>
      </c>
      <c r="Q8" s="328"/>
      <c r="R8" s="314">
        <v>1</v>
      </c>
      <c r="S8" s="128"/>
    </row>
    <row r="9" spans="1:19" x14ac:dyDescent="0.2">
      <c r="A9" s="251" t="s">
        <v>1428</v>
      </c>
      <c r="B9" s="251" t="s">
        <v>1429</v>
      </c>
      <c r="C9" s="251"/>
      <c r="D9" s="300"/>
      <c r="E9" s="261">
        <v>81543</v>
      </c>
      <c r="F9" s="316">
        <f t="shared" si="0"/>
        <v>26709</v>
      </c>
      <c r="G9" s="130"/>
      <c r="H9" s="60" t="str">
        <f t="shared" si="1"/>
        <v/>
      </c>
      <c r="I9" s="261">
        <v>19533</v>
      </c>
      <c r="J9" s="273"/>
      <c r="K9" s="261">
        <v>7176</v>
      </c>
      <c r="L9" s="273"/>
      <c r="M9" s="261">
        <v>44495</v>
      </c>
      <c r="N9" s="273"/>
      <c r="O9" s="261">
        <v>10339</v>
      </c>
      <c r="P9" s="367">
        <f t="shared" ref="P9:P72" si="2">O9/E9</f>
        <v>0.12679199931324578</v>
      </c>
      <c r="Q9" s="328"/>
      <c r="R9" s="314">
        <v>0</v>
      </c>
      <c r="S9" s="128"/>
    </row>
    <row r="10" spans="1:19" x14ac:dyDescent="0.2">
      <c r="A10" s="251" t="s">
        <v>1430</v>
      </c>
      <c r="B10" s="251" t="s">
        <v>1431</v>
      </c>
      <c r="C10" s="251"/>
      <c r="D10" s="300"/>
      <c r="E10" s="329">
        <v>59531</v>
      </c>
      <c r="F10" s="316">
        <f t="shared" si="0"/>
        <v>24160</v>
      </c>
      <c r="G10" s="130"/>
      <c r="H10" s="60" t="str">
        <f t="shared" si="1"/>
        <v/>
      </c>
      <c r="I10" s="261">
        <v>17363</v>
      </c>
      <c r="J10" s="273"/>
      <c r="K10" s="261">
        <v>6797</v>
      </c>
      <c r="L10" s="273"/>
      <c r="M10" s="261">
        <v>31931</v>
      </c>
      <c r="N10" s="273"/>
      <c r="O10" s="261">
        <v>3440</v>
      </c>
      <c r="P10" s="367">
        <f t="shared" si="2"/>
        <v>5.7785019569635991E-2</v>
      </c>
      <c r="Q10" s="328"/>
      <c r="R10" s="314">
        <v>1</v>
      </c>
      <c r="S10" s="128"/>
    </row>
    <row r="11" spans="1:19" x14ac:dyDescent="0.2">
      <c r="A11" s="251" t="s">
        <v>1432</v>
      </c>
      <c r="B11" s="251" t="s">
        <v>1433</v>
      </c>
      <c r="C11" s="251"/>
      <c r="D11" s="300"/>
      <c r="E11" s="261">
        <v>48501</v>
      </c>
      <c r="F11" s="316">
        <f t="shared" si="0"/>
        <v>21801</v>
      </c>
      <c r="G11" s="130">
        <f t="shared" si="0"/>
        <v>0.44949588668274876</v>
      </c>
      <c r="H11" s="60" t="str">
        <f t="shared" si="1"/>
        <v>44.5% - 45.4%</v>
      </c>
      <c r="I11" s="261">
        <v>15664</v>
      </c>
      <c r="J11" s="273">
        <v>0.32296241314612067</v>
      </c>
      <c r="K11" s="261">
        <v>6137</v>
      </c>
      <c r="L11" s="273">
        <v>0.12653347353662811</v>
      </c>
      <c r="M11" s="261">
        <v>24981</v>
      </c>
      <c r="N11" s="273">
        <v>0.51506154512278102</v>
      </c>
      <c r="O11" s="261">
        <v>1719</v>
      </c>
      <c r="P11" s="367">
        <f t="shared" si="2"/>
        <v>3.5442568194470218E-2</v>
      </c>
      <c r="Q11" s="328"/>
      <c r="R11" s="314">
        <v>0</v>
      </c>
      <c r="S11" s="128"/>
    </row>
    <row r="12" spans="1:19" x14ac:dyDescent="0.2">
      <c r="A12" s="251" t="s">
        <v>1434</v>
      </c>
      <c r="B12" s="251" t="s">
        <v>1435</v>
      </c>
      <c r="C12" s="251"/>
      <c r="D12" s="300"/>
      <c r="E12" s="261">
        <v>64344</v>
      </c>
      <c r="F12" s="316">
        <f t="shared" si="0"/>
        <v>25364</v>
      </c>
      <c r="G12" s="130"/>
      <c r="H12" s="60" t="str">
        <f t="shared" si="1"/>
        <v/>
      </c>
      <c r="I12" s="261">
        <v>16577</v>
      </c>
      <c r="J12" s="273"/>
      <c r="K12" s="261">
        <v>8787</v>
      </c>
      <c r="L12" s="273"/>
      <c r="M12" s="261">
        <v>32366</v>
      </c>
      <c r="N12" s="273"/>
      <c r="O12" s="261">
        <v>6614</v>
      </c>
      <c r="P12" s="367">
        <f t="shared" si="2"/>
        <v>0.10279124704712173</v>
      </c>
      <c r="Q12" s="328"/>
      <c r="R12" s="314">
        <v>0</v>
      </c>
      <c r="S12" s="128"/>
    </row>
    <row r="13" spans="1:19" x14ac:dyDescent="0.2">
      <c r="A13" s="251" t="s">
        <v>1436</v>
      </c>
      <c r="B13" s="251" t="s">
        <v>1437</v>
      </c>
      <c r="C13" s="251"/>
      <c r="D13" s="300"/>
      <c r="E13" s="261">
        <v>66848</v>
      </c>
      <c r="F13" s="316">
        <f t="shared" si="0"/>
        <v>30977</v>
      </c>
      <c r="G13" s="130"/>
      <c r="H13" s="60" t="str">
        <f t="shared" si="1"/>
        <v/>
      </c>
      <c r="I13" s="261">
        <v>21310</v>
      </c>
      <c r="J13" s="273"/>
      <c r="K13" s="261">
        <v>9667</v>
      </c>
      <c r="L13" s="273"/>
      <c r="M13" s="261">
        <v>27980</v>
      </c>
      <c r="N13" s="273"/>
      <c r="O13" s="261">
        <v>7891</v>
      </c>
      <c r="P13" s="367">
        <f t="shared" si="2"/>
        <v>0.1180439205361417</v>
      </c>
      <c r="Q13" s="328"/>
      <c r="R13" s="314">
        <v>0</v>
      </c>
      <c r="S13" s="128"/>
    </row>
    <row r="14" spans="1:19" x14ac:dyDescent="0.2">
      <c r="A14" s="251" t="s">
        <v>1438</v>
      </c>
      <c r="B14" s="251" t="s">
        <v>1439</v>
      </c>
      <c r="C14" s="251"/>
      <c r="D14" s="300"/>
      <c r="E14" s="329">
        <v>100003</v>
      </c>
      <c r="F14" s="316">
        <f t="shared" si="0"/>
        <v>61928</v>
      </c>
      <c r="G14" s="130"/>
      <c r="H14" s="60" t="str">
        <f t="shared" si="1"/>
        <v/>
      </c>
      <c r="I14" s="261">
        <v>37229</v>
      </c>
      <c r="J14" s="273"/>
      <c r="K14" s="261">
        <v>24699</v>
      </c>
      <c r="L14" s="273"/>
      <c r="M14" s="261">
        <v>23251</v>
      </c>
      <c r="N14" s="273"/>
      <c r="O14" s="261">
        <v>14824</v>
      </c>
      <c r="P14" s="367">
        <f t="shared" si="2"/>
        <v>0.14823555293341201</v>
      </c>
      <c r="Q14" s="328"/>
      <c r="R14" s="314">
        <v>1</v>
      </c>
      <c r="S14" s="128"/>
    </row>
    <row r="15" spans="1:19" x14ac:dyDescent="0.2">
      <c r="A15" s="251" t="s">
        <v>1440</v>
      </c>
      <c r="B15" s="251" t="s">
        <v>1441</v>
      </c>
      <c r="C15" s="251"/>
      <c r="D15" s="300"/>
      <c r="E15" s="261">
        <v>108070</v>
      </c>
      <c r="F15" s="316">
        <f t="shared" si="0"/>
        <v>53087</v>
      </c>
      <c r="G15" s="130"/>
      <c r="H15" s="60" t="str">
        <f t="shared" si="1"/>
        <v/>
      </c>
      <c r="I15" s="261">
        <v>38500</v>
      </c>
      <c r="J15" s="273"/>
      <c r="K15" s="261">
        <v>14587</v>
      </c>
      <c r="L15" s="273"/>
      <c r="M15" s="261">
        <v>42558</v>
      </c>
      <c r="N15" s="273"/>
      <c r="O15" s="261">
        <v>12425</v>
      </c>
      <c r="P15" s="367">
        <f t="shared" si="2"/>
        <v>0.11497177755158694</v>
      </c>
      <c r="Q15" s="328"/>
      <c r="R15" s="314">
        <v>0</v>
      </c>
      <c r="S15" s="128"/>
    </row>
    <row r="16" spans="1:19" x14ac:dyDescent="0.2">
      <c r="A16" s="251" t="s">
        <v>1442</v>
      </c>
      <c r="B16" s="251" t="s">
        <v>1443</v>
      </c>
      <c r="C16" s="251"/>
      <c r="D16" s="300"/>
      <c r="E16" s="261">
        <v>53206</v>
      </c>
      <c r="F16" s="316">
        <f t="shared" si="0"/>
        <v>26231</v>
      </c>
      <c r="G16" s="130">
        <f t="shared" si="0"/>
        <v>0.49300830733375933</v>
      </c>
      <c r="H16" s="60" t="str">
        <f t="shared" si="1"/>
        <v>48.9% - 49.7%</v>
      </c>
      <c r="I16" s="261">
        <v>19859</v>
      </c>
      <c r="J16" s="273">
        <v>0.37324737811525016</v>
      </c>
      <c r="K16" s="261">
        <v>6372</v>
      </c>
      <c r="L16" s="273">
        <v>0.11976092921850919</v>
      </c>
      <c r="M16" s="261">
        <v>24806</v>
      </c>
      <c r="N16" s="273">
        <v>0.46622561365259557</v>
      </c>
      <c r="O16" s="261">
        <v>2169</v>
      </c>
      <c r="P16" s="367">
        <f t="shared" si="2"/>
        <v>4.0766079013645075E-2</v>
      </c>
      <c r="Q16" s="328"/>
      <c r="R16" s="314">
        <v>0</v>
      </c>
      <c r="S16" s="128"/>
    </row>
    <row r="17" spans="1:19" x14ac:dyDescent="0.2">
      <c r="A17" s="251"/>
      <c r="B17" s="251"/>
      <c r="C17" s="251"/>
      <c r="D17" s="300"/>
      <c r="E17" s="261"/>
      <c r="F17" s="316"/>
      <c r="G17" s="130"/>
      <c r="H17" s="60"/>
      <c r="I17" s="261"/>
      <c r="J17" s="273"/>
      <c r="K17" s="261"/>
      <c r="L17" s="273"/>
      <c r="M17" s="261"/>
      <c r="N17" s="273"/>
      <c r="O17" s="261"/>
      <c r="P17" s="367"/>
      <c r="Q17" s="328"/>
      <c r="R17" s="314"/>
      <c r="S17" s="128"/>
    </row>
    <row r="18" spans="1:19" x14ac:dyDescent="0.2">
      <c r="A18" s="124" t="s">
        <v>1444</v>
      </c>
      <c r="B18" s="124" t="s">
        <v>1445</v>
      </c>
      <c r="C18" s="124" t="s">
        <v>1426</v>
      </c>
      <c r="D18" s="370" t="s">
        <v>1427</v>
      </c>
      <c r="E18" s="129">
        <v>5427</v>
      </c>
      <c r="F18" s="316">
        <f t="shared" ref="F18:G81" si="3">I18+K18</f>
        <v>1546</v>
      </c>
      <c r="G18" s="130">
        <f t="shared" si="3"/>
        <v>0.28487193661323013</v>
      </c>
      <c r="H18" s="60" t="str">
        <f t="shared" ref="H18:H81" si="4">IF(ISNUMBER(G18),TEXT(((2*F18)+(1.96^2)-(1.96*((1.96^2)+(4*F18*(100%-G18)))^0.5))/(2*(E18+(1.96^2))),"0.0%")&amp;" - "&amp;TEXT(((2*F18)+(1.96^2)+(1.96*((1.96^2)+(4*F18*(100%-G18)))^0.5))/(2*(E18+(1.96^2))),"0.0%"),"")</f>
        <v>27.3% - 29.7%</v>
      </c>
      <c r="I18" s="129">
        <v>1159</v>
      </c>
      <c r="J18" s="131">
        <v>0.21356182052699466</v>
      </c>
      <c r="K18" s="132">
        <v>387</v>
      </c>
      <c r="L18" s="131">
        <v>7.1310116086235484E-2</v>
      </c>
      <c r="M18" s="129">
        <v>3878</v>
      </c>
      <c r="N18" s="131">
        <v>0.7145752717892021</v>
      </c>
      <c r="O18" s="129">
        <v>3</v>
      </c>
      <c r="P18" s="298">
        <f t="shared" si="2"/>
        <v>5.5279159756771695E-4</v>
      </c>
      <c r="Q18" s="122" t="s">
        <v>1446</v>
      </c>
      <c r="R18" s="133">
        <v>0</v>
      </c>
      <c r="S18" s="128"/>
    </row>
    <row r="19" spans="1:19" s="133" customFormat="1" x14ac:dyDescent="0.2">
      <c r="A19" s="124" t="s">
        <v>1447</v>
      </c>
      <c r="B19" s="124" t="s">
        <v>1448</v>
      </c>
      <c r="C19" s="124" t="s">
        <v>1426</v>
      </c>
      <c r="D19" s="370" t="s">
        <v>1427</v>
      </c>
      <c r="E19" s="129">
        <v>1185</v>
      </c>
      <c r="F19" s="316">
        <f t="shared" si="3"/>
        <v>418</v>
      </c>
      <c r="G19" s="130">
        <f t="shared" si="3"/>
        <v>0.35274261603375529</v>
      </c>
      <c r="H19" s="60" t="str">
        <f t="shared" si="4"/>
        <v>32.6% - 38.0%</v>
      </c>
      <c r="I19" s="129">
        <v>298</v>
      </c>
      <c r="J19" s="131">
        <v>0.25147679324894517</v>
      </c>
      <c r="K19" s="132">
        <v>120</v>
      </c>
      <c r="L19" s="131">
        <v>0.10126582278481013</v>
      </c>
      <c r="M19" s="129">
        <v>762</v>
      </c>
      <c r="N19" s="131">
        <v>0.64303797468354429</v>
      </c>
      <c r="O19" s="129">
        <v>5</v>
      </c>
      <c r="P19" s="298">
        <f t="shared" si="2"/>
        <v>4.2194092827004216E-3</v>
      </c>
      <c r="Q19" s="122" t="s">
        <v>1449</v>
      </c>
      <c r="R19" s="133">
        <v>0</v>
      </c>
      <c r="S19" s="128"/>
    </row>
    <row r="20" spans="1:19" s="133" customFormat="1" x14ac:dyDescent="0.2">
      <c r="A20" s="124" t="s">
        <v>1450</v>
      </c>
      <c r="B20" s="124" t="s">
        <v>1451</v>
      </c>
      <c r="C20" s="124" t="s">
        <v>1426</v>
      </c>
      <c r="D20" s="370" t="s">
        <v>1427</v>
      </c>
      <c r="E20" s="129">
        <v>2185</v>
      </c>
      <c r="F20" s="316">
        <f t="shared" si="3"/>
        <v>796</v>
      </c>
      <c r="G20" s="130">
        <f t="shared" si="3"/>
        <v>0.36430205949656747</v>
      </c>
      <c r="H20" s="60" t="str">
        <f t="shared" si="4"/>
        <v>34.4% - 38.5%</v>
      </c>
      <c r="I20" s="129">
        <v>636</v>
      </c>
      <c r="J20" s="131">
        <v>0.29107551487414185</v>
      </c>
      <c r="K20" s="132">
        <v>160</v>
      </c>
      <c r="L20" s="131">
        <v>7.3226544622425629E-2</v>
      </c>
      <c r="M20" s="129">
        <v>1340</v>
      </c>
      <c r="N20" s="131">
        <v>0.61327231121281467</v>
      </c>
      <c r="O20" s="129">
        <v>49</v>
      </c>
      <c r="P20" s="298">
        <f t="shared" si="2"/>
        <v>2.2425629290617848E-2</v>
      </c>
      <c r="Q20" s="122" t="s">
        <v>1452</v>
      </c>
      <c r="R20" s="133">
        <v>0</v>
      </c>
      <c r="S20" s="128"/>
    </row>
    <row r="21" spans="1:19" s="133" customFormat="1" x14ac:dyDescent="0.2">
      <c r="A21" s="124" t="s">
        <v>1453</v>
      </c>
      <c r="B21" s="124" t="s">
        <v>1454</v>
      </c>
      <c r="C21" s="124" t="s">
        <v>1426</v>
      </c>
      <c r="D21" s="370" t="s">
        <v>1427</v>
      </c>
      <c r="E21" s="129">
        <v>1002</v>
      </c>
      <c r="F21" s="316">
        <f t="shared" si="3"/>
        <v>228</v>
      </c>
      <c r="G21" s="130"/>
      <c r="H21" s="60" t="str">
        <f t="shared" si="4"/>
        <v/>
      </c>
      <c r="I21" s="129">
        <v>193</v>
      </c>
      <c r="J21" s="131"/>
      <c r="K21" s="132">
        <v>35</v>
      </c>
      <c r="L21" s="131"/>
      <c r="M21" s="129">
        <v>762</v>
      </c>
      <c r="N21" s="131"/>
      <c r="O21" s="129">
        <v>12</v>
      </c>
      <c r="P21" s="298">
        <f t="shared" si="2"/>
        <v>1.1976047904191617E-2</v>
      </c>
      <c r="Q21" s="122" t="s">
        <v>1455</v>
      </c>
      <c r="R21" s="133">
        <v>1</v>
      </c>
      <c r="S21" s="128"/>
    </row>
    <row r="22" spans="1:19" s="133" customFormat="1" x14ac:dyDescent="0.2">
      <c r="A22" s="124" t="s">
        <v>1456</v>
      </c>
      <c r="B22" s="124" t="s">
        <v>1457</v>
      </c>
      <c r="C22" s="124" t="s">
        <v>1426</v>
      </c>
      <c r="D22" s="370" t="s">
        <v>1427</v>
      </c>
      <c r="E22" s="129">
        <v>13</v>
      </c>
      <c r="F22" s="316">
        <f t="shared" si="3"/>
        <v>7</v>
      </c>
      <c r="G22" s="130"/>
      <c r="H22" s="60" t="str">
        <f t="shared" si="4"/>
        <v/>
      </c>
      <c r="I22" s="129">
        <v>5</v>
      </c>
      <c r="J22" s="131"/>
      <c r="K22" s="132">
        <v>2</v>
      </c>
      <c r="L22" s="131"/>
      <c r="M22" s="129">
        <v>4</v>
      </c>
      <c r="N22" s="131"/>
      <c r="O22" s="129">
        <v>2</v>
      </c>
      <c r="P22" s="298">
        <f t="shared" si="2"/>
        <v>0.15384615384615385</v>
      </c>
      <c r="Q22" s="122" t="s">
        <v>1458</v>
      </c>
      <c r="R22" s="133">
        <v>1</v>
      </c>
      <c r="S22" s="128"/>
    </row>
    <row r="23" spans="1:19" s="133" customFormat="1" x14ac:dyDescent="0.2">
      <c r="A23" s="124" t="s">
        <v>1459</v>
      </c>
      <c r="B23" s="124" t="s">
        <v>1460</v>
      </c>
      <c r="C23" s="124" t="s">
        <v>1426</v>
      </c>
      <c r="D23" s="370" t="s">
        <v>1427</v>
      </c>
      <c r="E23" s="129">
        <v>3328</v>
      </c>
      <c r="F23" s="316">
        <f t="shared" si="3"/>
        <v>1510</v>
      </c>
      <c r="G23" s="130">
        <f t="shared" si="3"/>
        <v>0.45372596153846151</v>
      </c>
      <c r="H23" s="60" t="str">
        <f t="shared" si="4"/>
        <v>43.7% - 47.1%</v>
      </c>
      <c r="I23" s="129">
        <v>1090</v>
      </c>
      <c r="J23" s="131">
        <v>0.32752403846153844</v>
      </c>
      <c r="K23" s="132">
        <v>420</v>
      </c>
      <c r="L23" s="131">
        <v>0.12620192307692307</v>
      </c>
      <c r="M23" s="129">
        <v>1815</v>
      </c>
      <c r="N23" s="131">
        <v>0.54537259615384615</v>
      </c>
      <c r="O23" s="129">
        <v>3</v>
      </c>
      <c r="P23" s="298">
        <f t="shared" si="2"/>
        <v>9.0144230769230774E-4</v>
      </c>
      <c r="Q23" s="122" t="s">
        <v>1461</v>
      </c>
      <c r="R23" s="133">
        <v>0</v>
      </c>
      <c r="S23" s="128"/>
    </row>
    <row r="24" spans="1:19" s="133" customFormat="1" x14ac:dyDescent="0.2">
      <c r="A24" s="124" t="s">
        <v>1462</v>
      </c>
      <c r="B24" s="124" t="s">
        <v>1463</v>
      </c>
      <c r="C24" s="124" t="s">
        <v>1426</v>
      </c>
      <c r="D24" s="370" t="s">
        <v>1427</v>
      </c>
      <c r="E24" s="129">
        <v>2305</v>
      </c>
      <c r="F24" s="316">
        <f t="shared" si="3"/>
        <v>888</v>
      </c>
      <c r="G24" s="130">
        <f t="shared" si="3"/>
        <v>0.38524945770065078</v>
      </c>
      <c r="H24" s="60" t="str">
        <f t="shared" si="4"/>
        <v>36.6% - 40.5%</v>
      </c>
      <c r="I24" s="129">
        <v>660</v>
      </c>
      <c r="J24" s="131">
        <v>0.28633405639913234</v>
      </c>
      <c r="K24" s="132">
        <v>228</v>
      </c>
      <c r="L24" s="131">
        <v>9.8915401301518435E-2</v>
      </c>
      <c r="M24" s="129">
        <v>1397</v>
      </c>
      <c r="N24" s="131">
        <v>0.60607375271149677</v>
      </c>
      <c r="O24" s="129">
        <v>20</v>
      </c>
      <c r="P24" s="298">
        <f t="shared" si="2"/>
        <v>8.6767895878524948E-3</v>
      </c>
      <c r="Q24" s="122" t="s">
        <v>1464</v>
      </c>
      <c r="R24" s="133">
        <v>0</v>
      </c>
      <c r="S24" s="128"/>
    </row>
    <row r="25" spans="1:19" s="133" customFormat="1" x14ac:dyDescent="0.2">
      <c r="A25" s="124" t="s">
        <v>1465</v>
      </c>
      <c r="B25" s="124" t="s">
        <v>1466</v>
      </c>
      <c r="C25" s="124" t="s">
        <v>1426</v>
      </c>
      <c r="D25" s="370" t="s">
        <v>1427</v>
      </c>
      <c r="E25" s="129">
        <v>2887</v>
      </c>
      <c r="F25" s="316">
        <f t="shared" si="3"/>
        <v>1072</v>
      </c>
      <c r="G25" s="130">
        <f t="shared" si="3"/>
        <v>0.37131970904052647</v>
      </c>
      <c r="H25" s="60" t="str">
        <f t="shared" si="4"/>
        <v>35.4% - 38.9%</v>
      </c>
      <c r="I25" s="129">
        <v>799</v>
      </c>
      <c r="J25" s="131">
        <v>0.27675788015240732</v>
      </c>
      <c r="K25" s="132">
        <v>273</v>
      </c>
      <c r="L25" s="131">
        <v>9.4561828888119148E-2</v>
      </c>
      <c r="M25" s="129">
        <v>1799</v>
      </c>
      <c r="N25" s="131">
        <v>0.62313820574991341</v>
      </c>
      <c r="O25" s="129">
        <v>16</v>
      </c>
      <c r="P25" s="298">
        <f t="shared" si="2"/>
        <v>5.5420852095600971E-3</v>
      </c>
      <c r="Q25" s="122" t="s">
        <v>1467</v>
      </c>
      <c r="R25" s="133">
        <v>0</v>
      </c>
      <c r="S25" s="128"/>
    </row>
    <row r="26" spans="1:19" s="133" customFormat="1" x14ac:dyDescent="0.2">
      <c r="A26" s="124" t="s">
        <v>1468</v>
      </c>
      <c r="B26" s="124" t="s">
        <v>1469</v>
      </c>
      <c r="C26" s="124" t="s">
        <v>1426</v>
      </c>
      <c r="D26" s="370" t="s">
        <v>1427</v>
      </c>
      <c r="E26" s="129">
        <v>42</v>
      </c>
      <c r="F26" s="316">
        <f t="shared" si="3"/>
        <v>8</v>
      </c>
      <c r="G26" s="130"/>
      <c r="H26" s="60" t="str">
        <f t="shared" si="4"/>
        <v/>
      </c>
      <c r="I26" s="129">
        <v>6</v>
      </c>
      <c r="J26" s="131"/>
      <c r="K26" s="132">
        <v>2</v>
      </c>
      <c r="L26" s="131"/>
      <c r="M26" s="129">
        <v>26</v>
      </c>
      <c r="N26" s="131"/>
      <c r="O26" s="129">
        <v>8</v>
      </c>
      <c r="P26" s="298">
        <f t="shared" si="2"/>
        <v>0.19047619047619047</v>
      </c>
      <c r="Q26" s="122" t="s">
        <v>1470</v>
      </c>
      <c r="R26" s="133">
        <v>1</v>
      </c>
      <c r="S26" s="128"/>
    </row>
    <row r="27" spans="1:19" s="133" customFormat="1" x14ac:dyDescent="0.2">
      <c r="A27" s="124" t="s">
        <v>1471</v>
      </c>
      <c r="B27" s="124" t="s">
        <v>1472</v>
      </c>
      <c r="C27" s="124" t="s">
        <v>1426</v>
      </c>
      <c r="D27" s="370" t="s">
        <v>1427</v>
      </c>
      <c r="E27" s="129">
        <v>1603</v>
      </c>
      <c r="F27" s="316">
        <f t="shared" si="3"/>
        <v>374</v>
      </c>
      <c r="G27" s="130">
        <f t="shared" si="3"/>
        <v>0.23331253898939486</v>
      </c>
      <c r="H27" s="60" t="str">
        <f t="shared" si="4"/>
        <v>21.3% - 25.5%</v>
      </c>
      <c r="I27" s="129">
        <v>259</v>
      </c>
      <c r="J27" s="131">
        <v>0.16157205240174671</v>
      </c>
      <c r="K27" s="132">
        <v>115</v>
      </c>
      <c r="L27" s="131">
        <v>7.1740486587648158E-2</v>
      </c>
      <c r="M27" s="129">
        <v>1188</v>
      </c>
      <c r="N27" s="131">
        <v>0.74111041796631316</v>
      </c>
      <c r="O27" s="129">
        <v>41</v>
      </c>
      <c r="P27" s="298">
        <f t="shared" si="2"/>
        <v>2.5577043044291953E-2</v>
      </c>
      <c r="Q27" s="122" t="s">
        <v>1473</v>
      </c>
      <c r="R27" s="133">
        <v>0</v>
      </c>
      <c r="S27" s="128"/>
    </row>
    <row r="28" spans="1:19" s="133" customFormat="1" x14ac:dyDescent="0.2">
      <c r="A28" s="124" t="s">
        <v>1474</v>
      </c>
      <c r="B28" s="124" t="s">
        <v>1475</v>
      </c>
      <c r="C28" s="124" t="s">
        <v>1426</v>
      </c>
      <c r="D28" s="370" t="s">
        <v>1427</v>
      </c>
      <c r="E28" s="129">
        <v>2366</v>
      </c>
      <c r="F28" s="316">
        <f t="shared" si="3"/>
        <v>646</v>
      </c>
      <c r="G28" s="130">
        <f t="shared" si="3"/>
        <v>0.27303465765004226</v>
      </c>
      <c r="H28" s="60" t="str">
        <f t="shared" si="4"/>
        <v>25.5% - 29.1%</v>
      </c>
      <c r="I28" s="129">
        <v>480</v>
      </c>
      <c r="J28" s="131">
        <v>0.20287404902789519</v>
      </c>
      <c r="K28" s="132">
        <v>166</v>
      </c>
      <c r="L28" s="131">
        <v>7.0160608622147083E-2</v>
      </c>
      <c r="M28" s="129">
        <v>1703</v>
      </c>
      <c r="N28" s="131">
        <v>0.71978021978021978</v>
      </c>
      <c r="O28" s="129">
        <v>17</v>
      </c>
      <c r="P28" s="298">
        <f t="shared" si="2"/>
        <v>7.1851225697379542E-3</v>
      </c>
      <c r="Q28" s="122" t="s">
        <v>1476</v>
      </c>
      <c r="R28" s="133">
        <v>0</v>
      </c>
      <c r="S28" s="128"/>
    </row>
    <row r="29" spans="1:19" s="133" customFormat="1" x14ac:dyDescent="0.2">
      <c r="A29" s="124" t="s">
        <v>1477</v>
      </c>
      <c r="B29" s="124" t="s">
        <v>1478</v>
      </c>
      <c r="C29" s="124" t="s">
        <v>1426</v>
      </c>
      <c r="D29" s="370" t="s">
        <v>1427</v>
      </c>
      <c r="E29" s="129">
        <v>2987</v>
      </c>
      <c r="F29" s="316">
        <f t="shared" si="3"/>
        <v>840</v>
      </c>
      <c r="G29" s="130">
        <f t="shared" si="3"/>
        <v>0.28121861399397391</v>
      </c>
      <c r="H29" s="60" t="str">
        <f t="shared" si="4"/>
        <v>26.5% - 29.8%</v>
      </c>
      <c r="I29" s="129">
        <v>630</v>
      </c>
      <c r="J29" s="131">
        <v>0.21091396049548042</v>
      </c>
      <c r="K29" s="132">
        <v>210</v>
      </c>
      <c r="L29" s="131">
        <v>7.0304653498493477E-2</v>
      </c>
      <c r="M29" s="129">
        <v>2067</v>
      </c>
      <c r="N29" s="131">
        <v>0.69199866086374284</v>
      </c>
      <c r="O29" s="129">
        <v>80</v>
      </c>
      <c r="P29" s="298">
        <f t="shared" si="2"/>
        <v>2.6782725142283227E-2</v>
      </c>
      <c r="Q29" s="122" t="s">
        <v>1479</v>
      </c>
      <c r="R29" s="133">
        <v>0</v>
      </c>
      <c r="S29" s="128"/>
    </row>
    <row r="30" spans="1:19" s="133" customFormat="1" x14ac:dyDescent="0.2">
      <c r="A30" s="124" t="s">
        <v>1480</v>
      </c>
      <c r="B30" s="124" t="s">
        <v>1481</v>
      </c>
      <c r="C30" s="124" t="s">
        <v>1428</v>
      </c>
      <c r="D30" s="370" t="s">
        <v>1429</v>
      </c>
      <c r="E30" s="129">
        <v>897</v>
      </c>
      <c r="F30" s="316">
        <f t="shared" si="3"/>
        <v>285</v>
      </c>
      <c r="G30" s="130">
        <f t="shared" si="3"/>
        <v>0.31772575250836121</v>
      </c>
      <c r="H30" s="60" t="str">
        <f t="shared" si="4"/>
        <v>28.8% - 34.9%</v>
      </c>
      <c r="I30" s="129">
        <v>225</v>
      </c>
      <c r="J30" s="131">
        <v>0.25083612040133779</v>
      </c>
      <c r="K30" s="132">
        <v>60</v>
      </c>
      <c r="L30" s="131">
        <v>6.6889632107023408E-2</v>
      </c>
      <c r="M30" s="129">
        <v>582</v>
      </c>
      <c r="N30" s="131">
        <v>0.6488294314381271</v>
      </c>
      <c r="O30" s="129">
        <v>30</v>
      </c>
      <c r="P30" s="298">
        <f t="shared" si="2"/>
        <v>3.3444816053511704E-2</v>
      </c>
      <c r="Q30" s="122" t="s">
        <v>1482</v>
      </c>
      <c r="R30" s="133">
        <v>0</v>
      </c>
      <c r="S30" s="128"/>
    </row>
    <row r="31" spans="1:19" s="133" customFormat="1" x14ac:dyDescent="0.2">
      <c r="A31" s="124" t="s">
        <v>1483</v>
      </c>
      <c r="B31" s="124" t="s">
        <v>1484</v>
      </c>
      <c r="C31" s="124" t="s">
        <v>1428</v>
      </c>
      <c r="D31" s="370" t="s">
        <v>1429</v>
      </c>
      <c r="E31" s="129">
        <v>757</v>
      </c>
      <c r="F31" s="316">
        <f t="shared" si="3"/>
        <v>126</v>
      </c>
      <c r="G31" s="130"/>
      <c r="H31" s="60" t="str">
        <f t="shared" si="4"/>
        <v/>
      </c>
      <c r="I31" s="129">
        <v>93</v>
      </c>
      <c r="J31" s="131"/>
      <c r="K31" s="132">
        <v>33</v>
      </c>
      <c r="L31" s="131"/>
      <c r="M31" s="129">
        <v>280</v>
      </c>
      <c r="N31" s="131"/>
      <c r="O31" s="129">
        <v>351</v>
      </c>
      <c r="P31" s="298">
        <f t="shared" si="2"/>
        <v>0.46367239101717306</v>
      </c>
      <c r="Q31" s="122" t="s">
        <v>1482</v>
      </c>
      <c r="R31" s="133">
        <v>0</v>
      </c>
      <c r="S31" s="128"/>
    </row>
    <row r="32" spans="1:19" s="133" customFormat="1" x14ac:dyDescent="0.2">
      <c r="A32" s="124" t="s">
        <v>1485</v>
      </c>
      <c r="B32" s="124" t="s">
        <v>1486</v>
      </c>
      <c r="C32" s="124" t="s">
        <v>1428</v>
      </c>
      <c r="D32" s="370" t="s">
        <v>1429</v>
      </c>
      <c r="E32" s="129">
        <v>2296</v>
      </c>
      <c r="F32" s="316">
        <f t="shared" si="3"/>
        <v>839</v>
      </c>
      <c r="G32" s="130"/>
      <c r="H32" s="60" t="str">
        <f t="shared" si="4"/>
        <v/>
      </c>
      <c r="I32" s="129">
        <v>587</v>
      </c>
      <c r="J32" s="131"/>
      <c r="K32" s="132">
        <v>252</v>
      </c>
      <c r="L32" s="131"/>
      <c r="M32" s="129">
        <v>1087</v>
      </c>
      <c r="N32" s="131"/>
      <c r="O32" s="129">
        <v>370</v>
      </c>
      <c r="P32" s="298">
        <f t="shared" si="2"/>
        <v>0.16114982578397213</v>
      </c>
      <c r="Q32" s="122" t="s">
        <v>1487</v>
      </c>
      <c r="R32" s="133">
        <v>0</v>
      </c>
      <c r="S32" s="128"/>
    </row>
    <row r="33" spans="1:19" s="133" customFormat="1" x14ac:dyDescent="0.2">
      <c r="A33" s="124" t="s">
        <v>1488</v>
      </c>
      <c r="B33" s="124" t="s">
        <v>1489</v>
      </c>
      <c r="C33" s="124" t="s">
        <v>1428</v>
      </c>
      <c r="D33" s="370" t="s">
        <v>1429</v>
      </c>
      <c r="E33" s="129">
        <v>1745</v>
      </c>
      <c r="F33" s="316">
        <f t="shared" si="3"/>
        <v>490</v>
      </c>
      <c r="G33" s="130"/>
      <c r="H33" s="60" t="str">
        <f t="shared" si="4"/>
        <v/>
      </c>
      <c r="I33" s="129">
        <v>312</v>
      </c>
      <c r="J33" s="131"/>
      <c r="K33" s="132">
        <v>178</v>
      </c>
      <c r="L33" s="131"/>
      <c r="M33" s="129">
        <v>1024</v>
      </c>
      <c r="N33" s="131"/>
      <c r="O33" s="129">
        <v>231</v>
      </c>
      <c r="P33" s="298">
        <f t="shared" si="2"/>
        <v>0.132378223495702</v>
      </c>
      <c r="Q33" s="122" t="s">
        <v>1490</v>
      </c>
      <c r="R33" s="133">
        <v>0</v>
      </c>
      <c r="S33" s="128"/>
    </row>
    <row r="34" spans="1:19" s="133" customFormat="1" x14ac:dyDescent="0.2">
      <c r="A34" s="124" t="s">
        <v>1491</v>
      </c>
      <c r="B34" s="124" t="s">
        <v>1492</v>
      </c>
      <c r="C34" s="124" t="s">
        <v>1428</v>
      </c>
      <c r="D34" s="370" t="s">
        <v>1429</v>
      </c>
      <c r="E34" s="129">
        <v>3625</v>
      </c>
      <c r="F34" s="316">
        <f t="shared" si="3"/>
        <v>1450</v>
      </c>
      <c r="G34" s="130">
        <f t="shared" si="3"/>
        <v>0.4</v>
      </c>
      <c r="H34" s="60" t="str">
        <f t="shared" si="4"/>
        <v>38.4% - 41.6%</v>
      </c>
      <c r="I34" s="129">
        <v>1090</v>
      </c>
      <c r="J34" s="131">
        <v>0.30068965517241381</v>
      </c>
      <c r="K34" s="132">
        <v>360</v>
      </c>
      <c r="L34" s="131">
        <v>9.9310344827586203E-2</v>
      </c>
      <c r="M34" s="129">
        <v>2172</v>
      </c>
      <c r="N34" s="131">
        <v>0.59917241379310349</v>
      </c>
      <c r="O34" s="129">
        <v>3</v>
      </c>
      <c r="P34" s="298">
        <f t="shared" si="2"/>
        <v>8.275862068965517E-4</v>
      </c>
      <c r="Q34" s="122" t="s">
        <v>1493</v>
      </c>
      <c r="R34" s="133">
        <v>0</v>
      </c>
      <c r="S34" s="128"/>
    </row>
    <row r="35" spans="1:19" s="133" customFormat="1" x14ac:dyDescent="0.2">
      <c r="A35" s="124" t="s">
        <v>1494</v>
      </c>
      <c r="B35" s="124" t="s">
        <v>1495</v>
      </c>
      <c r="C35" s="124" t="s">
        <v>1428</v>
      </c>
      <c r="D35" s="370" t="s">
        <v>1429</v>
      </c>
      <c r="E35" s="129">
        <v>1196</v>
      </c>
      <c r="F35" s="316">
        <f t="shared" si="3"/>
        <v>278</v>
      </c>
      <c r="G35" s="130"/>
      <c r="H35" s="60" t="str">
        <f t="shared" si="4"/>
        <v/>
      </c>
      <c r="I35" s="129">
        <v>202</v>
      </c>
      <c r="J35" s="131"/>
      <c r="K35" s="132">
        <v>76</v>
      </c>
      <c r="L35" s="131"/>
      <c r="M35" s="129">
        <v>544</v>
      </c>
      <c r="N35" s="131"/>
      <c r="O35" s="129">
        <v>374</v>
      </c>
      <c r="P35" s="298">
        <f t="shared" si="2"/>
        <v>0.31270903010033446</v>
      </c>
      <c r="Q35" s="122" t="s">
        <v>1496</v>
      </c>
      <c r="R35" s="133">
        <v>0</v>
      </c>
      <c r="S35" s="128"/>
    </row>
    <row r="36" spans="1:19" s="133" customFormat="1" x14ac:dyDescent="0.2">
      <c r="A36" s="124" t="s">
        <v>1497</v>
      </c>
      <c r="B36" s="124" t="s">
        <v>1498</v>
      </c>
      <c r="C36" s="124" t="s">
        <v>1428</v>
      </c>
      <c r="D36" s="370" t="s">
        <v>1429</v>
      </c>
      <c r="E36" s="129">
        <v>2403</v>
      </c>
      <c r="F36" s="316">
        <f t="shared" si="3"/>
        <v>868</v>
      </c>
      <c r="G36" s="130">
        <f t="shared" si="3"/>
        <v>0.3612151477320017</v>
      </c>
      <c r="H36" s="60" t="str">
        <f t="shared" si="4"/>
        <v>34.2% - 38.1%</v>
      </c>
      <c r="I36" s="129">
        <v>678</v>
      </c>
      <c r="J36" s="131">
        <v>0.28214731585518105</v>
      </c>
      <c r="K36" s="132">
        <v>190</v>
      </c>
      <c r="L36" s="131">
        <v>7.9067831876820635E-2</v>
      </c>
      <c r="M36" s="129">
        <v>1523</v>
      </c>
      <c r="N36" s="131">
        <v>0.63379109446525173</v>
      </c>
      <c r="O36" s="129">
        <v>12</v>
      </c>
      <c r="P36" s="298">
        <f t="shared" si="2"/>
        <v>4.9937578027465668E-3</v>
      </c>
      <c r="Q36" s="122" t="s">
        <v>1499</v>
      </c>
      <c r="R36" s="133">
        <v>0</v>
      </c>
      <c r="S36" s="126"/>
    </row>
    <row r="37" spans="1:19" s="133" customFormat="1" x14ac:dyDescent="0.2">
      <c r="A37" s="124" t="s">
        <v>1500</v>
      </c>
      <c r="B37" s="124" t="s">
        <v>1501</v>
      </c>
      <c r="C37" s="124" t="s">
        <v>1428</v>
      </c>
      <c r="D37" s="370" t="s">
        <v>1429</v>
      </c>
      <c r="E37" s="129">
        <v>1176</v>
      </c>
      <c r="F37" s="316">
        <f t="shared" si="3"/>
        <v>303</v>
      </c>
      <c r="G37" s="130"/>
      <c r="H37" s="60" t="str">
        <f t="shared" si="4"/>
        <v/>
      </c>
      <c r="I37" s="129">
        <v>224</v>
      </c>
      <c r="J37" s="131"/>
      <c r="K37" s="132">
        <v>79</v>
      </c>
      <c r="L37" s="131"/>
      <c r="M37" s="129">
        <v>691</v>
      </c>
      <c r="N37" s="131"/>
      <c r="O37" s="129">
        <v>182</v>
      </c>
      <c r="P37" s="298">
        <f t="shared" si="2"/>
        <v>0.15476190476190477</v>
      </c>
      <c r="Q37" s="122" t="s">
        <v>1482</v>
      </c>
      <c r="R37" s="133">
        <v>0</v>
      </c>
      <c r="S37" s="126"/>
    </row>
    <row r="38" spans="1:19" s="133" customFormat="1" x14ac:dyDescent="0.2">
      <c r="A38" s="124" t="s">
        <v>1502</v>
      </c>
      <c r="B38" s="124" t="s">
        <v>1503</v>
      </c>
      <c r="C38" s="124" t="s">
        <v>1428</v>
      </c>
      <c r="D38" s="370" t="s">
        <v>1429</v>
      </c>
      <c r="E38" s="129">
        <v>3784</v>
      </c>
      <c r="F38" s="316">
        <f t="shared" si="3"/>
        <v>1721</v>
      </c>
      <c r="G38" s="130">
        <f t="shared" si="3"/>
        <v>0.45480972515856238</v>
      </c>
      <c r="H38" s="60" t="str">
        <f t="shared" si="4"/>
        <v>43.9% - 47.1%</v>
      </c>
      <c r="I38" s="129">
        <v>1284</v>
      </c>
      <c r="J38" s="131">
        <v>0.33932346723044399</v>
      </c>
      <c r="K38" s="132">
        <v>437</v>
      </c>
      <c r="L38" s="131">
        <v>0.1154862579281184</v>
      </c>
      <c r="M38" s="129">
        <v>1940</v>
      </c>
      <c r="N38" s="131">
        <v>0.51268498942917551</v>
      </c>
      <c r="O38" s="129">
        <v>123</v>
      </c>
      <c r="P38" s="298">
        <f t="shared" si="2"/>
        <v>3.2505285412262157E-2</v>
      </c>
      <c r="Q38" s="122" t="s">
        <v>1504</v>
      </c>
      <c r="R38" s="133">
        <v>0</v>
      </c>
      <c r="S38" s="126"/>
    </row>
    <row r="39" spans="1:19" s="133" customFormat="1" x14ac:dyDescent="0.2">
      <c r="A39" s="124" t="s">
        <v>1505</v>
      </c>
      <c r="B39" s="124" t="s">
        <v>1506</v>
      </c>
      <c r="C39" s="124" t="s">
        <v>1428</v>
      </c>
      <c r="D39" s="370" t="s">
        <v>1429</v>
      </c>
      <c r="E39" s="129">
        <v>3669</v>
      </c>
      <c r="F39" s="316">
        <f t="shared" si="3"/>
        <v>1288</v>
      </c>
      <c r="G39" s="130"/>
      <c r="H39" s="60" t="str">
        <f t="shared" si="4"/>
        <v/>
      </c>
      <c r="I39" s="129">
        <v>981</v>
      </c>
      <c r="J39" s="131"/>
      <c r="K39" s="132">
        <v>307</v>
      </c>
      <c r="L39" s="131"/>
      <c r="M39" s="129">
        <v>2106</v>
      </c>
      <c r="N39" s="131"/>
      <c r="O39" s="129">
        <v>275</v>
      </c>
      <c r="P39" s="298">
        <f t="shared" si="2"/>
        <v>7.4952303079858271E-2</v>
      </c>
      <c r="Q39" s="122" t="s">
        <v>1507</v>
      </c>
      <c r="R39" s="133">
        <v>0</v>
      </c>
      <c r="S39" s="126"/>
    </row>
    <row r="40" spans="1:19" s="133" customFormat="1" x14ac:dyDescent="0.2">
      <c r="A40" s="124" t="s">
        <v>1508</v>
      </c>
      <c r="B40" s="124" t="s">
        <v>1509</v>
      </c>
      <c r="C40" s="124" t="s">
        <v>1428</v>
      </c>
      <c r="D40" s="370" t="s">
        <v>1429</v>
      </c>
      <c r="E40" s="129">
        <v>1165</v>
      </c>
      <c r="F40" s="316">
        <f t="shared" si="3"/>
        <v>401</v>
      </c>
      <c r="G40" s="130">
        <f t="shared" si="3"/>
        <v>0.34420600858369099</v>
      </c>
      <c r="H40" s="60" t="str">
        <f t="shared" si="4"/>
        <v>31.7% - 37.2%</v>
      </c>
      <c r="I40" s="129">
        <v>302</v>
      </c>
      <c r="J40" s="131">
        <v>0.2592274678111588</v>
      </c>
      <c r="K40" s="132">
        <v>99</v>
      </c>
      <c r="L40" s="131">
        <v>8.4978540772532182E-2</v>
      </c>
      <c r="M40" s="129">
        <v>722</v>
      </c>
      <c r="N40" s="131">
        <v>0.61974248927038622</v>
      </c>
      <c r="O40" s="129">
        <v>42</v>
      </c>
      <c r="P40" s="298">
        <f t="shared" si="2"/>
        <v>3.6051502145922745E-2</v>
      </c>
      <c r="Q40" s="122" t="s">
        <v>1496</v>
      </c>
      <c r="R40" s="133">
        <v>0</v>
      </c>
      <c r="S40" s="126"/>
    </row>
    <row r="41" spans="1:19" s="133" customFormat="1" x14ac:dyDescent="0.2">
      <c r="A41" s="124" t="s">
        <v>1510</v>
      </c>
      <c r="B41" s="124" t="s">
        <v>1511</v>
      </c>
      <c r="C41" s="124" t="s">
        <v>1428</v>
      </c>
      <c r="D41" s="370" t="s">
        <v>1429</v>
      </c>
      <c r="E41" s="129">
        <v>723</v>
      </c>
      <c r="F41" s="316">
        <f t="shared" si="3"/>
        <v>210</v>
      </c>
      <c r="G41" s="130">
        <f t="shared" si="3"/>
        <v>0.29045643153526973</v>
      </c>
      <c r="H41" s="60" t="str">
        <f t="shared" si="4"/>
        <v>25.9% - 32.5%</v>
      </c>
      <c r="I41" s="129">
        <v>175</v>
      </c>
      <c r="J41" s="131">
        <v>0.24204702627939143</v>
      </c>
      <c r="K41" s="132">
        <v>35</v>
      </c>
      <c r="L41" s="131">
        <v>4.8409405255878286E-2</v>
      </c>
      <c r="M41" s="129">
        <v>496</v>
      </c>
      <c r="N41" s="131">
        <v>0.68603042876901799</v>
      </c>
      <c r="O41" s="129">
        <v>17</v>
      </c>
      <c r="P41" s="298">
        <f t="shared" si="2"/>
        <v>2.351313969571231E-2</v>
      </c>
      <c r="Q41" s="122" t="s">
        <v>1482</v>
      </c>
      <c r="R41" s="133">
        <v>0</v>
      </c>
      <c r="S41" s="126"/>
    </row>
    <row r="42" spans="1:19" s="133" customFormat="1" x14ac:dyDescent="0.2">
      <c r="A42" s="124" t="s">
        <v>1512</v>
      </c>
      <c r="B42" s="124" t="s">
        <v>1513</v>
      </c>
      <c r="C42" s="124" t="s">
        <v>1428</v>
      </c>
      <c r="D42" s="370" t="s">
        <v>1429</v>
      </c>
      <c r="E42" s="129">
        <v>444</v>
      </c>
      <c r="F42" s="316">
        <f t="shared" si="3"/>
        <v>145</v>
      </c>
      <c r="G42" s="130"/>
      <c r="H42" s="60" t="str">
        <f t="shared" si="4"/>
        <v/>
      </c>
      <c r="I42" s="129">
        <v>128</v>
      </c>
      <c r="J42" s="131"/>
      <c r="K42" s="132">
        <v>17</v>
      </c>
      <c r="L42" s="131"/>
      <c r="M42" s="129">
        <v>192</v>
      </c>
      <c r="N42" s="131"/>
      <c r="O42" s="129">
        <v>107</v>
      </c>
      <c r="P42" s="298">
        <f t="shared" si="2"/>
        <v>0.240990990990991</v>
      </c>
      <c r="Q42" s="122" t="s">
        <v>1482</v>
      </c>
      <c r="R42" s="133">
        <v>0</v>
      </c>
      <c r="S42" s="126"/>
    </row>
    <row r="43" spans="1:19" s="133" customFormat="1" x14ac:dyDescent="0.2">
      <c r="A43" s="124" t="s">
        <v>1514</v>
      </c>
      <c r="B43" s="124" t="s">
        <v>1515</v>
      </c>
      <c r="C43" s="124" t="s">
        <v>1428</v>
      </c>
      <c r="D43" s="370" t="s">
        <v>1429</v>
      </c>
      <c r="E43" s="129">
        <v>592</v>
      </c>
      <c r="F43" s="316">
        <f t="shared" si="3"/>
        <v>205</v>
      </c>
      <c r="G43" s="130"/>
      <c r="H43" s="60" t="str">
        <f t="shared" si="4"/>
        <v/>
      </c>
      <c r="I43" s="129">
        <v>160</v>
      </c>
      <c r="J43" s="131"/>
      <c r="K43" s="132">
        <v>45</v>
      </c>
      <c r="L43" s="131"/>
      <c r="M43" s="129">
        <v>274</v>
      </c>
      <c r="N43" s="131"/>
      <c r="O43" s="129">
        <v>113</v>
      </c>
      <c r="P43" s="298">
        <f t="shared" si="2"/>
        <v>0.19087837837837837</v>
      </c>
      <c r="Q43" s="122" t="s">
        <v>1496</v>
      </c>
      <c r="R43" s="133">
        <v>0</v>
      </c>
      <c r="S43" s="126"/>
    </row>
    <row r="44" spans="1:19" s="133" customFormat="1" x14ac:dyDescent="0.2">
      <c r="A44" s="124" t="s">
        <v>1516</v>
      </c>
      <c r="B44" s="124" t="s">
        <v>1517</v>
      </c>
      <c r="C44" s="124" t="s">
        <v>1428</v>
      </c>
      <c r="D44" s="370" t="s">
        <v>1429</v>
      </c>
      <c r="E44" s="129">
        <v>1514</v>
      </c>
      <c r="F44" s="316">
        <f t="shared" si="3"/>
        <v>329</v>
      </c>
      <c r="G44" s="130">
        <f t="shared" si="3"/>
        <v>0.21730515191545574</v>
      </c>
      <c r="H44" s="60" t="str">
        <f t="shared" si="4"/>
        <v>19.7% - 23.9%</v>
      </c>
      <c r="I44" s="129">
        <v>255</v>
      </c>
      <c r="J44" s="131">
        <v>0.16842800528401586</v>
      </c>
      <c r="K44" s="132">
        <v>74</v>
      </c>
      <c r="L44" s="131">
        <v>4.8877146631439897E-2</v>
      </c>
      <c r="M44" s="129">
        <v>1170</v>
      </c>
      <c r="N44" s="131">
        <v>0.77278731836195513</v>
      </c>
      <c r="O44" s="129">
        <v>15</v>
      </c>
      <c r="P44" s="298">
        <f t="shared" si="2"/>
        <v>9.9075297225891673E-3</v>
      </c>
      <c r="Q44" s="122" t="s">
        <v>1518</v>
      </c>
      <c r="R44" s="133">
        <v>0</v>
      </c>
      <c r="S44" s="126"/>
    </row>
    <row r="45" spans="1:19" s="133" customFormat="1" x14ac:dyDescent="0.2">
      <c r="A45" s="124" t="s">
        <v>1519</v>
      </c>
      <c r="B45" s="124" t="s">
        <v>1520</v>
      </c>
      <c r="C45" s="124" t="s">
        <v>1428</v>
      </c>
      <c r="D45" s="370" t="s">
        <v>1429</v>
      </c>
      <c r="E45" s="129">
        <v>1051</v>
      </c>
      <c r="F45" s="316">
        <f t="shared" si="3"/>
        <v>243</v>
      </c>
      <c r="G45" s="130"/>
      <c r="H45" s="60" t="str">
        <f t="shared" si="4"/>
        <v/>
      </c>
      <c r="I45" s="129">
        <v>181</v>
      </c>
      <c r="J45" s="131"/>
      <c r="K45" s="132">
        <v>62</v>
      </c>
      <c r="L45" s="131"/>
      <c r="M45" s="129">
        <v>458</v>
      </c>
      <c r="N45" s="131"/>
      <c r="O45" s="129">
        <v>350</v>
      </c>
      <c r="P45" s="298">
        <f t="shared" si="2"/>
        <v>0.33301617507136061</v>
      </c>
      <c r="Q45" s="122" t="s">
        <v>1496</v>
      </c>
      <c r="R45" s="133">
        <v>0</v>
      </c>
      <c r="S45" s="126"/>
    </row>
    <row r="46" spans="1:19" s="133" customFormat="1" x14ac:dyDescent="0.2">
      <c r="A46" s="124" t="s">
        <v>1521</v>
      </c>
      <c r="B46" s="124" t="s">
        <v>1522</v>
      </c>
      <c r="C46" s="124" t="s">
        <v>1428</v>
      </c>
      <c r="D46" s="370" t="s">
        <v>1429</v>
      </c>
      <c r="E46" s="129">
        <v>1689</v>
      </c>
      <c r="F46" s="316">
        <f t="shared" si="3"/>
        <v>328</v>
      </c>
      <c r="G46" s="130">
        <f t="shared" si="3"/>
        <v>0.19419775014801657</v>
      </c>
      <c r="H46" s="60" t="str">
        <f t="shared" si="4"/>
        <v>17.6% - 21.4%</v>
      </c>
      <c r="I46" s="129">
        <v>240</v>
      </c>
      <c r="J46" s="131">
        <v>0.14209591474245115</v>
      </c>
      <c r="K46" s="132">
        <v>88</v>
      </c>
      <c r="L46" s="131">
        <v>5.2101835405565421E-2</v>
      </c>
      <c r="M46" s="129">
        <v>1294</v>
      </c>
      <c r="N46" s="131">
        <v>0.76613380698638245</v>
      </c>
      <c r="O46" s="129">
        <v>67</v>
      </c>
      <c r="P46" s="298">
        <f t="shared" si="2"/>
        <v>3.966844286560095E-2</v>
      </c>
      <c r="Q46" s="122" t="s">
        <v>1523</v>
      </c>
      <c r="R46" s="133">
        <v>0</v>
      </c>
      <c r="S46" s="126"/>
    </row>
    <row r="47" spans="1:19" s="133" customFormat="1" x14ac:dyDescent="0.2">
      <c r="A47" s="124" t="s">
        <v>1524</v>
      </c>
      <c r="B47" s="124" t="s">
        <v>1525</v>
      </c>
      <c r="C47" s="124" t="s">
        <v>1428</v>
      </c>
      <c r="D47" s="370" t="s">
        <v>1429</v>
      </c>
      <c r="E47" s="129">
        <v>1406</v>
      </c>
      <c r="F47" s="316">
        <f t="shared" si="3"/>
        <v>504</v>
      </c>
      <c r="G47" s="130"/>
      <c r="H47" s="60" t="str">
        <f t="shared" si="4"/>
        <v/>
      </c>
      <c r="I47" s="129">
        <v>385</v>
      </c>
      <c r="J47" s="131"/>
      <c r="K47" s="132">
        <v>119</v>
      </c>
      <c r="L47" s="131"/>
      <c r="M47" s="129">
        <v>785</v>
      </c>
      <c r="N47" s="131"/>
      <c r="O47" s="129">
        <v>117</v>
      </c>
      <c r="P47" s="298">
        <f t="shared" si="2"/>
        <v>8.321479374110953E-2</v>
      </c>
      <c r="Q47" s="122" t="s">
        <v>1496</v>
      </c>
      <c r="R47" s="133">
        <v>0</v>
      </c>
    </row>
    <row r="48" spans="1:19" s="133" customFormat="1" x14ac:dyDescent="0.2">
      <c r="A48" s="124" t="s">
        <v>1526</v>
      </c>
      <c r="B48" s="124" t="s">
        <v>1527</v>
      </c>
      <c r="C48" s="124" t="s">
        <v>1428</v>
      </c>
      <c r="D48" s="370" t="s">
        <v>1429</v>
      </c>
      <c r="E48" s="129">
        <v>5420</v>
      </c>
      <c r="F48" s="316">
        <f t="shared" si="3"/>
        <v>1691</v>
      </c>
      <c r="G48" s="130">
        <f t="shared" si="3"/>
        <v>0.31199261992619925</v>
      </c>
      <c r="H48" s="60" t="str">
        <f t="shared" si="4"/>
        <v>30.0% - 32.4%</v>
      </c>
      <c r="I48" s="129">
        <v>1138</v>
      </c>
      <c r="J48" s="131">
        <v>0.2099630996309963</v>
      </c>
      <c r="K48" s="132">
        <v>553</v>
      </c>
      <c r="L48" s="131">
        <v>0.10202952029520296</v>
      </c>
      <c r="M48" s="129">
        <v>3492</v>
      </c>
      <c r="N48" s="131">
        <v>0.64428044280442809</v>
      </c>
      <c r="O48" s="129">
        <v>237</v>
      </c>
      <c r="P48" s="298">
        <f t="shared" si="2"/>
        <v>4.3726937269372691E-2</v>
      </c>
      <c r="Q48" s="122" t="s">
        <v>1528</v>
      </c>
      <c r="R48" s="133">
        <v>0</v>
      </c>
    </row>
    <row r="49" spans="1:18" s="133" customFormat="1" x14ac:dyDescent="0.2">
      <c r="A49" s="124" t="s">
        <v>1529</v>
      </c>
      <c r="B49" s="124" t="s">
        <v>1530</v>
      </c>
      <c r="C49" s="124" t="s">
        <v>1428</v>
      </c>
      <c r="D49" s="370" t="s">
        <v>1429</v>
      </c>
      <c r="E49" s="129">
        <v>7569</v>
      </c>
      <c r="F49" s="316">
        <f t="shared" si="3"/>
        <v>1609</v>
      </c>
      <c r="G49" s="130"/>
      <c r="H49" s="60" t="str">
        <f t="shared" si="4"/>
        <v/>
      </c>
      <c r="I49" s="129">
        <v>954</v>
      </c>
      <c r="J49" s="131"/>
      <c r="K49" s="132">
        <v>655</v>
      </c>
      <c r="L49" s="131"/>
      <c r="M49" s="129">
        <v>1360</v>
      </c>
      <c r="N49" s="131"/>
      <c r="O49" s="129">
        <v>4600</v>
      </c>
      <c r="P49" s="298">
        <f t="shared" si="2"/>
        <v>0.60774210595851497</v>
      </c>
      <c r="Q49" s="122" t="s">
        <v>1531</v>
      </c>
      <c r="R49" s="133">
        <v>0</v>
      </c>
    </row>
    <row r="50" spans="1:18" s="133" customFormat="1" x14ac:dyDescent="0.2">
      <c r="A50" s="124" t="s">
        <v>1532</v>
      </c>
      <c r="B50" s="124" t="s">
        <v>1533</v>
      </c>
      <c r="C50" s="124" t="s">
        <v>1428</v>
      </c>
      <c r="D50" s="370" t="s">
        <v>1429</v>
      </c>
      <c r="E50" s="129">
        <v>3248</v>
      </c>
      <c r="F50" s="316">
        <f t="shared" si="3"/>
        <v>1260</v>
      </c>
      <c r="G50" s="130">
        <f t="shared" si="3"/>
        <v>0.38793103448275862</v>
      </c>
      <c r="H50" s="60" t="str">
        <f t="shared" si="4"/>
        <v>37.1% - 40.5%</v>
      </c>
      <c r="I50" s="129">
        <v>761</v>
      </c>
      <c r="J50" s="131">
        <v>0.23429802955665024</v>
      </c>
      <c r="K50" s="132">
        <v>499</v>
      </c>
      <c r="L50" s="131">
        <v>0.15363300492610837</v>
      </c>
      <c r="M50" s="129">
        <v>1988</v>
      </c>
      <c r="N50" s="131">
        <v>0.61206896551724133</v>
      </c>
      <c r="O50" s="129">
        <v>0</v>
      </c>
      <c r="P50" s="298">
        <f t="shared" si="2"/>
        <v>0</v>
      </c>
      <c r="Q50" s="122" t="s">
        <v>1534</v>
      </c>
      <c r="R50" s="133">
        <v>0</v>
      </c>
    </row>
    <row r="51" spans="1:18" s="133" customFormat="1" x14ac:dyDescent="0.2">
      <c r="A51" s="124" t="s">
        <v>1535</v>
      </c>
      <c r="B51" s="124" t="s">
        <v>1536</v>
      </c>
      <c r="C51" s="124" t="s">
        <v>1428</v>
      </c>
      <c r="D51" s="370" t="s">
        <v>1429</v>
      </c>
      <c r="E51" s="129">
        <v>1213</v>
      </c>
      <c r="F51" s="316">
        <f t="shared" si="3"/>
        <v>361</v>
      </c>
      <c r="G51" s="130"/>
      <c r="H51" s="60" t="str">
        <f t="shared" si="4"/>
        <v/>
      </c>
      <c r="I51" s="129">
        <v>263</v>
      </c>
      <c r="J51" s="131"/>
      <c r="K51" s="132">
        <v>98</v>
      </c>
      <c r="L51" s="131"/>
      <c r="M51" s="129">
        <v>518</v>
      </c>
      <c r="N51" s="131"/>
      <c r="O51" s="129">
        <v>334</v>
      </c>
      <c r="P51" s="298">
        <f t="shared" si="2"/>
        <v>0.27535037098103876</v>
      </c>
      <c r="Q51" s="122" t="s">
        <v>1496</v>
      </c>
      <c r="R51" s="133">
        <v>0</v>
      </c>
    </row>
    <row r="52" spans="1:18" s="133" customFormat="1" x14ac:dyDescent="0.2">
      <c r="A52" s="124" t="s">
        <v>1537</v>
      </c>
      <c r="B52" s="124" t="s">
        <v>1538</v>
      </c>
      <c r="C52" s="124" t="s">
        <v>1428</v>
      </c>
      <c r="D52" s="370" t="s">
        <v>1429</v>
      </c>
      <c r="E52" s="129">
        <v>1799</v>
      </c>
      <c r="F52" s="316">
        <f t="shared" si="3"/>
        <v>671</v>
      </c>
      <c r="G52" s="130"/>
      <c r="H52" s="60" t="str">
        <f t="shared" si="4"/>
        <v/>
      </c>
      <c r="I52" s="129">
        <v>422</v>
      </c>
      <c r="J52" s="131"/>
      <c r="K52" s="132">
        <v>249</v>
      </c>
      <c r="L52" s="131"/>
      <c r="M52" s="129">
        <v>1031</v>
      </c>
      <c r="N52" s="131"/>
      <c r="O52" s="129">
        <v>97</v>
      </c>
      <c r="P52" s="298">
        <f t="shared" si="2"/>
        <v>5.3918843802112287E-2</v>
      </c>
      <c r="Q52" s="122" t="s">
        <v>1496</v>
      </c>
      <c r="R52" s="133">
        <v>0</v>
      </c>
    </row>
    <row r="53" spans="1:18" s="133" customFormat="1" x14ac:dyDescent="0.2">
      <c r="A53" s="124" t="s">
        <v>1539</v>
      </c>
      <c r="B53" s="124" t="s">
        <v>1540</v>
      </c>
      <c r="C53" s="124" t="s">
        <v>1428</v>
      </c>
      <c r="D53" s="370" t="s">
        <v>1429</v>
      </c>
      <c r="E53" s="129">
        <v>427</v>
      </c>
      <c r="F53" s="316">
        <f t="shared" si="3"/>
        <v>179</v>
      </c>
      <c r="G53" s="130"/>
      <c r="H53" s="60" t="str">
        <f t="shared" si="4"/>
        <v/>
      </c>
      <c r="I53" s="129">
        <v>130</v>
      </c>
      <c r="J53" s="131"/>
      <c r="K53" s="132">
        <v>49</v>
      </c>
      <c r="L53" s="131"/>
      <c r="M53" s="129">
        <v>148</v>
      </c>
      <c r="N53" s="131"/>
      <c r="O53" s="129">
        <v>100</v>
      </c>
      <c r="P53" s="298">
        <f t="shared" si="2"/>
        <v>0.23419203747072601</v>
      </c>
      <c r="Q53" s="122" t="s">
        <v>1496</v>
      </c>
      <c r="R53" s="133">
        <v>0</v>
      </c>
    </row>
    <row r="54" spans="1:18" s="133" customFormat="1" x14ac:dyDescent="0.2">
      <c r="A54" s="124" t="s">
        <v>1541</v>
      </c>
      <c r="B54" s="124" t="s">
        <v>1542</v>
      </c>
      <c r="C54" s="124" t="s">
        <v>1428</v>
      </c>
      <c r="D54" s="370" t="s">
        <v>1429</v>
      </c>
      <c r="E54" s="129">
        <v>2181</v>
      </c>
      <c r="F54" s="316">
        <f t="shared" si="3"/>
        <v>1163</v>
      </c>
      <c r="G54" s="130"/>
      <c r="H54" s="60" t="str">
        <f t="shared" si="4"/>
        <v/>
      </c>
      <c r="I54" s="129">
        <v>895</v>
      </c>
      <c r="J54" s="131"/>
      <c r="K54" s="132">
        <v>268</v>
      </c>
      <c r="L54" s="131"/>
      <c r="M54" s="129">
        <v>1011</v>
      </c>
      <c r="N54" s="131"/>
      <c r="O54" s="129">
        <v>7</v>
      </c>
      <c r="P54" s="298">
        <f t="shared" si="2"/>
        <v>3.2095369096744614E-3</v>
      </c>
      <c r="Q54" s="122" t="s">
        <v>1543</v>
      </c>
      <c r="R54" s="133">
        <v>1</v>
      </c>
    </row>
    <row r="55" spans="1:18" s="133" customFormat="1" x14ac:dyDescent="0.2">
      <c r="A55" s="124" t="s">
        <v>1544</v>
      </c>
      <c r="B55" s="124" t="s">
        <v>1545</v>
      </c>
      <c r="C55" s="124" t="s">
        <v>1428</v>
      </c>
      <c r="D55" s="370" t="s">
        <v>1429</v>
      </c>
      <c r="E55" s="129">
        <v>794</v>
      </c>
      <c r="F55" s="316">
        <f t="shared" si="3"/>
        <v>259</v>
      </c>
      <c r="G55" s="130"/>
      <c r="H55" s="60" t="str">
        <f t="shared" si="4"/>
        <v/>
      </c>
      <c r="I55" s="129">
        <v>197</v>
      </c>
      <c r="J55" s="131"/>
      <c r="K55" s="132">
        <v>62</v>
      </c>
      <c r="L55" s="131"/>
      <c r="M55" s="129">
        <v>363</v>
      </c>
      <c r="N55" s="131"/>
      <c r="O55" s="129">
        <v>172</v>
      </c>
      <c r="P55" s="298">
        <f t="shared" si="2"/>
        <v>0.21662468513853905</v>
      </c>
      <c r="Q55" s="122" t="s">
        <v>1496</v>
      </c>
      <c r="R55" s="133">
        <v>0</v>
      </c>
    </row>
    <row r="56" spans="1:18" s="133" customFormat="1" x14ac:dyDescent="0.2">
      <c r="A56" s="124" t="s">
        <v>1546</v>
      </c>
      <c r="B56" s="124" t="s">
        <v>1547</v>
      </c>
      <c r="C56" s="124" t="s">
        <v>1428</v>
      </c>
      <c r="D56" s="370" t="s">
        <v>1429</v>
      </c>
      <c r="E56" s="129">
        <v>3325</v>
      </c>
      <c r="F56" s="316">
        <f t="shared" si="3"/>
        <v>1300</v>
      </c>
      <c r="G56" s="130">
        <f t="shared" si="3"/>
        <v>0.39097744360902253</v>
      </c>
      <c r="H56" s="60" t="str">
        <f t="shared" si="4"/>
        <v>37.5% - 40.8%</v>
      </c>
      <c r="I56" s="129">
        <v>1051</v>
      </c>
      <c r="J56" s="131">
        <v>0.31609022556390975</v>
      </c>
      <c r="K56" s="132">
        <v>249</v>
      </c>
      <c r="L56" s="131">
        <v>7.488721804511278E-2</v>
      </c>
      <c r="M56" s="129">
        <v>1951</v>
      </c>
      <c r="N56" s="131">
        <v>0.58676691729323305</v>
      </c>
      <c r="O56" s="129">
        <v>74</v>
      </c>
      <c r="P56" s="298">
        <f t="shared" si="2"/>
        <v>2.2255639097744362E-2</v>
      </c>
      <c r="Q56" s="122" t="s">
        <v>1548</v>
      </c>
      <c r="R56" s="133">
        <v>0</v>
      </c>
    </row>
    <row r="57" spans="1:18" s="133" customFormat="1" x14ac:dyDescent="0.2">
      <c r="A57" s="124" t="s">
        <v>1549</v>
      </c>
      <c r="B57" s="124" t="s">
        <v>1550</v>
      </c>
      <c r="C57" s="124" t="s">
        <v>1428</v>
      </c>
      <c r="D57" s="370" t="s">
        <v>1429</v>
      </c>
      <c r="E57" s="129">
        <v>2850</v>
      </c>
      <c r="F57" s="316">
        <f t="shared" si="3"/>
        <v>775</v>
      </c>
      <c r="G57" s="130">
        <f t="shared" si="3"/>
        <v>0.27192982456140352</v>
      </c>
      <c r="H57" s="60" t="str">
        <f t="shared" si="4"/>
        <v>25.6% - 28.9%</v>
      </c>
      <c r="I57" s="129">
        <v>631</v>
      </c>
      <c r="J57" s="131">
        <v>0.22140350877192982</v>
      </c>
      <c r="K57" s="132">
        <v>144</v>
      </c>
      <c r="L57" s="131">
        <v>5.0526315789473683E-2</v>
      </c>
      <c r="M57" s="129">
        <v>1982</v>
      </c>
      <c r="N57" s="131">
        <v>0.69543859649122808</v>
      </c>
      <c r="O57" s="129">
        <v>93</v>
      </c>
      <c r="P57" s="298">
        <f t="shared" si="2"/>
        <v>3.2631578947368421E-2</v>
      </c>
      <c r="Q57" s="122" t="s">
        <v>1551</v>
      </c>
      <c r="R57" s="133">
        <v>0</v>
      </c>
    </row>
    <row r="58" spans="1:18" s="133" customFormat="1" x14ac:dyDescent="0.2">
      <c r="A58" s="124" t="s">
        <v>1552</v>
      </c>
      <c r="B58" s="124" t="s">
        <v>1553</v>
      </c>
      <c r="C58" s="124" t="s">
        <v>1428</v>
      </c>
      <c r="D58" s="370" t="s">
        <v>1429</v>
      </c>
      <c r="E58" s="129">
        <v>840</v>
      </c>
      <c r="F58" s="316">
        <f t="shared" si="3"/>
        <v>185</v>
      </c>
      <c r="G58" s="130"/>
      <c r="H58" s="60" t="str">
        <f t="shared" si="4"/>
        <v/>
      </c>
      <c r="I58" s="129">
        <v>139</v>
      </c>
      <c r="J58" s="131"/>
      <c r="K58" s="132">
        <v>46</v>
      </c>
      <c r="L58" s="131"/>
      <c r="M58" s="129">
        <v>150</v>
      </c>
      <c r="N58" s="131"/>
      <c r="O58" s="129">
        <v>505</v>
      </c>
      <c r="P58" s="298">
        <f t="shared" si="2"/>
        <v>0.60119047619047616</v>
      </c>
      <c r="Q58" s="122" t="s">
        <v>1482</v>
      </c>
      <c r="R58" s="133">
        <v>0</v>
      </c>
    </row>
    <row r="59" spans="1:18" s="133" customFormat="1" x14ac:dyDescent="0.2">
      <c r="A59" s="124" t="s">
        <v>1554</v>
      </c>
      <c r="B59" s="124" t="s">
        <v>1555</v>
      </c>
      <c r="C59" s="124" t="s">
        <v>1428</v>
      </c>
      <c r="D59" s="370" t="s">
        <v>1429</v>
      </c>
      <c r="E59" s="129">
        <v>1129</v>
      </c>
      <c r="F59" s="316">
        <f t="shared" si="3"/>
        <v>386</v>
      </c>
      <c r="G59" s="130">
        <f t="shared" si="3"/>
        <v>0.34189548272807796</v>
      </c>
      <c r="H59" s="60" t="str">
        <f t="shared" si="4"/>
        <v>31.5% - 37.0%</v>
      </c>
      <c r="I59" s="129">
        <v>278</v>
      </c>
      <c r="J59" s="131">
        <v>0.2462356067316209</v>
      </c>
      <c r="K59" s="132">
        <v>108</v>
      </c>
      <c r="L59" s="131">
        <v>9.5659875996457047E-2</v>
      </c>
      <c r="M59" s="129">
        <v>690</v>
      </c>
      <c r="N59" s="131">
        <v>0.61116031886625333</v>
      </c>
      <c r="O59" s="129">
        <v>53</v>
      </c>
      <c r="P59" s="298">
        <f t="shared" si="2"/>
        <v>4.6944198405668734E-2</v>
      </c>
      <c r="Q59" s="122" t="s">
        <v>1496</v>
      </c>
      <c r="R59" s="133">
        <v>0</v>
      </c>
    </row>
    <row r="60" spans="1:18" s="133" customFormat="1" x14ac:dyDescent="0.2">
      <c r="A60" s="124" t="s">
        <v>1556</v>
      </c>
      <c r="B60" s="124" t="s">
        <v>1557</v>
      </c>
      <c r="C60" s="124" t="s">
        <v>1428</v>
      </c>
      <c r="D60" s="370" t="s">
        <v>1429</v>
      </c>
      <c r="E60" s="129">
        <v>1763</v>
      </c>
      <c r="F60" s="316">
        <f t="shared" si="3"/>
        <v>386</v>
      </c>
      <c r="G60" s="130"/>
      <c r="H60" s="60" t="str">
        <f t="shared" si="4"/>
        <v/>
      </c>
      <c r="I60" s="129">
        <v>268</v>
      </c>
      <c r="J60" s="131"/>
      <c r="K60" s="132">
        <v>118</v>
      </c>
      <c r="L60" s="131"/>
      <c r="M60" s="129">
        <v>1335</v>
      </c>
      <c r="N60" s="131"/>
      <c r="O60" s="129">
        <v>42</v>
      </c>
      <c r="P60" s="298">
        <f t="shared" si="2"/>
        <v>2.3823028927963699E-2</v>
      </c>
      <c r="Q60" s="122" t="s">
        <v>1558</v>
      </c>
      <c r="R60" s="133">
        <v>1</v>
      </c>
    </row>
    <row r="61" spans="1:18" s="133" customFormat="1" x14ac:dyDescent="0.2">
      <c r="A61" s="124" t="s">
        <v>1559</v>
      </c>
      <c r="B61" s="124" t="s">
        <v>1560</v>
      </c>
      <c r="C61" s="124" t="s">
        <v>1428</v>
      </c>
      <c r="D61" s="370" t="s">
        <v>1429</v>
      </c>
      <c r="E61" s="129">
        <v>4806</v>
      </c>
      <c r="F61" s="316">
        <f t="shared" si="3"/>
        <v>2266</v>
      </c>
      <c r="G61" s="130"/>
      <c r="H61" s="60" t="str">
        <f t="shared" si="4"/>
        <v/>
      </c>
      <c r="I61" s="129">
        <v>1898</v>
      </c>
      <c r="J61" s="131"/>
      <c r="K61" s="132">
        <v>368</v>
      </c>
      <c r="L61" s="131"/>
      <c r="M61" s="129">
        <v>2507</v>
      </c>
      <c r="N61" s="131"/>
      <c r="O61" s="129">
        <v>33</v>
      </c>
      <c r="P61" s="298">
        <f t="shared" si="2"/>
        <v>6.8664169787765296E-3</v>
      </c>
      <c r="Q61" s="122" t="s">
        <v>1561</v>
      </c>
      <c r="R61" s="133">
        <v>1</v>
      </c>
    </row>
    <row r="62" spans="1:18" s="133" customFormat="1" x14ac:dyDescent="0.2">
      <c r="A62" s="124" t="s">
        <v>1562</v>
      </c>
      <c r="B62" s="124" t="s">
        <v>1563</v>
      </c>
      <c r="C62" s="124" t="s">
        <v>1428</v>
      </c>
      <c r="D62" s="370" t="s">
        <v>1429</v>
      </c>
      <c r="E62" s="129">
        <v>2651</v>
      </c>
      <c r="F62" s="316">
        <f t="shared" si="3"/>
        <v>585</v>
      </c>
      <c r="G62" s="130"/>
      <c r="H62" s="60" t="str">
        <f t="shared" si="4"/>
        <v/>
      </c>
      <c r="I62" s="129">
        <v>418</v>
      </c>
      <c r="J62" s="131"/>
      <c r="K62" s="132">
        <v>167</v>
      </c>
      <c r="L62" s="131"/>
      <c r="M62" s="129">
        <v>1132</v>
      </c>
      <c r="N62" s="131"/>
      <c r="O62" s="129">
        <v>934</v>
      </c>
      <c r="P62" s="298">
        <f t="shared" si="2"/>
        <v>0.35231987929083364</v>
      </c>
      <c r="Q62" s="122" t="s">
        <v>1564</v>
      </c>
      <c r="R62" s="133">
        <v>0</v>
      </c>
    </row>
    <row r="63" spans="1:18" s="133" customFormat="1" x14ac:dyDescent="0.2">
      <c r="A63" s="124" t="s">
        <v>1565</v>
      </c>
      <c r="B63" s="124" t="s">
        <v>1566</v>
      </c>
      <c r="C63" s="124" t="s">
        <v>1428</v>
      </c>
      <c r="D63" s="370" t="s">
        <v>1429</v>
      </c>
      <c r="E63" s="129">
        <v>10</v>
      </c>
      <c r="F63" s="316">
        <f t="shared" si="3"/>
        <v>3</v>
      </c>
      <c r="G63" s="130"/>
      <c r="H63" s="60" t="str">
        <f t="shared" si="4"/>
        <v/>
      </c>
      <c r="I63" s="129">
        <v>2</v>
      </c>
      <c r="J63" s="131"/>
      <c r="K63" s="132">
        <v>1</v>
      </c>
      <c r="L63" s="131"/>
      <c r="M63" s="129">
        <v>7</v>
      </c>
      <c r="N63" s="131"/>
      <c r="O63" s="129">
        <v>0</v>
      </c>
      <c r="P63" s="298">
        <f t="shared" si="2"/>
        <v>0</v>
      </c>
      <c r="Q63" s="122" t="s">
        <v>1567</v>
      </c>
      <c r="R63" s="133">
        <v>1</v>
      </c>
    </row>
    <row r="64" spans="1:18" s="133" customFormat="1" x14ac:dyDescent="0.2">
      <c r="A64" s="124" t="s">
        <v>1568</v>
      </c>
      <c r="B64" s="124" t="s">
        <v>1569</v>
      </c>
      <c r="C64" s="124" t="s">
        <v>1428</v>
      </c>
      <c r="D64" s="370" t="s">
        <v>1429</v>
      </c>
      <c r="E64" s="129">
        <v>2358</v>
      </c>
      <c r="F64" s="316">
        <f t="shared" si="3"/>
        <v>863</v>
      </c>
      <c r="G64" s="130">
        <f t="shared" si="3"/>
        <v>0.36598812553011029</v>
      </c>
      <c r="H64" s="60" t="str">
        <f t="shared" si="4"/>
        <v>34.7% - 38.6%</v>
      </c>
      <c r="I64" s="129">
        <v>674</v>
      </c>
      <c r="J64" s="131">
        <v>0.28583545377438507</v>
      </c>
      <c r="K64" s="132">
        <v>189</v>
      </c>
      <c r="L64" s="131">
        <v>8.0152671755725186E-2</v>
      </c>
      <c r="M64" s="129">
        <v>1451</v>
      </c>
      <c r="N64" s="131">
        <v>0.61535199321458867</v>
      </c>
      <c r="O64" s="129">
        <v>44</v>
      </c>
      <c r="P64" s="298">
        <f t="shared" si="2"/>
        <v>1.8659881255301103E-2</v>
      </c>
      <c r="Q64" s="122" t="s">
        <v>1570</v>
      </c>
      <c r="R64" s="133">
        <v>0</v>
      </c>
    </row>
    <row r="65" spans="1:18" s="133" customFormat="1" x14ac:dyDescent="0.2">
      <c r="A65" s="124" t="s">
        <v>1571</v>
      </c>
      <c r="B65" s="124" t="s">
        <v>1572</v>
      </c>
      <c r="C65" s="124" t="s">
        <v>1428</v>
      </c>
      <c r="D65" s="370" t="s">
        <v>1429</v>
      </c>
      <c r="E65" s="129">
        <v>1067</v>
      </c>
      <c r="F65" s="316">
        <f t="shared" si="3"/>
        <v>342</v>
      </c>
      <c r="G65" s="130"/>
      <c r="H65" s="60" t="str">
        <f t="shared" si="4"/>
        <v/>
      </c>
      <c r="I65" s="129">
        <v>229</v>
      </c>
      <c r="J65" s="131"/>
      <c r="K65" s="132">
        <v>113</v>
      </c>
      <c r="L65" s="131"/>
      <c r="M65" s="129">
        <v>663</v>
      </c>
      <c r="N65" s="131"/>
      <c r="O65" s="129">
        <v>62</v>
      </c>
      <c r="P65" s="298">
        <f t="shared" si="2"/>
        <v>5.8106841611996252E-2</v>
      </c>
      <c r="Q65" s="122" t="s">
        <v>1496</v>
      </c>
      <c r="R65" s="133">
        <v>0</v>
      </c>
    </row>
    <row r="66" spans="1:18" s="133" customFormat="1" x14ac:dyDescent="0.2">
      <c r="A66" s="124" t="s">
        <v>1573</v>
      </c>
      <c r="B66" s="124" t="s">
        <v>1574</v>
      </c>
      <c r="C66" s="124" t="s">
        <v>1428</v>
      </c>
      <c r="D66" s="370" t="s">
        <v>1429</v>
      </c>
      <c r="E66" s="129">
        <v>3546</v>
      </c>
      <c r="F66" s="316">
        <f t="shared" si="3"/>
        <v>1107</v>
      </c>
      <c r="G66" s="130">
        <f t="shared" si="3"/>
        <v>0.31218274111675126</v>
      </c>
      <c r="H66" s="60" t="str">
        <f t="shared" si="4"/>
        <v>29.7% - 32.8%</v>
      </c>
      <c r="I66" s="129">
        <v>681</v>
      </c>
      <c r="J66" s="131">
        <v>0.19204737732656516</v>
      </c>
      <c r="K66" s="132">
        <v>426</v>
      </c>
      <c r="L66" s="131">
        <v>0.12013536379018612</v>
      </c>
      <c r="M66" s="129">
        <v>2432</v>
      </c>
      <c r="N66" s="131">
        <v>0.68584320360970108</v>
      </c>
      <c r="O66" s="129">
        <v>7</v>
      </c>
      <c r="P66" s="298">
        <f t="shared" si="2"/>
        <v>1.9740552735476595E-3</v>
      </c>
      <c r="Q66" s="122" t="s">
        <v>1575</v>
      </c>
      <c r="R66" s="133">
        <v>0</v>
      </c>
    </row>
    <row r="67" spans="1:18" s="133" customFormat="1" x14ac:dyDescent="0.2">
      <c r="A67" s="124" t="s">
        <v>1576</v>
      </c>
      <c r="B67" s="124" t="s">
        <v>1577</v>
      </c>
      <c r="C67" s="124" t="s">
        <v>1428</v>
      </c>
      <c r="D67" s="370" t="s">
        <v>1429</v>
      </c>
      <c r="E67" s="129">
        <v>3546</v>
      </c>
      <c r="F67" s="316">
        <f t="shared" si="3"/>
        <v>1098</v>
      </c>
      <c r="G67" s="130">
        <f t="shared" si="3"/>
        <v>0.30964467005076141</v>
      </c>
      <c r="H67" s="60" t="str">
        <f t="shared" si="4"/>
        <v>29.5% - 32.5%</v>
      </c>
      <c r="I67" s="129">
        <v>840</v>
      </c>
      <c r="J67" s="131">
        <v>0.23688663282571912</v>
      </c>
      <c r="K67" s="132">
        <v>258</v>
      </c>
      <c r="L67" s="131">
        <v>7.2758037225042302E-2</v>
      </c>
      <c r="M67" s="129">
        <v>2447</v>
      </c>
      <c r="N67" s="131">
        <v>0.69007332205301752</v>
      </c>
      <c r="O67" s="129">
        <v>1</v>
      </c>
      <c r="P67" s="298">
        <f t="shared" si="2"/>
        <v>2.8200789622109422E-4</v>
      </c>
      <c r="Q67" s="122" t="s">
        <v>1578</v>
      </c>
      <c r="R67" s="133">
        <v>0</v>
      </c>
    </row>
    <row r="68" spans="1:18" s="133" customFormat="1" x14ac:dyDescent="0.2">
      <c r="A68" s="124" t="s">
        <v>1579</v>
      </c>
      <c r="B68" s="124" t="s">
        <v>1580</v>
      </c>
      <c r="C68" s="124" t="s">
        <v>1428</v>
      </c>
      <c r="D68" s="370" t="s">
        <v>1429</v>
      </c>
      <c r="E68" s="129">
        <v>869</v>
      </c>
      <c r="F68" s="316">
        <f t="shared" si="3"/>
        <v>207</v>
      </c>
      <c r="G68" s="130"/>
      <c r="H68" s="60" t="str">
        <f t="shared" si="4"/>
        <v/>
      </c>
      <c r="I68" s="129">
        <v>162</v>
      </c>
      <c r="J68" s="131"/>
      <c r="K68" s="132">
        <v>45</v>
      </c>
      <c r="L68" s="131"/>
      <c r="M68" s="129">
        <v>497</v>
      </c>
      <c r="N68" s="131"/>
      <c r="O68" s="129">
        <v>165</v>
      </c>
      <c r="P68" s="298">
        <f t="shared" si="2"/>
        <v>0.189873417721519</v>
      </c>
      <c r="Q68" s="122" t="s">
        <v>1496</v>
      </c>
      <c r="R68" s="133">
        <v>0</v>
      </c>
    </row>
    <row r="69" spans="1:18" s="133" customFormat="1" x14ac:dyDescent="0.2">
      <c r="A69" s="124" t="s">
        <v>1581</v>
      </c>
      <c r="B69" s="124" t="s">
        <v>1582</v>
      </c>
      <c r="C69" s="124" t="s">
        <v>1430</v>
      </c>
      <c r="D69" s="370" t="s">
        <v>1431</v>
      </c>
      <c r="E69" s="129">
        <v>2900</v>
      </c>
      <c r="F69" s="316">
        <f t="shared" si="3"/>
        <v>816</v>
      </c>
      <c r="G69" s="130">
        <f t="shared" si="3"/>
        <v>0.28137931034482755</v>
      </c>
      <c r="H69" s="60" t="str">
        <f t="shared" si="4"/>
        <v>26.5% - 29.8%</v>
      </c>
      <c r="I69" s="129">
        <v>621</v>
      </c>
      <c r="J69" s="131">
        <v>0.21413793103448275</v>
      </c>
      <c r="K69" s="132">
        <v>195</v>
      </c>
      <c r="L69" s="131">
        <v>6.7241379310344823E-2</v>
      </c>
      <c r="M69" s="129">
        <v>1961</v>
      </c>
      <c r="N69" s="131">
        <v>0.67620689655172417</v>
      </c>
      <c r="O69" s="129">
        <v>123</v>
      </c>
      <c r="P69" s="298">
        <f t="shared" si="2"/>
        <v>4.2413793103448276E-2</v>
      </c>
      <c r="Q69" s="122" t="s">
        <v>1583</v>
      </c>
      <c r="R69" s="133">
        <v>0</v>
      </c>
    </row>
    <row r="70" spans="1:18" s="133" customFormat="1" x14ac:dyDescent="0.2">
      <c r="A70" s="124" t="s">
        <v>1584</v>
      </c>
      <c r="B70" s="124" t="s">
        <v>1585</v>
      </c>
      <c r="C70" s="124" t="s">
        <v>1430</v>
      </c>
      <c r="D70" s="370" t="s">
        <v>1431</v>
      </c>
      <c r="E70" s="129">
        <v>7747</v>
      </c>
      <c r="F70" s="316">
        <f t="shared" si="3"/>
        <v>3119</v>
      </c>
      <c r="G70" s="130">
        <f t="shared" si="3"/>
        <v>0.40260746095262684</v>
      </c>
      <c r="H70" s="60" t="str">
        <f t="shared" si="4"/>
        <v>39.2% - 41.4%</v>
      </c>
      <c r="I70" s="129">
        <v>1938</v>
      </c>
      <c r="J70" s="131">
        <v>0.25016135278172197</v>
      </c>
      <c r="K70" s="132">
        <v>1181</v>
      </c>
      <c r="L70" s="131">
        <v>0.15244610817090487</v>
      </c>
      <c r="M70" s="129">
        <v>4376</v>
      </c>
      <c r="N70" s="131">
        <v>0.56486381825222665</v>
      </c>
      <c r="O70" s="129">
        <v>252</v>
      </c>
      <c r="P70" s="298">
        <f t="shared" si="2"/>
        <v>3.2528720795146508E-2</v>
      </c>
      <c r="Q70" s="122" t="s">
        <v>1586</v>
      </c>
      <c r="R70" s="133">
        <v>0</v>
      </c>
    </row>
    <row r="71" spans="1:18" s="133" customFormat="1" x14ac:dyDescent="0.2">
      <c r="A71" s="124" t="s">
        <v>1587</v>
      </c>
      <c r="B71" s="124" t="s">
        <v>1588</v>
      </c>
      <c r="C71" s="124" t="s">
        <v>1430</v>
      </c>
      <c r="D71" s="370" t="s">
        <v>1431</v>
      </c>
      <c r="E71" s="129">
        <v>2733</v>
      </c>
      <c r="F71" s="316">
        <f t="shared" si="3"/>
        <v>1099</v>
      </c>
      <c r="G71" s="130">
        <f t="shared" si="3"/>
        <v>0.40212221002561288</v>
      </c>
      <c r="H71" s="60" t="str">
        <f t="shared" si="4"/>
        <v>38.4% - 42.1%</v>
      </c>
      <c r="I71" s="129">
        <v>804</v>
      </c>
      <c r="J71" s="131">
        <v>0.29418221734357847</v>
      </c>
      <c r="K71" s="132">
        <v>295</v>
      </c>
      <c r="L71" s="131">
        <v>0.1079399926820344</v>
      </c>
      <c r="M71" s="129">
        <v>1611</v>
      </c>
      <c r="N71" s="131">
        <v>0.58946212952799126</v>
      </c>
      <c r="O71" s="129">
        <v>23</v>
      </c>
      <c r="P71" s="298">
        <f t="shared" si="2"/>
        <v>8.4156604463959013E-3</v>
      </c>
      <c r="Q71" s="122" t="s">
        <v>1589</v>
      </c>
      <c r="R71" s="133">
        <v>0</v>
      </c>
    </row>
    <row r="72" spans="1:18" s="133" customFormat="1" x14ac:dyDescent="0.2">
      <c r="A72" s="124" t="s">
        <v>1590</v>
      </c>
      <c r="B72" s="124" t="s">
        <v>1591</v>
      </c>
      <c r="C72" s="124" t="s">
        <v>1430</v>
      </c>
      <c r="D72" s="370" t="s">
        <v>1431</v>
      </c>
      <c r="E72" s="129">
        <v>444</v>
      </c>
      <c r="F72" s="316">
        <f t="shared" si="3"/>
        <v>122</v>
      </c>
      <c r="G72" s="130"/>
      <c r="H72" s="60" t="str">
        <f t="shared" si="4"/>
        <v/>
      </c>
      <c r="I72" s="129">
        <v>97</v>
      </c>
      <c r="J72" s="131"/>
      <c r="K72" s="132">
        <v>25</v>
      </c>
      <c r="L72" s="131"/>
      <c r="M72" s="129">
        <v>150</v>
      </c>
      <c r="N72" s="131"/>
      <c r="O72" s="129">
        <v>172</v>
      </c>
      <c r="P72" s="298">
        <f t="shared" si="2"/>
        <v>0.38738738738738737</v>
      </c>
      <c r="Q72" s="122" t="s">
        <v>1592</v>
      </c>
      <c r="R72" s="133">
        <v>0</v>
      </c>
    </row>
    <row r="73" spans="1:18" s="133" customFormat="1" x14ac:dyDescent="0.2">
      <c r="A73" s="124" t="s">
        <v>1593</v>
      </c>
      <c r="B73" s="124" t="s">
        <v>1594</v>
      </c>
      <c r="C73" s="124" t="s">
        <v>1430</v>
      </c>
      <c r="D73" s="370" t="s">
        <v>1431</v>
      </c>
      <c r="E73" s="129">
        <v>3686</v>
      </c>
      <c r="F73" s="316">
        <f t="shared" si="3"/>
        <v>999</v>
      </c>
      <c r="G73" s="130"/>
      <c r="H73" s="60" t="str">
        <f t="shared" si="4"/>
        <v/>
      </c>
      <c r="I73" s="129">
        <v>701</v>
      </c>
      <c r="J73" s="131"/>
      <c r="K73" s="132">
        <v>298</v>
      </c>
      <c r="L73" s="131"/>
      <c r="M73" s="129">
        <v>1936</v>
      </c>
      <c r="N73" s="131"/>
      <c r="O73" s="129">
        <v>751</v>
      </c>
      <c r="P73" s="298">
        <f t="shared" ref="P73:P136" si="5">O73/E73</f>
        <v>0.20374389582202931</v>
      </c>
      <c r="Q73" s="122" t="s">
        <v>1595</v>
      </c>
      <c r="R73" s="133">
        <v>0</v>
      </c>
    </row>
    <row r="74" spans="1:18" s="133" customFormat="1" x14ac:dyDescent="0.2">
      <c r="A74" s="124" t="s">
        <v>1596</v>
      </c>
      <c r="B74" s="124" t="s">
        <v>1597</v>
      </c>
      <c r="C74" s="124" t="s">
        <v>1430</v>
      </c>
      <c r="D74" s="370" t="s">
        <v>1431</v>
      </c>
      <c r="E74" s="129">
        <v>2773</v>
      </c>
      <c r="F74" s="316">
        <f t="shared" si="3"/>
        <v>1185</v>
      </c>
      <c r="G74" s="130">
        <f t="shared" si="3"/>
        <v>0.42733501622791198</v>
      </c>
      <c r="H74" s="60" t="str">
        <f t="shared" si="4"/>
        <v>40.9% - 44.6%</v>
      </c>
      <c r="I74" s="129">
        <v>922</v>
      </c>
      <c r="J74" s="131">
        <v>0.33249188604399565</v>
      </c>
      <c r="K74" s="132">
        <v>263</v>
      </c>
      <c r="L74" s="131">
        <v>9.4843130183916338E-2</v>
      </c>
      <c r="M74" s="129">
        <v>1581</v>
      </c>
      <c r="N74" s="131">
        <v>0.57014064190407499</v>
      </c>
      <c r="O74" s="129">
        <v>7</v>
      </c>
      <c r="P74" s="298">
        <f t="shared" si="5"/>
        <v>2.5243418680129825E-3</v>
      </c>
      <c r="Q74" s="122" t="s">
        <v>1598</v>
      </c>
      <c r="R74" s="133">
        <v>0</v>
      </c>
    </row>
    <row r="75" spans="1:18" s="133" customFormat="1" x14ac:dyDescent="0.2">
      <c r="A75" s="124" t="s">
        <v>1599</v>
      </c>
      <c r="B75" s="124" t="s">
        <v>1600</v>
      </c>
      <c r="C75" s="124" t="s">
        <v>1430</v>
      </c>
      <c r="D75" s="370" t="s">
        <v>1431</v>
      </c>
      <c r="E75" s="129">
        <v>757</v>
      </c>
      <c r="F75" s="316">
        <f t="shared" si="3"/>
        <v>291</v>
      </c>
      <c r="G75" s="130"/>
      <c r="H75" s="60" t="str">
        <f t="shared" si="4"/>
        <v/>
      </c>
      <c r="I75" s="129">
        <v>229</v>
      </c>
      <c r="J75" s="131"/>
      <c r="K75" s="132">
        <v>62</v>
      </c>
      <c r="L75" s="131"/>
      <c r="M75" s="129">
        <v>329</v>
      </c>
      <c r="N75" s="131"/>
      <c r="O75" s="129">
        <v>137</v>
      </c>
      <c r="P75" s="298">
        <f t="shared" si="5"/>
        <v>0.1809775429326288</v>
      </c>
      <c r="Q75" s="122" t="s">
        <v>1592</v>
      </c>
      <c r="R75" s="133">
        <v>0</v>
      </c>
    </row>
    <row r="76" spans="1:18" s="133" customFormat="1" x14ac:dyDescent="0.2">
      <c r="A76" s="124" t="s">
        <v>1601</v>
      </c>
      <c r="B76" s="124" t="s">
        <v>1602</v>
      </c>
      <c r="C76" s="124" t="s">
        <v>1430</v>
      </c>
      <c r="D76" s="370" t="s">
        <v>1431</v>
      </c>
      <c r="E76" s="129">
        <v>1550</v>
      </c>
      <c r="F76" s="316">
        <f t="shared" si="3"/>
        <v>695</v>
      </c>
      <c r="G76" s="130"/>
      <c r="H76" s="60" t="str">
        <f t="shared" si="4"/>
        <v/>
      </c>
      <c r="I76" s="129">
        <v>548</v>
      </c>
      <c r="J76" s="131"/>
      <c r="K76" s="132">
        <v>147</v>
      </c>
      <c r="L76" s="131"/>
      <c r="M76" s="129">
        <v>579</v>
      </c>
      <c r="N76" s="131"/>
      <c r="O76" s="129">
        <v>276</v>
      </c>
      <c r="P76" s="298">
        <f t="shared" si="5"/>
        <v>0.17806451612903226</v>
      </c>
      <c r="Q76" s="122" t="s">
        <v>1592</v>
      </c>
      <c r="R76" s="133">
        <v>0</v>
      </c>
    </row>
    <row r="77" spans="1:18" s="133" customFormat="1" x14ac:dyDescent="0.2">
      <c r="A77" s="124" t="s">
        <v>1603</v>
      </c>
      <c r="B77" s="124" t="s">
        <v>1604</v>
      </c>
      <c r="C77" s="124" t="s">
        <v>1430</v>
      </c>
      <c r="D77" s="370" t="s">
        <v>1431</v>
      </c>
      <c r="E77" s="129">
        <v>3936</v>
      </c>
      <c r="F77" s="316">
        <f t="shared" si="3"/>
        <v>1262</v>
      </c>
      <c r="G77" s="130">
        <f t="shared" si="3"/>
        <v>0.320630081300813</v>
      </c>
      <c r="H77" s="60" t="str">
        <f t="shared" si="4"/>
        <v>30.6% - 33.5%</v>
      </c>
      <c r="I77" s="129">
        <v>891</v>
      </c>
      <c r="J77" s="131">
        <v>0.2263719512195122</v>
      </c>
      <c r="K77" s="132">
        <v>371</v>
      </c>
      <c r="L77" s="131">
        <v>9.4258130081300809E-2</v>
      </c>
      <c r="M77" s="129">
        <v>2672</v>
      </c>
      <c r="N77" s="131">
        <v>0.67886178861788615</v>
      </c>
      <c r="O77" s="129">
        <v>2</v>
      </c>
      <c r="P77" s="298">
        <f t="shared" si="5"/>
        <v>5.0813008130081306E-4</v>
      </c>
      <c r="Q77" s="122" t="s">
        <v>1605</v>
      </c>
      <c r="R77" s="133">
        <v>0</v>
      </c>
    </row>
    <row r="78" spans="1:18" s="133" customFormat="1" x14ac:dyDescent="0.2">
      <c r="A78" s="124" t="s">
        <v>1606</v>
      </c>
      <c r="B78" s="124" t="s">
        <v>1607</v>
      </c>
      <c r="C78" s="124" t="s">
        <v>1430</v>
      </c>
      <c r="D78" s="370" t="s">
        <v>1431</v>
      </c>
      <c r="E78" s="129">
        <v>5479</v>
      </c>
      <c r="F78" s="316">
        <f t="shared" si="3"/>
        <v>2536</v>
      </c>
      <c r="G78" s="130">
        <f t="shared" si="3"/>
        <v>0.46285818580032856</v>
      </c>
      <c r="H78" s="60" t="str">
        <f t="shared" si="4"/>
        <v>45.0% - 47.6%</v>
      </c>
      <c r="I78" s="129">
        <v>1604</v>
      </c>
      <c r="J78" s="131">
        <v>0.29275415221755796</v>
      </c>
      <c r="K78" s="132">
        <v>932</v>
      </c>
      <c r="L78" s="131">
        <v>0.17010403358277057</v>
      </c>
      <c r="M78" s="129">
        <v>2718</v>
      </c>
      <c r="N78" s="131">
        <v>0.49607592626391678</v>
      </c>
      <c r="O78" s="129">
        <v>225</v>
      </c>
      <c r="P78" s="298">
        <f t="shared" si="5"/>
        <v>4.1065887935754698E-2</v>
      </c>
      <c r="Q78" s="122" t="s">
        <v>1608</v>
      </c>
      <c r="R78" s="133">
        <v>0</v>
      </c>
    </row>
    <row r="79" spans="1:18" s="133" customFormat="1" x14ac:dyDescent="0.2">
      <c r="A79" s="124" t="s">
        <v>1609</v>
      </c>
      <c r="B79" s="124" t="s">
        <v>1610</v>
      </c>
      <c r="C79" s="124" t="s">
        <v>1430</v>
      </c>
      <c r="D79" s="370" t="s">
        <v>1431</v>
      </c>
      <c r="E79" s="129">
        <v>9910</v>
      </c>
      <c r="F79" s="316">
        <f t="shared" si="3"/>
        <v>5118</v>
      </c>
      <c r="G79" s="130">
        <f t="shared" si="3"/>
        <v>0.51644803229061553</v>
      </c>
      <c r="H79" s="60" t="str">
        <f t="shared" si="4"/>
        <v>50.7% - 52.6%</v>
      </c>
      <c r="I79" s="129">
        <v>3785</v>
      </c>
      <c r="J79" s="131">
        <v>0.38193743693239152</v>
      </c>
      <c r="K79" s="132">
        <v>1333</v>
      </c>
      <c r="L79" s="131">
        <v>0.13451059535822402</v>
      </c>
      <c r="M79" s="129">
        <v>4704</v>
      </c>
      <c r="N79" s="131">
        <v>0.47467204843592331</v>
      </c>
      <c r="O79" s="129">
        <v>88</v>
      </c>
      <c r="P79" s="298">
        <f t="shared" si="5"/>
        <v>8.8799192734611496E-3</v>
      </c>
      <c r="Q79" s="122" t="s">
        <v>1611</v>
      </c>
      <c r="R79" s="133">
        <v>0</v>
      </c>
    </row>
    <row r="80" spans="1:18" s="133" customFormat="1" x14ac:dyDescent="0.2">
      <c r="A80" s="124" t="s">
        <v>1612</v>
      </c>
      <c r="B80" s="124" t="s">
        <v>1613</v>
      </c>
      <c r="C80" s="124" t="s">
        <v>1430</v>
      </c>
      <c r="D80" s="370" t="s">
        <v>1431</v>
      </c>
      <c r="E80" s="129">
        <v>1950</v>
      </c>
      <c r="F80" s="316">
        <f t="shared" si="3"/>
        <v>506</v>
      </c>
      <c r="G80" s="130">
        <f t="shared" si="3"/>
        <v>0.25948717948717948</v>
      </c>
      <c r="H80" s="60" t="str">
        <f t="shared" si="4"/>
        <v>24.1% - 27.9%</v>
      </c>
      <c r="I80" s="129">
        <v>384</v>
      </c>
      <c r="J80" s="131">
        <v>0.19692307692307692</v>
      </c>
      <c r="K80" s="132">
        <v>122</v>
      </c>
      <c r="L80" s="131">
        <v>6.2564102564102567E-2</v>
      </c>
      <c r="M80" s="129">
        <v>1376</v>
      </c>
      <c r="N80" s="131">
        <v>0.7056410256410256</v>
      </c>
      <c r="O80" s="129">
        <v>68</v>
      </c>
      <c r="P80" s="298">
        <f t="shared" si="5"/>
        <v>3.487179487179487E-2</v>
      </c>
      <c r="Q80" s="122" t="s">
        <v>1614</v>
      </c>
      <c r="R80" s="133">
        <v>0</v>
      </c>
    </row>
    <row r="81" spans="1:18" s="133" customFormat="1" x14ac:dyDescent="0.2">
      <c r="A81" s="124" t="s">
        <v>1615</v>
      </c>
      <c r="B81" s="124" t="s">
        <v>1616</v>
      </c>
      <c r="C81" s="124" t="s">
        <v>1430</v>
      </c>
      <c r="D81" s="370" t="s">
        <v>1431</v>
      </c>
      <c r="E81" s="129">
        <v>1359</v>
      </c>
      <c r="F81" s="316">
        <f t="shared" si="3"/>
        <v>477</v>
      </c>
      <c r="G81" s="130"/>
      <c r="H81" s="60" t="str">
        <f t="shared" si="4"/>
        <v/>
      </c>
      <c r="I81" s="129">
        <v>362</v>
      </c>
      <c r="J81" s="131"/>
      <c r="K81" s="132">
        <v>115</v>
      </c>
      <c r="L81" s="131"/>
      <c r="M81" s="129">
        <v>870</v>
      </c>
      <c r="N81" s="131"/>
      <c r="O81" s="129">
        <v>12</v>
      </c>
      <c r="P81" s="298">
        <f t="shared" si="5"/>
        <v>8.8300220750551876E-3</v>
      </c>
      <c r="Q81" s="122" t="s">
        <v>1617</v>
      </c>
      <c r="R81" s="133">
        <v>1</v>
      </c>
    </row>
    <row r="82" spans="1:18" s="133" customFormat="1" x14ac:dyDescent="0.2">
      <c r="A82" s="124" t="s">
        <v>1618</v>
      </c>
      <c r="B82" s="124" t="s">
        <v>1619</v>
      </c>
      <c r="C82" s="124" t="s">
        <v>1430</v>
      </c>
      <c r="D82" s="370" t="s">
        <v>1431</v>
      </c>
      <c r="E82" s="129">
        <v>476</v>
      </c>
      <c r="F82" s="316">
        <f t="shared" ref="F82:G145" si="6">I82+K82</f>
        <v>186</v>
      </c>
      <c r="G82" s="130"/>
      <c r="H82" s="60" t="str">
        <f t="shared" ref="H82:H145" si="7">IF(ISNUMBER(G82),TEXT(((2*F82)+(1.96^2)-(1.96*((1.96^2)+(4*F82*(100%-G82)))^0.5))/(2*(E82+(1.96^2))),"0.0%")&amp;" - "&amp;TEXT(((2*F82)+(1.96^2)+(1.96*((1.96^2)+(4*F82*(100%-G82)))^0.5))/(2*(E82+(1.96^2))),"0.0%"),"")</f>
        <v/>
      </c>
      <c r="I82" s="129">
        <v>137</v>
      </c>
      <c r="J82" s="131"/>
      <c r="K82" s="132">
        <v>49</v>
      </c>
      <c r="L82" s="131"/>
      <c r="M82" s="129">
        <v>212</v>
      </c>
      <c r="N82" s="131"/>
      <c r="O82" s="129">
        <v>78</v>
      </c>
      <c r="P82" s="298">
        <f t="shared" si="5"/>
        <v>0.1638655462184874</v>
      </c>
      <c r="Q82" s="122" t="s">
        <v>1592</v>
      </c>
      <c r="R82" s="133">
        <v>1</v>
      </c>
    </row>
    <row r="83" spans="1:18" s="133" customFormat="1" x14ac:dyDescent="0.2">
      <c r="A83" s="124" t="s">
        <v>1620</v>
      </c>
      <c r="B83" s="124" t="s">
        <v>1621</v>
      </c>
      <c r="C83" s="124" t="s">
        <v>1430</v>
      </c>
      <c r="D83" s="370" t="s">
        <v>1431</v>
      </c>
      <c r="E83" s="129">
        <v>1174</v>
      </c>
      <c r="F83" s="316">
        <f t="shared" si="6"/>
        <v>537</v>
      </c>
      <c r="G83" s="130"/>
      <c r="H83" s="60" t="str">
        <f t="shared" si="7"/>
        <v/>
      </c>
      <c r="I83" s="129">
        <v>530</v>
      </c>
      <c r="J83" s="131"/>
      <c r="K83" s="132">
        <v>7</v>
      </c>
      <c r="L83" s="131"/>
      <c r="M83" s="129">
        <v>36</v>
      </c>
      <c r="N83" s="131"/>
      <c r="O83" s="129">
        <v>601</v>
      </c>
      <c r="P83" s="298">
        <f t="shared" si="5"/>
        <v>0.51192504258943783</v>
      </c>
      <c r="Q83" s="122" t="s">
        <v>1622</v>
      </c>
      <c r="R83" s="133">
        <v>1</v>
      </c>
    </row>
    <row r="84" spans="1:18" s="133" customFormat="1" x14ac:dyDescent="0.2">
      <c r="A84" s="124" t="s">
        <v>1623</v>
      </c>
      <c r="B84" s="124" t="s">
        <v>1624</v>
      </c>
      <c r="C84" s="124" t="s">
        <v>1430</v>
      </c>
      <c r="D84" s="370" t="s">
        <v>1431</v>
      </c>
      <c r="E84" s="129">
        <v>409</v>
      </c>
      <c r="F84" s="316">
        <f t="shared" si="6"/>
        <v>147</v>
      </c>
      <c r="G84" s="130"/>
      <c r="H84" s="60" t="str">
        <f t="shared" si="7"/>
        <v/>
      </c>
      <c r="I84" s="129">
        <v>119</v>
      </c>
      <c r="J84" s="131"/>
      <c r="K84" s="132">
        <v>28</v>
      </c>
      <c r="L84" s="131"/>
      <c r="M84" s="129">
        <v>135</v>
      </c>
      <c r="N84" s="131"/>
      <c r="O84" s="129">
        <v>127</v>
      </c>
      <c r="P84" s="298">
        <f t="shared" si="5"/>
        <v>0.31051344743276282</v>
      </c>
      <c r="Q84" s="122" t="s">
        <v>1592</v>
      </c>
      <c r="R84" s="133">
        <v>0</v>
      </c>
    </row>
    <row r="85" spans="1:18" s="133" customFormat="1" x14ac:dyDescent="0.2">
      <c r="A85" s="124" t="s">
        <v>1625</v>
      </c>
      <c r="B85" s="124" t="s">
        <v>1626</v>
      </c>
      <c r="C85" s="124" t="s">
        <v>1430</v>
      </c>
      <c r="D85" s="370" t="s">
        <v>1431</v>
      </c>
      <c r="E85" s="129">
        <v>1094</v>
      </c>
      <c r="F85" s="316">
        <f t="shared" si="6"/>
        <v>320</v>
      </c>
      <c r="G85" s="130"/>
      <c r="H85" s="60" t="str">
        <f t="shared" si="7"/>
        <v/>
      </c>
      <c r="I85" s="129">
        <v>244</v>
      </c>
      <c r="J85" s="131"/>
      <c r="K85" s="132">
        <v>76</v>
      </c>
      <c r="L85" s="131"/>
      <c r="M85" s="129">
        <v>541</v>
      </c>
      <c r="N85" s="131"/>
      <c r="O85" s="129">
        <v>233</v>
      </c>
      <c r="P85" s="298">
        <f t="shared" si="5"/>
        <v>0.2129798903107861</v>
      </c>
      <c r="Q85" s="122" t="s">
        <v>1592</v>
      </c>
      <c r="R85" s="133">
        <v>0</v>
      </c>
    </row>
    <row r="86" spans="1:18" s="133" customFormat="1" x14ac:dyDescent="0.2">
      <c r="A86" s="124" t="s">
        <v>1627</v>
      </c>
      <c r="B86" s="124" t="s">
        <v>1628</v>
      </c>
      <c r="C86" s="124" t="s">
        <v>1430</v>
      </c>
      <c r="D86" s="370" t="s">
        <v>1431</v>
      </c>
      <c r="E86" s="129">
        <v>817</v>
      </c>
      <c r="F86" s="316">
        <f t="shared" si="6"/>
        <v>310</v>
      </c>
      <c r="G86" s="130"/>
      <c r="H86" s="60" t="str">
        <f t="shared" si="7"/>
        <v/>
      </c>
      <c r="I86" s="129">
        <v>237</v>
      </c>
      <c r="J86" s="131"/>
      <c r="K86" s="132">
        <v>73</v>
      </c>
      <c r="L86" s="131"/>
      <c r="M86" s="129">
        <v>416</v>
      </c>
      <c r="N86" s="131"/>
      <c r="O86" s="129">
        <v>91</v>
      </c>
      <c r="P86" s="298">
        <f t="shared" si="5"/>
        <v>0.11138310893512852</v>
      </c>
      <c r="Q86" s="122" t="s">
        <v>1592</v>
      </c>
      <c r="R86" s="133">
        <v>0</v>
      </c>
    </row>
    <row r="87" spans="1:18" s="133" customFormat="1" x14ac:dyDescent="0.2">
      <c r="A87" s="124" t="s">
        <v>1629</v>
      </c>
      <c r="B87" s="124" t="s">
        <v>1630</v>
      </c>
      <c r="C87" s="124" t="s">
        <v>1430</v>
      </c>
      <c r="D87" s="370" t="s">
        <v>1431</v>
      </c>
      <c r="E87" s="129">
        <v>6101</v>
      </c>
      <c r="F87" s="316">
        <f t="shared" si="6"/>
        <v>3022</v>
      </c>
      <c r="G87" s="130">
        <f t="shared" si="6"/>
        <v>0.49532863465005739</v>
      </c>
      <c r="H87" s="60" t="str">
        <f t="shared" si="7"/>
        <v>48.3% - 50.8%</v>
      </c>
      <c r="I87" s="129">
        <v>2165</v>
      </c>
      <c r="J87" s="131">
        <v>0.35485985903950173</v>
      </c>
      <c r="K87" s="132">
        <v>857</v>
      </c>
      <c r="L87" s="131">
        <v>0.14046877561055565</v>
      </c>
      <c r="M87" s="129">
        <v>2947</v>
      </c>
      <c r="N87" s="131">
        <v>0.483035567939682</v>
      </c>
      <c r="O87" s="129">
        <v>132</v>
      </c>
      <c r="P87" s="298">
        <f t="shared" si="5"/>
        <v>2.1635797410260612E-2</v>
      </c>
      <c r="Q87" s="122" t="s">
        <v>1631</v>
      </c>
      <c r="R87" s="133">
        <v>0</v>
      </c>
    </row>
    <row r="88" spans="1:18" s="133" customFormat="1" x14ac:dyDescent="0.2">
      <c r="A88" s="124" t="s">
        <v>1632</v>
      </c>
      <c r="B88" s="124" t="s">
        <v>1633</v>
      </c>
      <c r="C88" s="124" t="s">
        <v>1430</v>
      </c>
      <c r="D88" s="370" t="s">
        <v>1431</v>
      </c>
      <c r="E88" s="129">
        <v>4180</v>
      </c>
      <c r="F88" s="316">
        <f t="shared" si="6"/>
        <v>1392</v>
      </c>
      <c r="G88" s="130">
        <f t="shared" si="6"/>
        <v>0.33301435406698565</v>
      </c>
      <c r="H88" s="60" t="str">
        <f t="shared" si="7"/>
        <v>31.9% - 34.7%</v>
      </c>
      <c r="I88" s="129">
        <v>1032</v>
      </c>
      <c r="J88" s="131">
        <v>0.24688995215311005</v>
      </c>
      <c r="K88" s="132">
        <v>360</v>
      </c>
      <c r="L88" s="131">
        <v>8.6124401913875603E-2</v>
      </c>
      <c r="M88" s="129">
        <v>2762</v>
      </c>
      <c r="N88" s="131">
        <v>0.66076555023923444</v>
      </c>
      <c r="O88" s="129">
        <v>26</v>
      </c>
      <c r="P88" s="298">
        <f t="shared" si="5"/>
        <v>6.2200956937799043E-3</v>
      </c>
      <c r="Q88" s="122" t="s">
        <v>1634</v>
      </c>
      <c r="R88" s="133">
        <v>0</v>
      </c>
    </row>
    <row r="89" spans="1:18" s="133" customFormat="1" x14ac:dyDescent="0.2">
      <c r="A89" s="124" t="s">
        <v>1635</v>
      </c>
      <c r="B89" s="124" t="s">
        <v>1636</v>
      </c>
      <c r="C89" s="124" t="s">
        <v>1430</v>
      </c>
      <c r="D89" s="370" t="s">
        <v>1431</v>
      </c>
      <c r="E89" s="129">
        <v>56</v>
      </c>
      <c r="F89" s="316">
        <f t="shared" si="6"/>
        <v>21</v>
      </c>
      <c r="G89" s="130"/>
      <c r="H89" s="60" t="str">
        <f t="shared" si="7"/>
        <v/>
      </c>
      <c r="I89" s="129">
        <v>13</v>
      </c>
      <c r="J89" s="131"/>
      <c r="K89" s="132">
        <v>8</v>
      </c>
      <c r="L89" s="131"/>
      <c r="M89" s="129">
        <v>19</v>
      </c>
      <c r="N89" s="131"/>
      <c r="O89" s="129">
        <v>16</v>
      </c>
      <c r="P89" s="298">
        <f t="shared" si="5"/>
        <v>0.2857142857142857</v>
      </c>
      <c r="Q89" s="122" t="s">
        <v>1637</v>
      </c>
      <c r="R89" s="133">
        <v>1</v>
      </c>
    </row>
    <row r="90" spans="1:18" s="133" customFormat="1" x14ac:dyDescent="0.2">
      <c r="A90" s="124" t="s">
        <v>1638</v>
      </c>
      <c r="B90" s="124" t="s">
        <v>1639</v>
      </c>
      <c r="C90" s="124" t="s">
        <v>1432</v>
      </c>
      <c r="D90" s="370" t="s">
        <v>1433</v>
      </c>
      <c r="E90" s="129">
        <v>1341</v>
      </c>
      <c r="F90" s="316">
        <f t="shared" si="6"/>
        <v>692</v>
      </c>
      <c r="G90" s="130">
        <f t="shared" si="6"/>
        <v>0.5160328113348247</v>
      </c>
      <c r="H90" s="60" t="str">
        <f t="shared" si="7"/>
        <v>48.9% - 54.3%</v>
      </c>
      <c r="I90" s="129">
        <v>500</v>
      </c>
      <c r="J90" s="131">
        <v>0.37285607755406414</v>
      </c>
      <c r="K90" s="132">
        <v>192</v>
      </c>
      <c r="L90" s="131">
        <v>0.14317673378076062</v>
      </c>
      <c r="M90" s="129">
        <v>638</v>
      </c>
      <c r="N90" s="131">
        <v>0.47576435495898584</v>
      </c>
      <c r="O90" s="129">
        <v>11</v>
      </c>
      <c r="P90" s="298">
        <f t="shared" si="5"/>
        <v>8.2028337061894104E-3</v>
      </c>
      <c r="Q90" s="122" t="s">
        <v>1640</v>
      </c>
      <c r="R90" s="133">
        <v>0</v>
      </c>
    </row>
    <row r="91" spans="1:18" s="133" customFormat="1" x14ac:dyDescent="0.2">
      <c r="A91" s="124" t="s">
        <v>1641</v>
      </c>
      <c r="B91" s="124" t="s">
        <v>1642</v>
      </c>
      <c r="C91" s="124" t="s">
        <v>1432</v>
      </c>
      <c r="D91" s="370" t="s">
        <v>1433</v>
      </c>
      <c r="E91" s="129">
        <v>1491</v>
      </c>
      <c r="F91" s="316">
        <f t="shared" si="6"/>
        <v>450</v>
      </c>
      <c r="G91" s="130">
        <f t="shared" si="6"/>
        <v>0.30181086519114686</v>
      </c>
      <c r="H91" s="60" t="str">
        <f t="shared" si="7"/>
        <v>27.9% - 32.6%</v>
      </c>
      <c r="I91" s="129">
        <v>320</v>
      </c>
      <c r="J91" s="131">
        <v>0.21462105969148224</v>
      </c>
      <c r="K91" s="132">
        <v>130</v>
      </c>
      <c r="L91" s="131">
        <v>8.7189805499664652E-2</v>
      </c>
      <c r="M91" s="129">
        <v>1024</v>
      </c>
      <c r="N91" s="131">
        <v>0.68678739101274311</v>
      </c>
      <c r="O91" s="129">
        <v>17</v>
      </c>
      <c r="P91" s="298">
        <f t="shared" si="5"/>
        <v>1.1401743796109993E-2</v>
      </c>
      <c r="Q91" s="122" t="s">
        <v>1643</v>
      </c>
      <c r="R91" s="133">
        <v>0</v>
      </c>
    </row>
    <row r="92" spans="1:18" s="133" customFormat="1" x14ac:dyDescent="0.2">
      <c r="A92" s="124" t="s">
        <v>1644</v>
      </c>
      <c r="B92" s="124" t="s">
        <v>1645</v>
      </c>
      <c r="C92" s="124" t="s">
        <v>1432</v>
      </c>
      <c r="D92" s="370" t="s">
        <v>1433</v>
      </c>
      <c r="E92" s="129">
        <v>1116</v>
      </c>
      <c r="F92" s="316">
        <f t="shared" si="6"/>
        <v>384</v>
      </c>
      <c r="G92" s="130">
        <f t="shared" si="6"/>
        <v>0.34408602150537637</v>
      </c>
      <c r="H92" s="60" t="str">
        <f t="shared" si="7"/>
        <v>31.7% - 37.2%</v>
      </c>
      <c r="I92" s="129">
        <v>293</v>
      </c>
      <c r="J92" s="131">
        <v>0.26254480286738352</v>
      </c>
      <c r="K92" s="132">
        <v>91</v>
      </c>
      <c r="L92" s="131">
        <v>8.1541218637992838E-2</v>
      </c>
      <c r="M92" s="129">
        <v>728</v>
      </c>
      <c r="N92" s="131">
        <v>0.6523297491039427</v>
      </c>
      <c r="O92" s="129">
        <v>4</v>
      </c>
      <c r="P92" s="298">
        <f t="shared" si="5"/>
        <v>3.5842293906810036E-3</v>
      </c>
      <c r="Q92" s="122" t="s">
        <v>1643</v>
      </c>
      <c r="R92" s="133">
        <v>0</v>
      </c>
    </row>
    <row r="93" spans="1:18" s="133" customFormat="1" x14ac:dyDescent="0.2">
      <c r="A93" s="124" t="s">
        <v>1646</v>
      </c>
      <c r="B93" s="124" t="s">
        <v>1647</v>
      </c>
      <c r="C93" s="124" t="s">
        <v>1432</v>
      </c>
      <c r="D93" s="370" t="s">
        <v>1433</v>
      </c>
      <c r="E93" s="129">
        <v>1025</v>
      </c>
      <c r="F93" s="316">
        <f t="shared" si="6"/>
        <v>495</v>
      </c>
      <c r="G93" s="130">
        <f t="shared" si="6"/>
        <v>0.48292682926829267</v>
      </c>
      <c r="H93" s="60" t="str">
        <f t="shared" si="7"/>
        <v>45.2% - 51.4%</v>
      </c>
      <c r="I93" s="129">
        <v>355</v>
      </c>
      <c r="J93" s="131">
        <v>0.34634146341463412</v>
      </c>
      <c r="K93" s="132">
        <v>140</v>
      </c>
      <c r="L93" s="131">
        <v>0.13658536585365855</v>
      </c>
      <c r="M93" s="129">
        <v>518</v>
      </c>
      <c r="N93" s="131">
        <v>0.50536585365853659</v>
      </c>
      <c r="O93" s="129">
        <v>12</v>
      </c>
      <c r="P93" s="298">
        <f t="shared" si="5"/>
        <v>1.1707317073170732E-2</v>
      </c>
      <c r="Q93" s="122" t="s">
        <v>1648</v>
      </c>
      <c r="R93" s="133">
        <v>0</v>
      </c>
    </row>
    <row r="94" spans="1:18" s="133" customFormat="1" x14ac:dyDescent="0.2">
      <c r="A94" s="124" t="s">
        <v>1649</v>
      </c>
      <c r="B94" s="124" t="s">
        <v>1650</v>
      </c>
      <c r="C94" s="124" t="s">
        <v>1432</v>
      </c>
      <c r="D94" s="370" t="s">
        <v>1433</v>
      </c>
      <c r="E94" s="129">
        <v>945</v>
      </c>
      <c r="F94" s="316">
        <f t="shared" si="6"/>
        <v>439</v>
      </c>
      <c r="G94" s="130">
        <f t="shared" si="6"/>
        <v>0.46455026455026455</v>
      </c>
      <c r="H94" s="60" t="str">
        <f t="shared" si="7"/>
        <v>43.3% - 49.6%</v>
      </c>
      <c r="I94" s="129">
        <v>327</v>
      </c>
      <c r="J94" s="131">
        <v>0.34603174603174602</v>
      </c>
      <c r="K94" s="132">
        <v>112</v>
      </c>
      <c r="L94" s="131">
        <v>0.11851851851851852</v>
      </c>
      <c r="M94" s="129">
        <v>500</v>
      </c>
      <c r="N94" s="131">
        <v>0.52910052910052907</v>
      </c>
      <c r="O94" s="129">
        <v>6</v>
      </c>
      <c r="P94" s="298">
        <f t="shared" si="5"/>
        <v>6.3492063492063492E-3</v>
      </c>
      <c r="Q94" s="122" t="s">
        <v>1640</v>
      </c>
      <c r="R94" s="133">
        <v>0</v>
      </c>
    </row>
    <row r="95" spans="1:18" s="133" customFormat="1" x14ac:dyDescent="0.2">
      <c r="A95" s="124" t="s">
        <v>1651</v>
      </c>
      <c r="B95" s="124" t="s">
        <v>1652</v>
      </c>
      <c r="C95" s="124" t="s">
        <v>1432</v>
      </c>
      <c r="D95" s="370" t="s">
        <v>1433</v>
      </c>
      <c r="E95" s="129">
        <v>875</v>
      </c>
      <c r="F95" s="316">
        <f t="shared" si="6"/>
        <v>318</v>
      </c>
      <c r="G95" s="130">
        <f t="shared" si="6"/>
        <v>0.36342857142857143</v>
      </c>
      <c r="H95" s="60" t="str">
        <f t="shared" si="7"/>
        <v>33.2% - 39.6%</v>
      </c>
      <c r="I95" s="129">
        <v>232</v>
      </c>
      <c r="J95" s="131">
        <v>0.26514285714285712</v>
      </c>
      <c r="K95" s="132">
        <v>86</v>
      </c>
      <c r="L95" s="131">
        <v>9.8285714285714282E-2</v>
      </c>
      <c r="M95" s="129">
        <v>527</v>
      </c>
      <c r="N95" s="131">
        <v>0.60228571428571431</v>
      </c>
      <c r="O95" s="129">
        <v>30</v>
      </c>
      <c r="P95" s="298">
        <f t="shared" si="5"/>
        <v>3.4285714285714287E-2</v>
      </c>
      <c r="Q95" s="122" t="s">
        <v>1653</v>
      </c>
      <c r="R95" s="133">
        <v>0</v>
      </c>
    </row>
    <row r="96" spans="1:18" s="133" customFormat="1" x14ac:dyDescent="0.2">
      <c r="A96" s="124" t="s">
        <v>1654</v>
      </c>
      <c r="B96" s="124" t="s">
        <v>1655</v>
      </c>
      <c r="C96" s="124" t="s">
        <v>1432</v>
      </c>
      <c r="D96" s="370" t="s">
        <v>1433</v>
      </c>
      <c r="E96" s="129">
        <v>1146</v>
      </c>
      <c r="F96" s="316">
        <f t="shared" si="6"/>
        <v>528</v>
      </c>
      <c r="G96" s="130">
        <f t="shared" si="6"/>
        <v>0.4607329842931937</v>
      </c>
      <c r="H96" s="60" t="str">
        <f t="shared" si="7"/>
        <v>43.2% - 49.0%</v>
      </c>
      <c r="I96" s="129">
        <v>434</v>
      </c>
      <c r="J96" s="131">
        <v>0.37870855148342059</v>
      </c>
      <c r="K96" s="132">
        <v>94</v>
      </c>
      <c r="L96" s="131">
        <v>8.2024432809773118E-2</v>
      </c>
      <c r="M96" s="129">
        <v>581</v>
      </c>
      <c r="N96" s="131">
        <v>0.50698080279232116</v>
      </c>
      <c r="O96" s="129">
        <v>37</v>
      </c>
      <c r="P96" s="298">
        <f t="shared" si="5"/>
        <v>3.2286212914485163E-2</v>
      </c>
      <c r="Q96" s="122" t="s">
        <v>1643</v>
      </c>
      <c r="R96" s="133">
        <v>0</v>
      </c>
    </row>
    <row r="97" spans="1:19" s="133" customFormat="1" x14ac:dyDescent="0.2">
      <c r="A97" s="124" t="s">
        <v>1656</v>
      </c>
      <c r="B97" s="124" t="s">
        <v>1657</v>
      </c>
      <c r="C97" s="124" t="s">
        <v>1432</v>
      </c>
      <c r="D97" s="370" t="s">
        <v>1433</v>
      </c>
      <c r="E97" s="129">
        <v>1794</v>
      </c>
      <c r="F97" s="316">
        <f t="shared" si="6"/>
        <v>830</v>
      </c>
      <c r="G97" s="130">
        <f t="shared" si="6"/>
        <v>0.46265328874024531</v>
      </c>
      <c r="H97" s="60" t="str">
        <f t="shared" si="7"/>
        <v>44.0% - 48.6%</v>
      </c>
      <c r="I97" s="129">
        <v>634</v>
      </c>
      <c r="J97" s="131">
        <v>0.35340022296544038</v>
      </c>
      <c r="K97" s="132">
        <v>196</v>
      </c>
      <c r="L97" s="131">
        <v>0.10925306577480491</v>
      </c>
      <c r="M97" s="129">
        <v>918</v>
      </c>
      <c r="N97" s="131">
        <v>0.51170568561872909</v>
      </c>
      <c r="O97" s="129">
        <v>46</v>
      </c>
      <c r="P97" s="298">
        <f t="shared" si="5"/>
        <v>2.564102564102564E-2</v>
      </c>
      <c r="Q97" s="122" t="s">
        <v>1648</v>
      </c>
      <c r="R97" s="133">
        <v>0</v>
      </c>
    </row>
    <row r="98" spans="1:19" s="133" customFormat="1" x14ac:dyDescent="0.2">
      <c r="A98" s="124" t="s">
        <v>1658</v>
      </c>
      <c r="B98" s="124" t="s">
        <v>1659</v>
      </c>
      <c r="C98" s="124" t="s">
        <v>1432</v>
      </c>
      <c r="D98" s="370" t="s">
        <v>1433</v>
      </c>
      <c r="E98" s="129">
        <v>1159</v>
      </c>
      <c r="F98" s="316">
        <f t="shared" si="6"/>
        <v>607</v>
      </c>
      <c r="G98" s="130">
        <f t="shared" si="6"/>
        <v>0.52372735116479718</v>
      </c>
      <c r="H98" s="60" t="str">
        <f t="shared" si="7"/>
        <v>49.5% - 55.2%</v>
      </c>
      <c r="I98" s="129">
        <v>427</v>
      </c>
      <c r="J98" s="131">
        <v>0.36842105263157893</v>
      </c>
      <c r="K98" s="132">
        <v>180</v>
      </c>
      <c r="L98" s="131">
        <v>0.15530629853321828</v>
      </c>
      <c r="M98" s="129">
        <v>543</v>
      </c>
      <c r="N98" s="131">
        <v>0.46850733390854182</v>
      </c>
      <c r="O98" s="129">
        <v>9</v>
      </c>
      <c r="P98" s="298">
        <f t="shared" si="5"/>
        <v>7.7653149266609144E-3</v>
      </c>
      <c r="Q98" s="122" t="s">
        <v>1640</v>
      </c>
      <c r="R98" s="133">
        <v>0</v>
      </c>
    </row>
    <row r="99" spans="1:19" x14ac:dyDescent="0.2">
      <c r="A99" s="124" t="s">
        <v>1660</v>
      </c>
      <c r="B99" s="124" t="s">
        <v>1661</v>
      </c>
      <c r="C99" s="124" t="s">
        <v>1432</v>
      </c>
      <c r="D99" s="370" t="s">
        <v>1433</v>
      </c>
      <c r="E99" s="129">
        <v>944</v>
      </c>
      <c r="F99" s="316">
        <f t="shared" si="6"/>
        <v>349</v>
      </c>
      <c r="G99" s="130"/>
      <c r="H99" s="60" t="str">
        <f t="shared" si="7"/>
        <v/>
      </c>
      <c r="I99" s="129">
        <v>271</v>
      </c>
      <c r="J99" s="131"/>
      <c r="K99" s="132">
        <v>78</v>
      </c>
      <c r="L99" s="131"/>
      <c r="M99" s="129">
        <v>528</v>
      </c>
      <c r="N99" s="131"/>
      <c r="O99" s="129">
        <v>67</v>
      </c>
      <c r="P99" s="298">
        <f t="shared" si="5"/>
        <v>7.0974576271186446E-2</v>
      </c>
      <c r="Q99" s="122" t="s">
        <v>1662</v>
      </c>
      <c r="R99" s="133">
        <v>0</v>
      </c>
      <c r="S99" s="133"/>
    </row>
    <row r="100" spans="1:19" x14ac:dyDescent="0.2">
      <c r="A100" s="124" t="s">
        <v>1663</v>
      </c>
      <c r="B100" s="124" t="s">
        <v>1664</v>
      </c>
      <c r="C100" s="124" t="s">
        <v>1432</v>
      </c>
      <c r="D100" s="370" t="s">
        <v>1433</v>
      </c>
      <c r="E100" s="129">
        <v>810</v>
      </c>
      <c r="F100" s="316">
        <f t="shared" si="6"/>
        <v>318</v>
      </c>
      <c r="G100" s="130"/>
      <c r="H100" s="60" t="str">
        <f t="shared" si="7"/>
        <v/>
      </c>
      <c r="I100" s="129">
        <v>233</v>
      </c>
      <c r="J100" s="131"/>
      <c r="K100" s="132">
        <v>85</v>
      </c>
      <c r="L100" s="131"/>
      <c r="M100" s="129">
        <v>335</v>
      </c>
      <c r="N100" s="131"/>
      <c r="O100" s="129">
        <v>157</v>
      </c>
      <c r="P100" s="298">
        <f t="shared" si="5"/>
        <v>0.19382716049382717</v>
      </c>
      <c r="Q100" s="122" t="s">
        <v>1662</v>
      </c>
      <c r="R100" s="133">
        <v>0</v>
      </c>
      <c r="S100" s="133"/>
    </row>
    <row r="101" spans="1:19" x14ac:dyDescent="0.2">
      <c r="A101" s="124" t="s">
        <v>1665</v>
      </c>
      <c r="B101" s="124" t="s">
        <v>1666</v>
      </c>
      <c r="C101" s="124" t="s">
        <v>1432</v>
      </c>
      <c r="D101" s="370" t="s">
        <v>1433</v>
      </c>
      <c r="E101" s="129">
        <v>11</v>
      </c>
      <c r="F101" s="316">
        <f t="shared" si="6"/>
        <v>6</v>
      </c>
      <c r="G101" s="130"/>
      <c r="H101" s="60" t="str">
        <f t="shared" si="7"/>
        <v/>
      </c>
      <c r="I101" s="129">
        <v>3</v>
      </c>
      <c r="J101" s="131"/>
      <c r="K101" s="132">
        <v>3</v>
      </c>
      <c r="L101" s="131"/>
      <c r="M101" s="129">
        <v>4</v>
      </c>
      <c r="N101" s="131"/>
      <c r="O101" s="129">
        <v>1</v>
      </c>
      <c r="P101" s="298">
        <f t="shared" si="5"/>
        <v>9.0909090909090912E-2</v>
      </c>
      <c r="Q101" s="122" t="s">
        <v>1667</v>
      </c>
      <c r="R101" s="133">
        <v>1</v>
      </c>
      <c r="S101" s="133"/>
    </row>
    <row r="102" spans="1:19" x14ac:dyDescent="0.2">
      <c r="A102" s="124" t="s">
        <v>1668</v>
      </c>
      <c r="B102" s="124" t="s">
        <v>1669</v>
      </c>
      <c r="C102" s="124" t="s">
        <v>1432</v>
      </c>
      <c r="D102" s="370" t="s">
        <v>1433</v>
      </c>
      <c r="E102" s="129">
        <v>545</v>
      </c>
      <c r="F102" s="316">
        <f t="shared" si="6"/>
        <v>326</v>
      </c>
      <c r="G102" s="130">
        <f t="shared" si="6"/>
        <v>0.59816513761467893</v>
      </c>
      <c r="H102" s="60" t="str">
        <f t="shared" si="7"/>
        <v>55.6% - 63.9%</v>
      </c>
      <c r="I102" s="129">
        <v>236</v>
      </c>
      <c r="J102" s="131">
        <v>0.43302752293577984</v>
      </c>
      <c r="K102" s="132">
        <v>90</v>
      </c>
      <c r="L102" s="131">
        <v>0.16513761467889909</v>
      </c>
      <c r="M102" s="129">
        <v>208</v>
      </c>
      <c r="N102" s="131">
        <v>0.38165137614678901</v>
      </c>
      <c r="O102" s="129">
        <v>11</v>
      </c>
      <c r="P102" s="298">
        <f t="shared" si="5"/>
        <v>2.0183486238532111E-2</v>
      </c>
      <c r="Q102" s="122" t="s">
        <v>1640</v>
      </c>
      <c r="R102" s="133">
        <v>0</v>
      </c>
      <c r="S102" s="133"/>
    </row>
    <row r="103" spans="1:19" x14ac:dyDescent="0.2">
      <c r="A103" s="124" t="s">
        <v>1670</v>
      </c>
      <c r="B103" s="124" t="s">
        <v>1671</v>
      </c>
      <c r="C103" s="124" t="s">
        <v>1432</v>
      </c>
      <c r="D103" s="370" t="s">
        <v>1433</v>
      </c>
      <c r="E103" s="129">
        <v>1287</v>
      </c>
      <c r="F103" s="316">
        <f t="shared" si="6"/>
        <v>395</v>
      </c>
      <c r="G103" s="130">
        <f t="shared" si="6"/>
        <v>0.30691530691530694</v>
      </c>
      <c r="H103" s="60" t="str">
        <f t="shared" si="7"/>
        <v>28.2% - 33.3%</v>
      </c>
      <c r="I103" s="129">
        <v>308</v>
      </c>
      <c r="J103" s="131">
        <v>0.23931623931623933</v>
      </c>
      <c r="K103" s="132">
        <v>87</v>
      </c>
      <c r="L103" s="131">
        <v>6.75990675990676E-2</v>
      </c>
      <c r="M103" s="129">
        <v>843</v>
      </c>
      <c r="N103" s="131">
        <v>0.65501165501165504</v>
      </c>
      <c r="O103" s="129">
        <v>49</v>
      </c>
      <c r="P103" s="298">
        <f t="shared" si="5"/>
        <v>3.8073038073038072E-2</v>
      </c>
      <c r="Q103" s="122" t="s">
        <v>1653</v>
      </c>
      <c r="R103" s="133">
        <v>0</v>
      </c>
      <c r="S103" s="133"/>
    </row>
    <row r="104" spans="1:19" x14ac:dyDescent="0.2">
      <c r="A104" s="124" t="s">
        <v>1672</v>
      </c>
      <c r="B104" s="124" t="s">
        <v>1673</v>
      </c>
      <c r="C104" s="124" t="s">
        <v>1432</v>
      </c>
      <c r="D104" s="370" t="s">
        <v>1433</v>
      </c>
      <c r="E104" s="129">
        <v>1001</v>
      </c>
      <c r="F104" s="316">
        <f t="shared" si="6"/>
        <v>393</v>
      </c>
      <c r="G104" s="130"/>
      <c r="H104" s="60" t="str">
        <f t="shared" si="7"/>
        <v/>
      </c>
      <c r="I104" s="129">
        <v>279</v>
      </c>
      <c r="J104" s="131"/>
      <c r="K104" s="132">
        <v>114</v>
      </c>
      <c r="L104" s="131"/>
      <c r="M104" s="129">
        <v>503</v>
      </c>
      <c r="N104" s="131"/>
      <c r="O104" s="129">
        <v>105</v>
      </c>
      <c r="P104" s="298">
        <f t="shared" si="5"/>
        <v>0.1048951048951049</v>
      </c>
      <c r="Q104" s="122" t="s">
        <v>1662</v>
      </c>
      <c r="R104" s="133">
        <v>0</v>
      </c>
      <c r="S104" s="133"/>
    </row>
    <row r="105" spans="1:19" x14ac:dyDescent="0.2">
      <c r="A105" s="124" t="s">
        <v>1674</v>
      </c>
      <c r="B105" s="124" t="s">
        <v>1675</v>
      </c>
      <c r="C105" s="124" t="s">
        <v>1432</v>
      </c>
      <c r="D105" s="370" t="s">
        <v>1433</v>
      </c>
      <c r="E105" s="129">
        <v>1127</v>
      </c>
      <c r="F105" s="316">
        <f t="shared" si="6"/>
        <v>596</v>
      </c>
      <c r="G105" s="130">
        <f t="shared" si="6"/>
        <v>0.52883762200532392</v>
      </c>
      <c r="H105" s="60" t="str">
        <f t="shared" si="7"/>
        <v>50.0% - 55.8%</v>
      </c>
      <c r="I105" s="129">
        <v>411</v>
      </c>
      <c r="J105" s="131">
        <v>0.36468500443655721</v>
      </c>
      <c r="K105" s="132">
        <v>185</v>
      </c>
      <c r="L105" s="131">
        <v>0.16415261756876665</v>
      </c>
      <c r="M105" s="129">
        <v>523</v>
      </c>
      <c r="N105" s="131">
        <v>0.46406388642413487</v>
      </c>
      <c r="O105" s="129">
        <v>8</v>
      </c>
      <c r="P105" s="298">
        <f t="shared" si="5"/>
        <v>7.0984915705412602E-3</v>
      </c>
      <c r="Q105" s="122" t="s">
        <v>1640</v>
      </c>
      <c r="R105" s="133">
        <v>0</v>
      </c>
      <c r="S105" s="133"/>
    </row>
    <row r="106" spans="1:19" x14ac:dyDescent="0.2">
      <c r="A106" s="124" t="s">
        <v>1676</v>
      </c>
      <c r="B106" s="124" t="s">
        <v>1677</v>
      </c>
      <c r="C106" s="124" t="s">
        <v>1432</v>
      </c>
      <c r="D106" s="370" t="s">
        <v>1433</v>
      </c>
      <c r="E106" s="129">
        <v>1051</v>
      </c>
      <c r="F106" s="316">
        <f t="shared" si="6"/>
        <v>437</v>
      </c>
      <c r="G106" s="130"/>
      <c r="H106" s="60" t="str">
        <f t="shared" si="7"/>
        <v/>
      </c>
      <c r="I106" s="129">
        <v>316</v>
      </c>
      <c r="J106" s="131"/>
      <c r="K106" s="132">
        <v>121</v>
      </c>
      <c r="L106" s="131"/>
      <c r="M106" s="129">
        <v>590</v>
      </c>
      <c r="N106" s="131"/>
      <c r="O106" s="129">
        <v>24</v>
      </c>
      <c r="P106" s="298">
        <f t="shared" si="5"/>
        <v>2.2835394862036156E-2</v>
      </c>
      <c r="Q106" s="122" t="s">
        <v>1643</v>
      </c>
      <c r="R106" s="133">
        <v>1</v>
      </c>
      <c r="S106" s="133"/>
    </row>
    <row r="107" spans="1:19" x14ac:dyDescent="0.2">
      <c r="A107" s="124" t="s">
        <v>1678</v>
      </c>
      <c r="B107" s="124" t="s">
        <v>1679</v>
      </c>
      <c r="C107" s="124" t="s">
        <v>1432</v>
      </c>
      <c r="D107" s="370" t="s">
        <v>1433</v>
      </c>
      <c r="E107" s="129">
        <v>757</v>
      </c>
      <c r="F107" s="316">
        <f t="shared" si="6"/>
        <v>384</v>
      </c>
      <c r="G107" s="130">
        <f t="shared" si="6"/>
        <v>0.50726552179656537</v>
      </c>
      <c r="H107" s="60" t="str">
        <f t="shared" si="7"/>
        <v>47.2% - 54.3%</v>
      </c>
      <c r="I107" s="129">
        <v>316</v>
      </c>
      <c r="J107" s="131">
        <v>0.41743725231175693</v>
      </c>
      <c r="K107" s="132">
        <v>68</v>
      </c>
      <c r="L107" s="131">
        <v>8.982826948480846E-2</v>
      </c>
      <c r="M107" s="129">
        <v>352</v>
      </c>
      <c r="N107" s="131">
        <v>0.46499339498018494</v>
      </c>
      <c r="O107" s="129">
        <v>21</v>
      </c>
      <c r="P107" s="298">
        <f t="shared" si="5"/>
        <v>2.7741083223249668E-2</v>
      </c>
      <c r="Q107" s="122" t="s">
        <v>1648</v>
      </c>
      <c r="R107" s="133">
        <v>0</v>
      </c>
      <c r="S107" s="133"/>
    </row>
    <row r="108" spans="1:19" x14ac:dyDescent="0.2">
      <c r="A108" s="124" t="s">
        <v>1680</v>
      </c>
      <c r="B108" s="124" t="s">
        <v>1681</v>
      </c>
      <c r="C108" s="124" t="s">
        <v>1432</v>
      </c>
      <c r="D108" s="370" t="s">
        <v>1433</v>
      </c>
      <c r="E108" s="129">
        <v>876</v>
      </c>
      <c r="F108" s="316">
        <f t="shared" si="6"/>
        <v>422</v>
      </c>
      <c r="G108" s="130"/>
      <c r="H108" s="60" t="str">
        <f t="shared" si="7"/>
        <v/>
      </c>
      <c r="I108" s="129">
        <v>315</v>
      </c>
      <c r="J108" s="131"/>
      <c r="K108" s="132">
        <v>107</v>
      </c>
      <c r="L108" s="131"/>
      <c r="M108" s="129">
        <v>374</v>
      </c>
      <c r="N108" s="131"/>
      <c r="O108" s="129">
        <v>80</v>
      </c>
      <c r="P108" s="298">
        <f t="shared" si="5"/>
        <v>9.1324200913242004E-2</v>
      </c>
      <c r="Q108" s="122" t="s">
        <v>1640</v>
      </c>
      <c r="R108" s="133">
        <v>0</v>
      </c>
      <c r="S108" s="133"/>
    </row>
    <row r="109" spans="1:19" x14ac:dyDescent="0.2">
      <c r="A109" s="124" t="s">
        <v>1682</v>
      </c>
      <c r="B109" s="124" t="s">
        <v>1683</v>
      </c>
      <c r="C109" s="124" t="s">
        <v>1432</v>
      </c>
      <c r="D109" s="370" t="s">
        <v>1433</v>
      </c>
      <c r="E109" s="129">
        <v>999</v>
      </c>
      <c r="F109" s="316">
        <f t="shared" si="6"/>
        <v>406</v>
      </c>
      <c r="G109" s="130">
        <f t="shared" si="6"/>
        <v>0.40640640640640641</v>
      </c>
      <c r="H109" s="60" t="str">
        <f t="shared" si="7"/>
        <v>37.6% - 43.7%</v>
      </c>
      <c r="I109" s="129">
        <v>290</v>
      </c>
      <c r="J109" s="131">
        <v>0.2902902902902903</v>
      </c>
      <c r="K109" s="132">
        <v>116</v>
      </c>
      <c r="L109" s="131">
        <v>0.11611611611611612</v>
      </c>
      <c r="M109" s="129">
        <v>573</v>
      </c>
      <c r="N109" s="131">
        <v>0.57357357357357353</v>
      </c>
      <c r="O109" s="129">
        <v>20</v>
      </c>
      <c r="P109" s="298">
        <f t="shared" si="5"/>
        <v>2.002002002002002E-2</v>
      </c>
      <c r="Q109" s="122" t="s">
        <v>1648</v>
      </c>
      <c r="R109" s="133">
        <v>0</v>
      </c>
      <c r="S109" s="133"/>
    </row>
    <row r="110" spans="1:19" x14ac:dyDescent="0.2">
      <c r="A110" s="124" t="s">
        <v>1684</v>
      </c>
      <c r="B110" s="124" t="s">
        <v>1685</v>
      </c>
      <c r="C110" s="124" t="s">
        <v>1432</v>
      </c>
      <c r="D110" s="370" t="s">
        <v>1433</v>
      </c>
      <c r="E110" s="129">
        <v>1204</v>
      </c>
      <c r="F110" s="316">
        <f t="shared" si="6"/>
        <v>477</v>
      </c>
      <c r="G110" s="130"/>
      <c r="H110" s="60" t="str">
        <f t="shared" si="7"/>
        <v/>
      </c>
      <c r="I110" s="129">
        <v>356</v>
      </c>
      <c r="J110" s="131"/>
      <c r="K110" s="132">
        <v>121</v>
      </c>
      <c r="L110" s="131"/>
      <c r="M110" s="129">
        <v>648</v>
      </c>
      <c r="N110" s="131"/>
      <c r="O110" s="129">
        <v>79</v>
      </c>
      <c r="P110" s="298">
        <f t="shared" si="5"/>
        <v>6.5614617940199335E-2</v>
      </c>
      <c r="Q110" s="122" t="s">
        <v>1662</v>
      </c>
      <c r="R110" s="133">
        <v>0</v>
      </c>
      <c r="S110" s="133"/>
    </row>
    <row r="111" spans="1:19" x14ac:dyDescent="0.2">
      <c r="A111" s="124" t="s">
        <v>1686</v>
      </c>
      <c r="B111" s="124" t="s">
        <v>1687</v>
      </c>
      <c r="C111" s="124" t="s">
        <v>1432</v>
      </c>
      <c r="D111" s="370" t="s">
        <v>1433</v>
      </c>
      <c r="E111" s="129">
        <v>5002</v>
      </c>
      <c r="F111" s="316">
        <f t="shared" si="6"/>
        <v>2834</v>
      </c>
      <c r="G111" s="130">
        <f t="shared" si="6"/>
        <v>0.56657337065173929</v>
      </c>
      <c r="H111" s="60" t="str">
        <f t="shared" si="7"/>
        <v>55.3% - 58.0%</v>
      </c>
      <c r="I111" s="129">
        <v>1875</v>
      </c>
      <c r="J111" s="131">
        <v>0.37485005997600962</v>
      </c>
      <c r="K111" s="132">
        <v>959</v>
      </c>
      <c r="L111" s="131">
        <v>0.1917233106757297</v>
      </c>
      <c r="M111" s="129">
        <v>2045</v>
      </c>
      <c r="N111" s="131">
        <v>0.40883646541383445</v>
      </c>
      <c r="O111" s="129">
        <v>123</v>
      </c>
      <c r="P111" s="298">
        <f t="shared" si="5"/>
        <v>2.4590163934426229E-2</v>
      </c>
      <c r="Q111" s="122" t="s">
        <v>1688</v>
      </c>
      <c r="R111" s="133">
        <v>0</v>
      </c>
      <c r="S111" s="133"/>
    </row>
    <row r="112" spans="1:19" x14ac:dyDescent="0.2">
      <c r="A112" s="124" t="s">
        <v>1689</v>
      </c>
      <c r="B112" s="124" t="s">
        <v>1690</v>
      </c>
      <c r="C112" s="124" t="s">
        <v>1432</v>
      </c>
      <c r="D112" s="370" t="s">
        <v>1433</v>
      </c>
      <c r="E112" s="129">
        <v>1306</v>
      </c>
      <c r="F112" s="316">
        <f t="shared" si="6"/>
        <v>527</v>
      </c>
      <c r="G112" s="130">
        <f t="shared" si="6"/>
        <v>0.40352220520673809</v>
      </c>
      <c r="H112" s="60" t="str">
        <f t="shared" si="7"/>
        <v>37.7% - 43.0%</v>
      </c>
      <c r="I112" s="129">
        <v>385</v>
      </c>
      <c r="J112" s="131">
        <v>0.29479326186830013</v>
      </c>
      <c r="K112" s="132">
        <v>142</v>
      </c>
      <c r="L112" s="131">
        <v>0.10872894333843798</v>
      </c>
      <c r="M112" s="129">
        <v>752</v>
      </c>
      <c r="N112" s="131">
        <v>0.57580398162327717</v>
      </c>
      <c r="O112" s="129">
        <v>27</v>
      </c>
      <c r="P112" s="298">
        <f t="shared" si="5"/>
        <v>2.0673813169984685E-2</v>
      </c>
      <c r="Q112" s="122" t="s">
        <v>1653</v>
      </c>
      <c r="R112" s="133">
        <v>0</v>
      </c>
      <c r="S112" s="133"/>
    </row>
    <row r="113" spans="1:19" x14ac:dyDescent="0.2">
      <c r="A113" s="124" t="s">
        <v>1691</v>
      </c>
      <c r="B113" s="124" t="s">
        <v>1692</v>
      </c>
      <c r="C113" s="124" t="s">
        <v>1432</v>
      </c>
      <c r="D113" s="370" t="s">
        <v>1433</v>
      </c>
      <c r="E113" s="129">
        <v>1212</v>
      </c>
      <c r="F113" s="316">
        <f t="shared" si="6"/>
        <v>356</v>
      </c>
      <c r="G113" s="130">
        <f t="shared" si="6"/>
        <v>0.29372937293729373</v>
      </c>
      <c r="H113" s="60" t="str">
        <f t="shared" si="7"/>
        <v>26.9% - 32.0%</v>
      </c>
      <c r="I113" s="129">
        <v>259</v>
      </c>
      <c r="J113" s="131">
        <v>0.2136963696369637</v>
      </c>
      <c r="K113" s="132">
        <v>97</v>
      </c>
      <c r="L113" s="131">
        <v>8.003300330033003E-2</v>
      </c>
      <c r="M113" s="129">
        <v>851</v>
      </c>
      <c r="N113" s="131">
        <v>0.70214521452145218</v>
      </c>
      <c r="O113" s="129">
        <v>5</v>
      </c>
      <c r="P113" s="298">
        <f t="shared" si="5"/>
        <v>4.125412541254125E-3</v>
      </c>
      <c r="Q113" s="122" t="s">
        <v>1643</v>
      </c>
      <c r="R113" s="133">
        <v>0</v>
      </c>
      <c r="S113" s="133"/>
    </row>
    <row r="114" spans="1:19" x14ac:dyDescent="0.2">
      <c r="A114" s="124" t="s">
        <v>1693</v>
      </c>
      <c r="B114" s="124" t="s">
        <v>1694</v>
      </c>
      <c r="C114" s="124" t="s">
        <v>1432</v>
      </c>
      <c r="D114" s="370" t="s">
        <v>1433</v>
      </c>
      <c r="E114" s="129">
        <v>486</v>
      </c>
      <c r="F114" s="316">
        <f t="shared" si="6"/>
        <v>216</v>
      </c>
      <c r="G114" s="130">
        <f t="shared" si="6"/>
        <v>0.44444444444444442</v>
      </c>
      <c r="H114" s="60" t="str">
        <f t="shared" si="7"/>
        <v>40.1% - 48.9%</v>
      </c>
      <c r="I114" s="129">
        <v>165</v>
      </c>
      <c r="J114" s="131">
        <v>0.33950617283950618</v>
      </c>
      <c r="K114" s="132">
        <v>51</v>
      </c>
      <c r="L114" s="131">
        <v>0.10493827160493827</v>
      </c>
      <c r="M114" s="129">
        <v>264</v>
      </c>
      <c r="N114" s="131">
        <v>0.54320987654320985</v>
      </c>
      <c r="O114" s="129">
        <v>6</v>
      </c>
      <c r="P114" s="298">
        <f t="shared" si="5"/>
        <v>1.2345679012345678E-2</v>
      </c>
      <c r="Q114" s="122" t="s">
        <v>1648</v>
      </c>
      <c r="R114" s="133">
        <v>0</v>
      </c>
      <c r="S114" s="133"/>
    </row>
    <row r="115" spans="1:19" x14ac:dyDescent="0.2">
      <c r="A115" s="124" t="s">
        <v>1695</v>
      </c>
      <c r="B115" s="124" t="s">
        <v>1696</v>
      </c>
      <c r="C115" s="124" t="s">
        <v>1432</v>
      </c>
      <c r="D115" s="370" t="s">
        <v>1433</v>
      </c>
      <c r="E115" s="129">
        <v>1300</v>
      </c>
      <c r="F115" s="316">
        <f t="shared" si="6"/>
        <v>494</v>
      </c>
      <c r="G115" s="130">
        <f t="shared" si="6"/>
        <v>0.38</v>
      </c>
      <c r="H115" s="60" t="str">
        <f t="shared" si="7"/>
        <v>35.4% - 40.7%</v>
      </c>
      <c r="I115" s="129">
        <v>367</v>
      </c>
      <c r="J115" s="131">
        <v>0.28230769230769232</v>
      </c>
      <c r="K115" s="132">
        <v>127</v>
      </c>
      <c r="L115" s="131">
        <v>9.7692307692307689E-2</v>
      </c>
      <c r="M115" s="129">
        <v>806</v>
      </c>
      <c r="N115" s="131">
        <v>0.62</v>
      </c>
      <c r="O115" s="129">
        <v>0</v>
      </c>
      <c r="P115" s="298">
        <f t="shared" si="5"/>
        <v>0</v>
      </c>
      <c r="Q115" s="122" t="s">
        <v>1643</v>
      </c>
      <c r="R115" s="133">
        <v>0</v>
      </c>
      <c r="S115" s="133"/>
    </row>
    <row r="116" spans="1:19" x14ac:dyDescent="0.2">
      <c r="A116" s="124" t="s">
        <v>1697</v>
      </c>
      <c r="B116" s="124" t="s">
        <v>1698</v>
      </c>
      <c r="C116" s="124" t="s">
        <v>1432</v>
      </c>
      <c r="D116" s="370" t="s">
        <v>1433</v>
      </c>
      <c r="E116" s="129">
        <v>676</v>
      </c>
      <c r="F116" s="316">
        <f t="shared" si="6"/>
        <v>355</v>
      </c>
      <c r="G116" s="130"/>
      <c r="H116" s="60" t="str">
        <f t="shared" si="7"/>
        <v/>
      </c>
      <c r="I116" s="129">
        <v>247</v>
      </c>
      <c r="J116" s="131"/>
      <c r="K116" s="132">
        <v>108</v>
      </c>
      <c r="L116" s="131"/>
      <c r="M116" s="129">
        <v>298</v>
      </c>
      <c r="N116" s="131"/>
      <c r="O116" s="129">
        <v>23</v>
      </c>
      <c r="P116" s="298">
        <f t="shared" si="5"/>
        <v>3.4023668639053255E-2</v>
      </c>
      <c r="Q116" s="122" t="s">
        <v>1640</v>
      </c>
      <c r="R116" s="133">
        <v>1</v>
      </c>
      <c r="S116" s="133"/>
    </row>
    <row r="117" spans="1:19" x14ac:dyDescent="0.2">
      <c r="A117" s="124" t="s">
        <v>1699</v>
      </c>
      <c r="B117" s="124" t="s">
        <v>1700</v>
      </c>
      <c r="C117" s="124" t="s">
        <v>1432</v>
      </c>
      <c r="D117" s="370" t="s">
        <v>1433</v>
      </c>
      <c r="E117" s="129">
        <v>919</v>
      </c>
      <c r="F117" s="316">
        <f t="shared" si="6"/>
        <v>387</v>
      </c>
      <c r="G117" s="130">
        <f t="shared" si="6"/>
        <v>0.42110990206746468</v>
      </c>
      <c r="H117" s="60" t="str">
        <f t="shared" si="7"/>
        <v>39.0% - 45.3%</v>
      </c>
      <c r="I117" s="129">
        <v>280</v>
      </c>
      <c r="J117" s="131">
        <v>0.30467899891186073</v>
      </c>
      <c r="K117" s="132">
        <v>107</v>
      </c>
      <c r="L117" s="131">
        <v>0.11643090315560392</v>
      </c>
      <c r="M117" s="129">
        <v>508</v>
      </c>
      <c r="N117" s="131">
        <v>0.55277475516866159</v>
      </c>
      <c r="O117" s="129">
        <v>24</v>
      </c>
      <c r="P117" s="298">
        <f t="shared" si="5"/>
        <v>2.6115342763873776E-2</v>
      </c>
      <c r="Q117" s="122" t="s">
        <v>1653</v>
      </c>
      <c r="R117" s="133">
        <v>0</v>
      </c>
      <c r="S117" s="133"/>
    </row>
    <row r="118" spans="1:19" x14ac:dyDescent="0.2">
      <c r="A118" s="124" t="s">
        <v>1701</v>
      </c>
      <c r="B118" s="124" t="s">
        <v>1702</v>
      </c>
      <c r="C118" s="124" t="s">
        <v>1432</v>
      </c>
      <c r="D118" s="370" t="s">
        <v>1433</v>
      </c>
      <c r="E118" s="129">
        <v>1002</v>
      </c>
      <c r="F118" s="316">
        <f t="shared" si="6"/>
        <v>374</v>
      </c>
      <c r="G118" s="130">
        <f t="shared" si="6"/>
        <v>0.37325349301397204</v>
      </c>
      <c r="H118" s="60" t="str">
        <f t="shared" si="7"/>
        <v>34.4% - 40.4%</v>
      </c>
      <c r="I118" s="129">
        <v>288</v>
      </c>
      <c r="J118" s="131">
        <v>0.28742514970059879</v>
      </c>
      <c r="K118" s="132">
        <v>86</v>
      </c>
      <c r="L118" s="131">
        <v>8.5828343313373259E-2</v>
      </c>
      <c r="M118" s="129">
        <v>611</v>
      </c>
      <c r="N118" s="131">
        <v>0.6097804391217565</v>
      </c>
      <c r="O118" s="129">
        <v>17</v>
      </c>
      <c r="P118" s="298">
        <f t="shared" si="5"/>
        <v>1.6966067864271458E-2</v>
      </c>
      <c r="Q118" s="122" t="s">
        <v>1648</v>
      </c>
      <c r="R118" s="133">
        <v>0</v>
      </c>
      <c r="S118" s="133"/>
    </row>
    <row r="119" spans="1:19" x14ac:dyDescent="0.2">
      <c r="A119" s="124" t="s">
        <v>1703</v>
      </c>
      <c r="B119" s="124" t="s">
        <v>1704</v>
      </c>
      <c r="C119" s="124" t="s">
        <v>1432</v>
      </c>
      <c r="D119" s="370" t="s">
        <v>1433</v>
      </c>
      <c r="E119" s="129">
        <v>3064</v>
      </c>
      <c r="F119" s="316">
        <f t="shared" si="6"/>
        <v>1353</v>
      </c>
      <c r="G119" s="130"/>
      <c r="H119" s="60" t="str">
        <f t="shared" si="7"/>
        <v/>
      </c>
      <c r="I119" s="129">
        <v>869</v>
      </c>
      <c r="J119" s="131"/>
      <c r="K119" s="132">
        <v>484</v>
      </c>
      <c r="L119" s="131"/>
      <c r="M119" s="129">
        <v>1382</v>
      </c>
      <c r="N119" s="131"/>
      <c r="O119" s="129">
        <v>329</v>
      </c>
      <c r="P119" s="298">
        <f t="shared" si="5"/>
        <v>0.10737597911227154</v>
      </c>
      <c r="Q119" s="122" t="s">
        <v>1662</v>
      </c>
      <c r="R119" s="133">
        <v>0</v>
      </c>
      <c r="S119" s="133"/>
    </row>
    <row r="120" spans="1:19" x14ac:dyDescent="0.2">
      <c r="A120" s="124" t="s">
        <v>1705</v>
      </c>
      <c r="B120" s="124" t="s">
        <v>1706</v>
      </c>
      <c r="C120" s="124" t="s">
        <v>1432</v>
      </c>
      <c r="D120" s="370" t="s">
        <v>1433</v>
      </c>
      <c r="E120" s="129">
        <v>4234</v>
      </c>
      <c r="F120" s="316">
        <f t="shared" si="6"/>
        <v>2048</v>
      </c>
      <c r="G120" s="130">
        <f t="shared" si="6"/>
        <v>0.48370335380255081</v>
      </c>
      <c r="H120" s="60" t="str">
        <f t="shared" si="7"/>
        <v>46.9% - 49.9%</v>
      </c>
      <c r="I120" s="129">
        <v>1403</v>
      </c>
      <c r="J120" s="131">
        <v>0.33136513934813416</v>
      </c>
      <c r="K120" s="132">
        <v>645</v>
      </c>
      <c r="L120" s="131">
        <v>0.15233821445441662</v>
      </c>
      <c r="M120" s="129">
        <v>2182</v>
      </c>
      <c r="N120" s="131">
        <v>0.51535191308455364</v>
      </c>
      <c r="O120" s="129">
        <v>4</v>
      </c>
      <c r="P120" s="298">
        <f t="shared" si="5"/>
        <v>9.4473311289560704E-4</v>
      </c>
      <c r="Q120" s="122" t="s">
        <v>1707</v>
      </c>
      <c r="R120" s="133">
        <v>0</v>
      </c>
      <c r="S120" s="133"/>
    </row>
    <row r="121" spans="1:19" x14ac:dyDescent="0.2">
      <c r="A121" s="124" t="s">
        <v>1708</v>
      </c>
      <c r="B121" s="124" t="s">
        <v>1709</v>
      </c>
      <c r="C121" s="124" t="s">
        <v>1432</v>
      </c>
      <c r="D121" s="370" t="s">
        <v>1433</v>
      </c>
      <c r="E121" s="129">
        <v>572</v>
      </c>
      <c r="F121" s="316">
        <f t="shared" si="6"/>
        <v>294</v>
      </c>
      <c r="G121" s="130">
        <f t="shared" si="6"/>
        <v>0.51398601398601396</v>
      </c>
      <c r="H121" s="60" t="str">
        <f t="shared" si="7"/>
        <v>47.3% - 55.5%</v>
      </c>
      <c r="I121" s="129">
        <v>215</v>
      </c>
      <c r="J121" s="131">
        <v>0.37587412587412589</v>
      </c>
      <c r="K121" s="132">
        <v>79</v>
      </c>
      <c r="L121" s="131">
        <v>0.1381118881118881</v>
      </c>
      <c r="M121" s="129">
        <v>264</v>
      </c>
      <c r="N121" s="131">
        <v>0.46153846153846156</v>
      </c>
      <c r="O121" s="129">
        <v>14</v>
      </c>
      <c r="P121" s="298">
        <f t="shared" si="5"/>
        <v>2.4475524475524476E-2</v>
      </c>
      <c r="Q121" s="122" t="s">
        <v>1648</v>
      </c>
      <c r="R121" s="133">
        <v>0</v>
      </c>
      <c r="S121" s="133"/>
    </row>
    <row r="122" spans="1:19" x14ac:dyDescent="0.2">
      <c r="A122" s="124" t="s">
        <v>1710</v>
      </c>
      <c r="B122" s="124" t="s">
        <v>1711</v>
      </c>
      <c r="C122" s="124" t="s">
        <v>1432</v>
      </c>
      <c r="D122" s="370" t="s">
        <v>1433</v>
      </c>
      <c r="E122" s="129">
        <v>1169</v>
      </c>
      <c r="F122" s="316">
        <f t="shared" si="6"/>
        <v>721</v>
      </c>
      <c r="G122" s="130">
        <f t="shared" si="6"/>
        <v>0.61676646706586824</v>
      </c>
      <c r="H122" s="60" t="str">
        <f t="shared" si="7"/>
        <v>58.9% - 64.4%</v>
      </c>
      <c r="I122" s="129">
        <v>558</v>
      </c>
      <c r="J122" s="131">
        <v>0.47733105218135158</v>
      </c>
      <c r="K122" s="132">
        <v>163</v>
      </c>
      <c r="L122" s="131">
        <v>0.13943541488451669</v>
      </c>
      <c r="M122" s="129">
        <v>416</v>
      </c>
      <c r="N122" s="131">
        <v>0.35585970915312232</v>
      </c>
      <c r="O122" s="129">
        <v>32</v>
      </c>
      <c r="P122" s="298">
        <f t="shared" si="5"/>
        <v>2.7373823781009408E-2</v>
      </c>
      <c r="Q122" s="122" t="s">
        <v>1643</v>
      </c>
      <c r="R122" s="133">
        <v>0</v>
      </c>
      <c r="S122" s="133"/>
    </row>
    <row r="123" spans="1:19" x14ac:dyDescent="0.2">
      <c r="A123" s="124" t="s">
        <v>1712</v>
      </c>
      <c r="B123" s="124" t="s">
        <v>1713</v>
      </c>
      <c r="C123" s="124" t="s">
        <v>1432</v>
      </c>
      <c r="D123" s="370" t="s">
        <v>1433</v>
      </c>
      <c r="E123" s="129">
        <v>352</v>
      </c>
      <c r="F123" s="316">
        <f t="shared" si="6"/>
        <v>199</v>
      </c>
      <c r="G123" s="130">
        <f t="shared" si="6"/>
        <v>0.56534090909090906</v>
      </c>
      <c r="H123" s="60" t="str">
        <f t="shared" si="7"/>
        <v>51.3% - 61.6%</v>
      </c>
      <c r="I123" s="129">
        <v>156</v>
      </c>
      <c r="J123" s="131">
        <v>0.44318181818181818</v>
      </c>
      <c r="K123" s="132">
        <v>43</v>
      </c>
      <c r="L123" s="131">
        <v>0.12215909090909091</v>
      </c>
      <c r="M123" s="129">
        <v>146</v>
      </c>
      <c r="N123" s="131">
        <v>0.41477272727272729</v>
      </c>
      <c r="O123" s="129">
        <v>7</v>
      </c>
      <c r="P123" s="298">
        <f t="shared" si="5"/>
        <v>1.9886363636363636E-2</v>
      </c>
      <c r="Q123" s="122" t="s">
        <v>1714</v>
      </c>
      <c r="R123" s="133">
        <v>0</v>
      </c>
      <c r="S123" s="133"/>
    </row>
    <row r="124" spans="1:19" x14ac:dyDescent="0.2">
      <c r="A124" s="124" t="s">
        <v>1715</v>
      </c>
      <c r="B124" s="124" t="s">
        <v>1716</v>
      </c>
      <c r="C124" s="124" t="s">
        <v>1432</v>
      </c>
      <c r="D124" s="370" t="s">
        <v>1433</v>
      </c>
      <c r="E124" s="129">
        <v>803</v>
      </c>
      <c r="F124" s="316">
        <f t="shared" si="6"/>
        <v>389</v>
      </c>
      <c r="G124" s="130"/>
      <c r="H124" s="60" t="str">
        <f t="shared" si="7"/>
        <v/>
      </c>
      <c r="I124" s="129">
        <v>283</v>
      </c>
      <c r="J124" s="131"/>
      <c r="K124" s="132">
        <v>106</v>
      </c>
      <c r="L124" s="131"/>
      <c r="M124" s="129">
        <v>407</v>
      </c>
      <c r="N124" s="131"/>
      <c r="O124" s="129">
        <v>7</v>
      </c>
      <c r="P124" s="298">
        <f t="shared" si="5"/>
        <v>8.717310087173101E-3</v>
      </c>
      <c r="Q124" s="122" t="s">
        <v>1640</v>
      </c>
      <c r="R124" s="133">
        <v>1</v>
      </c>
      <c r="S124" s="133"/>
    </row>
    <row r="125" spans="1:19" x14ac:dyDescent="0.2">
      <c r="A125" s="124" t="s">
        <v>1717</v>
      </c>
      <c r="B125" s="124" t="s">
        <v>1718</v>
      </c>
      <c r="C125" s="124" t="s">
        <v>1432</v>
      </c>
      <c r="D125" s="370" t="s">
        <v>1433</v>
      </c>
      <c r="E125" s="129">
        <v>904</v>
      </c>
      <c r="F125" s="316">
        <f t="shared" si="6"/>
        <v>316</v>
      </c>
      <c r="G125" s="130">
        <f t="shared" si="6"/>
        <v>0.34955752212389379</v>
      </c>
      <c r="H125" s="60" t="str">
        <f t="shared" si="7"/>
        <v>31.9% - 38.1%</v>
      </c>
      <c r="I125" s="129">
        <v>233</v>
      </c>
      <c r="J125" s="131">
        <v>0.25774336283185839</v>
      </c>
      <c r="K125" s="132">
        <v>83</v>
      </c>
      <c r="L125" s="131">
        <v>9.1814159292035402E-2</v>
      </c>
      <c r="M125" s="129">
        <v>543</v>
      </c>
      <c r="N125" s="131">
        <v>0.60066371681415931</v>
      </c>
      <c r="O125" s="129">
        <v>45</v>
      </c>
      <c r="P125" s="298">
        <f t="shared" si="5"/>
        <v>4.9778761061946904E-2</v>
      </c>
      <c r="Q125" s="122" t="s">
        <v>1653</v>
      </c>
      <c r="R125" s="133">
        <v>0</v>
      </c>
      <c r="S125" s="133"/>
    </row>
    <row r="126" spans="1:19" x14ac:dyDescent="0.2">
      <c r="A126" s="124" t="s">
        <v>1719</v>
      </c>
      <c r="B126" s="124" t="s">
        <v>1720</v>
      </c>
      <c r="C126" s="124" t="s">
        <v>1432</v>
      </c>
      <c r="D126" s="370" t="s">
        <v>1433</v>
      </c>
      <c r="E126" s="129">
        <v>1565</v>
      </c>
      <c r="F126" s="316">
        <f t="shared" si="6"/>
        <v>669</v>
      </c>
      <c r="G126" s="130">
        <f t="shared" si="6"/>
        <v>0.42747603833865816</v>
      </c>
      <c r="H126" s="60" t="str">
        <f t="shared" si="7"/>
        <v>40.3% - 45.2%</v>
      </c>
      <c r="I126" s="129">
        <v>475</v>
      </c>
      <c r="J126" s="131">
        <v>0.30351437699680511</v>
      </c>
      <c r="K126" s="132">
        <v>194</v>
      </c>
      <c r="L126" s="131">
        <v>0.12396166134185303</v>
      </c>
      <c r="M126" s="129">
        <v>853</v>
      </c>
      <c r="N126" s="131">
        <v>0.5450479233226837</v>
      </c>
      <c r="O126" s="129">
        <v>43</v>
      </c>
      <c r="P126" s="298">
        <f t="shared" si="5"/>
        <v>2.7476038338658148E-2</v>
      </c>
      <c r="Q126" s="122" t="s">
        <v>1653</v>
      </c>
      <c r="R126" s="133">
        <v>0</v>
      </c>
      <c r="S126" s="133"/>
    </row>
    <row r="127" spans="1:19" x14ac:dyDescent="0.2">
      <c r="A127" s="124" t="s">
        <v>1721</v>
      </c>
      <c r="B127" s="124" t="s">
        <v>1722</v>
      </c>
      <c r="C127" s="124" t="s">
        <v>1432</v>
      </c>
      <c r="D127" s="370" t="s">
        <v>1433</v>
      </c>
      <c r="E127" s="129">
        <v>702</v>
      </c>
      <c r="F127" s="316">
        <f t="shared" si="6"/>
        <v>346</v>
      </c>
      <c r="G127" s="130"/>
      <c r="H127" s="60" t="str">
        <f t="shared" si="7"/>
        <v/>
      </c>
      <c r="I127" s="129">
        <v>255</v>
      </c>
      <c r="J127" s="131"/>
      <c r="K127" s="132">
        <v>91</v>
      </c>
      <c r="L127" s="131"/>
      <c r="M127" s="129">
        <v>264</v>
      </c>
      <c r="N127" s="131"/>
      <c r="O127" s="129">
        <v>92</v>
      </c>
      <c r="P127" s="298">
        <f t="shared" si="5"/>
        <v>0.13105413105413105</v>
      </c>
      <c r="Q127" s="122" t="s">
        <v>1662</v>
      </c>
      <c r="R127" s="133">
        <v>1</v>
      </c>
    </row>
    <row r="128" spans="1:19" x14ac:dyDescent="0.2">
      <c r="A128" s="124" t="s">
        <v>1723</v>
      </c>
      <c r="B128" s="124" t="s">
        <v>1724</v>
      </c>
      <c r="C128" s="124" t="s">
        <v>1432</v>
      </c>
      <c r="D128" s="370" t="s">
        <v>1433</v>
      </c>
      <c r="E128" s="129">
        <v>971</v>
      </c>
      <c r="F128" s="316">
        <f t="shared" si="6"/>
        <v>389</v>
      </c>
      <c r="G128" s="130"/>
      <c r="H128" s="60" t="str">
        <f t="shared" si="7"/>
        <v/>
      </c>
      <c r="I128" s="129">
        <v>279</v>
      </c>
      <c r="J128" s="131"/>
      <c r="K128" s="132">
        <v>110</v>
      </c>
      <c r="L128" s="131"/>
      <c r="M128" s="129">
        <v>477</v>
      </c>
      <c r="N128" s="131"/>
      <c r="O128" s="129">
        <v>105</v>
      </c>
      <c r="P128" s="298">
        <f t="shared" si="5"/>
        <v>0.10813594232749743</v>
      </c>
      <c r="Q128" s="122" t="s">
        <v>1662</v>
      </c>
      <c r="R128" s="133">
        <v>0</v>
      </c>
    </row>
    <row r="129" spans="1:18" x14ac:dyDescent="0.2">
      <c r="A129" s="124" t="s">
        <v>1725</v>
      </c>
      <c r="B129" s="124" t="s">
        <v>1726</v>
      </c>
      <c r="C129" s="124" t="s">
        <v>1432</v>
      </c>
      <c r="D129" s="370" t="s">
        <v>1433</v>
      </c>
      <c r="E129" s="129">
        <v>758</v>
      </c>
      <c r="F129" s="316">
        <f t="shared" si="6"/>
        <v>282</v>
      </c>
      <c r="G129" s="130"/>
      <c r="H129" s="60" t="str">
        <f t="shared" si="7"/>
        <v/>
      </c>
      <c r="I129" s="129">
        <v>216</v>
      </c>
      <c r="J129" s="131"/>
      <c r="K129" s="132">
        <v>66</v>
      </c>
      <c r="L129" s="131"/>
      <c r="M129" s="129">
        <v>454</v>
      </c>
      <c r="N129" s="131"/>
      <c r="O129" s="129">
        <v>22</v>
      </c>
      <c r="P129" s="298">
        <f t="shared" si="5"/>
        <v>2.9023746701846966E-2</v>
      </c>
      <c r="Q129" s="122" t="s">
        <v>1653</v>
      </c>
      <c r="R129" s="133">
        <v>1</v>
      </c>
    </row>
    <row r="130" spans="1:18" x14ac:dyDescent="0.2">
      <c r="A130" s="124" t="s">
        <v>1727</v>
      </c>
      <c r="B130" s="124" t="s">
        <v>1728</v>
      </c>
      <c r="C130" s="124" t="s">
        <v>1434</v>
      </c>
      <c r="D130" s="370" t="s">
        <v>1435</v>
      </c>
      <c r="E130" s="129">
        <v>16211</v>
      </c>
      <c r="F130" s="316">
        <f t="shared" si="6"/>
        <v>8473</v>
      </c>
      <c r="G130" s="130">
        <f t="shared" si="6"/>
        <v>0.52266979211646414</v>
      </c>
      <c r="H130" s="60" t="str">
        <f t="shared" si="7"/>
        <v>51.5% - 53.0%</v>
      </c>
      <c r="I130" s="129">
        <v>4790</v>
      </c>
      <c r="J130" s="131">
        <v>0.29547837887853928</v>
      </c>
      <c r="K130" s="132">
        <v>3683</v>
      </c>
      <c r="L130" s="131">
        <v>0.22719141323792486</v>
      </c>
      <c r="M130" s="129">
        <v>7206</v>
      </c>
      <c r="N130" s="131">
        <v>0.44451298501017827</v>
      </c>
      <c r="O130" s="129">
        <v>532</v>
      </c>
      <c r="P130" s="298">
        <f t="shared" si="5"/>
        <v>3.2817222873357595E-2</v>
      </c>
      <c r="Q130" s="122" t="s">
        <v>1729</v>
      </c>
      <c r="R130" s="133">
        <v>0</v>
      </c>
    </row>
    <row r="131" spans="1:18" x14ac:dyDescent="0.2">
      <c r="A131" s="124" t="s">
        <v>1730</v>
      </c>
      <c r="B131" s="124" t="s">
        <v>1731</v>
      </c>
      <c r="C131" s="124" t="s">
        <v>1434</v>
      </c>
      <c r="D131" s="370" t="s">
        <v>1435</v>
      </c>
      <c r="E131" s="129">
        <v>527</v>
      </c>
      <c r="F131" s="316">
        <f t="shared" si="6"/>
        <v>258</v>
      </c>
      <c r="G131" s="130"/>
      <c r="H131" s="60" t="str">
        <f t="shared" si="7"/>
        <v/>
      </c>
      <c r="I131" s="129">
        <v>189</v>
      </c>
      <c r="J131" s="131"/>
      <c r="K131" s="132">
        <v>69</v>
      </c>
      <c r="L131" s="131"/>
      <c r="M131" s="129">
        <v>256</v>
      </c>
      <c r="N131" s="131"/>
      <c r="O131" s="129">
        <v>13</v>
      </c>
      <c r="P131" s="298">
        <f t="shared" si="5"/>
        <v>2.4667931688804556E-2</v>
      </c>
      <c r="Q131" s="122" t="s">
        <v>1732</v>
      </c>
      <c r="R131" s="133">
        <v>1</v>
      </c>
    </row>
    <row r="132" spans="1:18" x14ac:dyDescent="0.2">
      <c r="A132" s="124" t="s">
        <v>1733</v>
      </c>
      <c r="B132" s="124" t="s">
        <v>1734</v>
      </c>
      <c r="C132" s="124" t="s">
        <v>1434</v>
      </c>
      <c r="D132" s="370" t="s">
        <v>1435</v>
      </c>
      <c r="E132" s="129">
        <v>1272</v>
      </c>
      <c r="F132" s="316">
        <f t="shared" si="6"/>
        <v>335</v>
      </c>
      <c r="G132" s="130"/>
      <c r="H132" s="60" t="str">
        <f t="shared" si="7"/>
        <v/>
      </c>
      <c r="I132" s="129">
        <v>237</v>
      </c>
      <c r="J132" s="131"/>
      <c r="K132" s="132">
        <v>98</v>
      </c>
      <c r="L132" s="131"/>
      <c r="M132" s="129">
        <v>768</v>
      </c>
      <c r="N132" s="131"/>
      <c r="O132" s="129">
        <v>169</v>
      </c>
      <c r="P132" s="298">
        <f t="shared" si="5"/>
        <v>0.13286163522012578</v>
      </c>
      <c r="Q132" s="122" t="s">
        <v>1735</v>
      </c>
      <c r="R132" s="133">
        <v>0</v>
      </c>
    </row>
    <row r="133" spans="1:18" x14ac:dyDescent="0.2">
      <c r="A133" s="124" t="s">
        <v>1736</v>
      </c>
      <c r="B133" s="124" t="s">
        <v>1737</v>
      </c>
      <c r="C133" s="124" t="s">
        <v>1434</v>
      </c>
      <c r="D133" s="370" t="s">
        <v>1435</v>
      </c>
      <c r="E133" s="129">
        <v>3658</v>
      </c>
      <c r="F133" s="316">
        <f t="shared" si="6"/>
        <v>1535</v>
      </c>
      <c r="G133" s="130"/>
      <c r="H133" s="60" t="str">
        <f t="shared" si="7"/>
        <v/>
      </c>
      <c r="I133" s="129">
        <v>921</v>
      </c>
      <c r="J133" s="131"/>
      <c r="K133" s="132">
        <v>614</v>
      </c>
      <c r="L133" s="131"/>
      <c r="M133" s="129">
        <v>1988</v>
      </c>
      <c r="N133" s="131"/>
      <c r="O133" s="129">
        <v>135</v>
      </c>
      <c r="P133" s="298">
        <f t="shared" si="5"/>
        <v>3.6905412793876435E-2</v>
      </c>
      <c r="Q133" s="122" t="s">
        <v>1738</v>
      </c>
      <c r="R133" s="133">
        <v>1</v>
      </c>
    </row>
    <row r="134" spans="1:18" x14ac:dyDescent="0.2">
      <c r="A134" s="124" t="s">
        <v>1739</v>
      </c>
      <c r="B134" s="124" t="s">
        <v>1740</v>
      </c>
      <c r="C134" s="124" t="s">
        <v>1434</v>
      </c>
      <c r="D134" s="370" t="s">
        <v>1435</v>
      </c>
      <c r="E134" s="129">
        <v>3708</v>
      </c>
      <c r="F134" s="316">
        <f t="shared" si="6"/>
        <v>1198</v>
      </c>
      <c r="G134" s="130">
        <f t="shared" si="6"/>
        <v>0.3230852211434736</v>
      </c>
      <c r="H134" s="60" t="str">
        <f t="shared" si="7"/>
        <v>30.8% - 33.8%</v>
      </c>
      <c r="I134" s="129">
        <v>804</v>
      </c>
      <c r="J134" s="131">
        <v>0.2168284789644013</v>
      </c>
      <c r="K134" s="132">
        <v>394</v>
      </c>
      <c r="L134" s="131">
        <v>0.10625674217907227</v>
      </c>
      <c r="M134" s="129">
        <v>2392</v>
      </c>
      <c r="N134" s="131">
        <v>0.64509169363538299</v>
      </c>
      <c r="O134" s="129">
        <v>118</v>
      </c>
      <c r="P134" s="298">
        <f t="shared" si="5"/>
        <v>3.1823085221143473E-2</v>
      </c>
      <c r="Q134" s="122" t="s">
        <v>1741</v>
      </c>
      <c r="R134" s="133">
        <v>0</v>
      </c>
    </row>
    <row r="135" spans="1:18" x14ac:dyDescent="0.2">
      <c r="A135" s="124" t="s">
        <v>1742</v>
      </c>
      <c r="B135" s="124" t="s">
        <v>1743</v>
      </c>
      <c r="C135" s="124" t="s">
        <v>1434</v>
      </c>
      <c r="D135" s="370" t="s">
        <v>1435</v>
      </c>
      <c r="E135" s="129">
        <v>1422</v>
      </c>
      <c r="F135" s="316">
        <f t="shared" si="6"/>
        <v>450</v>
      </c>
      <c r="G135" s="130"/>
      <c r="H135" s="60" t="str">
        <f t="shared" si="7"/>
        <v/>
      </c>
      <c r="I135" s="129">
        <v>323</v>
      </c>
      <c r="J135" s="131"/>
      <c r="K135" s="132">
        <v>127</v>
      </c>
      <c r="L135" s="131"/>
      <c r="M135" s="129">
        <v>656</v>
      </c>
      <c r="N135" s="131"/>
      <c r="O135" s="129">
        <v>316</v>
      </c>
      <c r="P135" s="298">
        <f t="shared" si="5"/>
        <v>0.22222222222222221</v>
      </c>
      <c r="Q135" s="122" t="s">
        <v>1735</v>
      </c>
      <c r="R135" s="133">
        <v>0</v>
      </c>
    </row>
    <row r="136" spans="1:18" x14ac:dyDescent="0.2">
      <c r="A136" s="124" t="s">
        <v>1744</v>
      </c>
      <c r="B136" s="124" t="s">
        <v>1745</v>
      </c>
      <c r="C136" s="124" t="s">
        <v>1434</v>
      </c>
      <c r="D136" s="370" t="s">
        <v>1435</v>
      </c>
      <c r="E136" s="129">
        <v>1715</v>
      </c>
      <c r="F136" s="316">
        <f t="shared" si="6"/>
        <v>824</v>
      </c>
      <c r="G136" s="130">
        <f t="shared" si="6"/>
        <v>0.48046647230320699</v>
      </c>
      <c r="H136" s="60" t="str">
        <f t="shared" si="7"/>
        <v>45.7% - 50.4%</v>
      </c>
      <c r="I136" s="129">
        <v>644</v>
      </c>
      <c r="J136" s="131">
        <v>0.37551020408163266</v>
      </c>
      <c r="K136" s="132">
        <v>180</v>
      </c>
      <c r="L136" s="131">
        <v>0.10495626822157435</v>
      </c>
      <c r="M136" s="129">
        <v>886</v>
      </c>
      <c r="N136" s="131">
        <v>0.51661807580174923</v>
      </c>
      <c r="O136" s="129">
        <v>5</v>
      </c>
      <c r="P136" s="298">
        <f t="shared" si="5"/>
        <v>2.9154518950437317E-3</v>
      </c>
      <c r="Q136" s="122" t="s">
        <v>1746</v>
      </c>
      <c r="R136" s="133">
        <v>0</v>
      </c>
    </row>
    <row r="137" spans="1:18" x14ac:dyDescent="0.2">
      <c r="A137" s="124" t="s">
        <v>1747</v>
      </c>
      <c r="B137" s="124" t="s">
        <v>1748</v>
      </c>
      <c r="C137" s="124" t="s">
        <v>1434</v>
      </c>
      <c r="D137" s="370" t="s">
        <v>1435</v>
      </c>
      <c r="E137" s="129">
        <v>738</v>
      </c>
      <c r="F137" s="316">
        <f t="shared" si="6"/>
        <v>283</v>
      </c>
      <c r="G137" s="130"/>
      <c r="H137" s="60" t="str">
        <f t="shared" si="7"/>
        <v/>
      </c>
      <c r="I137" s="129">
        <v>199</v>
      </c>
      <c r="J137" s="131"/>
      <c r="K137" s="132">
        <v>84</v>
      </c>
      <c r="L137" s="131"/>
      <c r="M137" s="129">
        <v>368</v>
      </c>
      <c r="N137" s="131"/>
      <c r="O137" s="129">
        <v>87</v>
      </c>
      <c r="P137" s="298">
        <f t="shared" ref="P137:P200" si="8">O137/E137</f>
        <v>0.11788617886178862</v>
      </c>
      <c r="Q137" s="122" t="s">
        <v>1735</v>
      </c>
      <c r="R137" s="133">
        <v>1</v>
      </c>
    </row>
    <row r="138" spans="1:18" x14ac:dyDescent="0.2">
      <c r="A138" s="124" t="s">
        <v>1749</v>
      </c>
      <c r="B138" s="124" t="s">
        <v>1750</v>
      </c>
      <c r="C138" s="124" t="s">
        <v>1434</v>
      </c>
      <c r="D138" s="370" t="s">
        <v>1435</v>
      </c>
      <c r="E138" s="129">
        <v>502</v>
      </c>
      <c r="F138" s="316">
        <f t="shared" si="6"/>
        <v>271</v>
      </c>
      <c r="G138" s="130"/>
      <c r="H138" s="60" t="str">
        <f t="shared" si="7"/>
        <v/>
      </c>
      <c r="I138" s="129">
        <v>209</v>
      </c>
      <c r="J138" s="131"/>
      <c r="K138" s="132">
        <v>62</v>
      </c>
      <c r="L138" s="131"/>
      <c r="M138" s="129">
        <v>219</v>
      </c>
      <c r="N138" s="131"/>
      <c r="O138" s="129">
        <v>12</v>
      </c>
      <c r="P138" s="298">
        <f t="shared" si="8"/>
        <v>2.3904382470119521E-2</v>
      </c>
      <c r="Q138" s="122" t="s">
        <v>1732</v>
      </c>
      <c r="R138" s="133">
        <v>1</v>
      </c>
    </row>
    <row r="139" spans="1:18" x14ac:dyDescent="0.2">
      <c r="A139" s="124" t="s">
        <v>1751</v>
      </c>
      <c r="B139" s="124" t="s">
        <v>1752</v>
      </c>
      <c r="C139" s="124" t="s">
        <v>1434</v>
      </c>
      <c r="D139" s="370" t="s">
        <v>1435</v>
      </c>
      <c r="E139" s="129">
        <v>1189</v>
      </c>
      <c r="F139" s="316">
        <f t="shared" si="6"/>
        <v>361</v>
      </c>
      <c r="G139" s="130"/>
      <c r="H139" s="60" t="str">
        <f t="shared" si="7"/>
        <v/>
      </c>
      <c r="I139" s="129">
        <v>270</v>
      </c>
      <c r="J139" s="131"/>
      <c r="K139" s="132">
        <v>91</v>
      </c>
      <c r="L139" s="131"/>
      <c r="M139" s="129">
        <v>596</v>
      </c>
      <c r="N139" s="131"/>
      <c r="O139" s="129">
        <v>232</v>
      </c>
      <c r="P139" s="298">
        <f t="shared" si="8"/>
        <v>0.1951219512195122</v>
      </c>
      <c r="Q139" s="122" t="s">
        <v>1735</v>
      </c>
      <c r="R139" s="133">
        <v>0</v>
      </c>
    </row>
    <row r="140" spans="1:18" x14ac:dyDescent="0.2">
      <c r="A140" s="124" t="s">
        <v>1753</v>
      </c>
      <c r="B140" s="124" t="s">
        <v>1754</v>
      </c>
      <c r="C140" s="124" t="s">
        <v>1434</v>
      </c>
      <c r="D140" s="370" t="s">
        <v>1435</v>
      </c>
      <c r="E140" s="129">
        <v>648</v>
      </c>
      <c r="F140" s="316">
        <f t="shared" si="6"/>
        <v>202</v>
      </c>
      <c r="G140" s="130">
        <f t="shared" si="6"/>
        <v>0.31172839506172839</v>
      </c>
      <c r="H140" s="60" t="str">
        <f t="shared" si="7"/>
        <v>27.7% - 34.8%</v>
      </c>
      <c r="I140" s="129">
        <v>148</v>
      </c>
      <c r="J140" s="131">
        <v>0.22839506172839505</v>
      </c>
      <c r="K140" s="132">
        <v>54</v>
      </c>
      <c r="L140" s="131">
        <v>8.3333333333333329E-2</v>
      </c>
      <c r="M140" s="129">
        <v>445</v>
      </c>
      <c r="N140" s="131">
        <v>0.68672839506172845</v>
      </c>
      <c r="O140" s="129">
        <v>1</v>
      </c>
      <c r="P140" s="298">
        <f t="shared" si="8"/>
        <v>1.5432098765432098E-3</v>
      </c>
      <c r="Q140" s="122" t="s">
        <v>1755</v>
      </c>
      <c r="R140" s="133">
        <v>0</v>
      </c>
    </row>
    <row r="141" spans="1:18" x14ac:dyDescent="0.2">
      <c r="A141" s="124" t="s">
        <v>1756</v>
      </c>
      <c r="B141" s="124" t="s">
        <v>1757</v>
      </c>
      <c r="C141" s="124" t="s">
        <v>1434</v>
      </c>
      <c r="D141" s="370" t="s">
        <v>1435</v>
      </c>
      <c r="E141" s="129">
        <v>1369</v>
      </c>
      <c r="F141" s="316">
        <f t="shared" si="6"/>
        <v>445</v>
      </c>
      <c r="G141" s="130">
        <f t="shared" si="6"/>
        <v>0.32505478451424397</v>
      </c>
      <c r="H141" s="60" t="str">
        <f t="shared" si="7"/>
        <v>30.1% - 35.0%</v>
      </c>
      <c r="I141" s="129">
        <v>320</v>
      </c>
      <c r="J141" s="131">
        <v>0.23374726077428781</v>
      </c>
      <c r="K141" s="132">
        <v>125</v>
      </c>
      <c r="L141" s="131">
        <v>9.1307523739956167E-2</v>
      </c>
      <c r="M141" s="129">
        <v>924</v>
      </c>
      <c r="N141" s="131">
        <v>0.67494521548575603</v>
      </c>
      <c r="O141" s="129">
        <v>0</v>
      </c>
      <c r="P141" s="298">
        <f t="shared" si="8"/>
        <v>0</v>
      </c>
      <c r="Q141" s="122" t="s">
        <v>1755</v>
      </c>
      <c r="R141" s="133">
        <v>0</v>
      </c>
    </row>
    <row r="142" spans="1:18" x14ac:dyDescent="0.2">
      <c r="A142" s="124" t="s">
        <v>1758</v>
      </c>
      <c r="B142" s="124" t="s">
        <v>1759</v>
      </c>
      <c r="C142" s="124" t="s">
        <v>1434</v>
      </c>
      <c r="D142" s="370" t="s">
        <v>1435</v>
      </c>
      <c r="E142" s="129">
        <v>975</v>
      </c>
      <c r="F142" s="316">
        <f t="shared" si="6"/>
        <v>380</v>
      </c>
      <c r="G142" s="130"/>
      <c r="H142" s="60" t="str">
        <f t="shared" si="7"/>
        <v/>
      </c>
      <c r="I142" s="129">
        <v>262</v>
      </c>
      <c r="J142" s="131"/>
      <c r="K142" s="132">
        <v>118</v>
      </c>
      <c r="L142" s="131"/>
      <c r="M142" s="129">
        <v>557</v>
      </c>
      <c r="N142" s="131"/>
      <c r="O142" s="129">
        <v>38</v>
      </c>
      <c r="P142" s="298">
        <f t="shared" si="8"/>
        <v>3.8974358974358976E-2</v>
      </c>
      <c r="Q142" s="122" t="s">
        <v>1732</v>
      </c>
      <c r="R142" s="133">
        <v>1</v>
      </c>
    </row>
    <row r="143" spans="1:18" x14ac:dyDescent="0.2">
      <c r="A143" s="124" t="s">
        <v>1760</v>
      </c>
      <c r="B143" s="124" t="s">
        <v>1761</v>
      </c>
      <c r="C143" s="124" t="s">
        <v>1434</v>
      </c>
      <c r="D143" s="370" t="s">
        <v>1435</v>
      </c>
      <c r="E143" s="129">
        <v>1236</v>
      </c>
      <c r="F143" s="316">
        <f t="shared" si="6"/>
        <v>550</v>
      </c>
      <c r="G143" s="130">
        <f t="shared" si="6"/>
        <v>0.44498381877022652</v>
      </c>
      <c r="H143" s="60" t="str">
        <f t="shared" si="7"/>
        <v>41.7% - 47.3%</v>
      </c>
      <c r="I143" s="129">
        <v>393</v>
      </c>
      <c r="J143" s="131">
        <v>0.31796116504854371</v>
      </c>
      <c r="K143" s="132">
        <v>157</v>
      </c>
      <c r="L143" s="131">
        <v>0.12702265372168284</v>
      </c>
      <c r="M143" s="129">
        <v>685</v>
      </c>
      <c r="N143" s="131">
        <v>0.55420711974110037</v>
      </c>
      <c r="O143" s="129">
        <v>1</v>
      </c>
      <c r="P143" s="298">
        <f t="shared" si="8"/>
        <v>8.090614886731392E-4</v>
      </c>
      <c r="Q143" s="122" t="s">
        <v>1755</v>
      </c>
      <c r="R143" s="133">
        <v>0</v>
      </c>
    </row>
    <row r="144" spans="1:18" x14ac:dyDescent="0.2">
      <c r="A144" s="124" t="s">
        <v>1762</v>
      </c>
      <c r="B144" s="124" t="s">
        <v>1763</v>
      </c>
      <c r="C144" s="124" t="s">
        <v>1434</v>
      </c>
      <c r="D144" s="370" t="s">
        <v>1435</v>
      </c>
      <c r="E144" s="129">
        <v>4047</v>
      </c>
      <c r="F144" s="316">
        <f t="shared" si="6"/>
        <v>338</v>
      </c>
      <c r="G144" s="130"/>
      <c r="H144" s="60" t="str">
        <f t="shared" si="7"/>
        <v/>
      </c>
      <c r="I144" s="129">
        <v>197</v>
      </c>
      <c r="J144" s="131"/>
      <c r="K144" s="132">
        <v>141</v>
      </c>
      <c r="L144" s="131"/>
      <c r="M144" s="129">
        <v>598</v>
      </c>
      <c r="N144" s="131"/>
      <c r="O144" s="129">
        <v>3111</v>
      </c>
      <c r="P144" s="298">
        <f t="shared" si="8"/>
        <v>0.76871756856931062</v>
      </c>
      <c r="Q144" s="122" t="s">
        <v>1764</v>
      </c>
      <c r="R144" s="133">
        <v>1</v>
      </c>
    </row>
    <row r="145" spans="1:19" x14ac:dyDescent="0.2">
      <c r="A145" s="124" t="s">
        <v>1765</v>
      </c>
      <c r="B145" s="124" t="s">
        <v>1766</v>
      </c>
      <c r="C145" s="124" t="s">
        <v>1434</v>
      </c>
      <c r="D145" s="370" t="s">
        <v>1435</v>
      </c>
      <c r="E145" s="129">
        <v>2721</v>
      </c>
      <c r="F145" s="316">
        <f t="shared" si="6"/>
        <v>1188</v>
      </c>
      <c r="G145" s="130">
        <f t="shared" si="6"/>
        <v>0.43660418963616315</v>
      </c>
      <c r="H145" s="60" t="str">
        <f t="shared" si="7"/>
        <v>41.8% - 45.5%</v>
      </c>
      <c r="I145" s="129">
        <v>881</v>
      </c>
      <c r="J145" s="131">
        <v>0.32377802278574053</v>
      </c>
      <c r="K145" s="132">
        <v>307</v>
      </c>
      <c r="L145" s="131">
        <v>0.11282616685042264</v>
      </c>
      <c r="M145" s="129">
        <v>1490</v>
      </c>
      <c r="N145" s="131">
        <v>0.5475927967658949</v>
      </c>
      <c r="O145" s="129">
        <v>43</v>
      </c>
      <c r="P145" s="298">
        <f t="shared" si="8"/>
        <v>1.5803013597941933E-2</v>
      </c>
      <c r="Q145" s="122" t="s">
        <v>1767</v>
      </c>
      <c r="R145" s="133">
        <v>0</v>
      </c>
    </row>
    <row r="146" spans="1:19" x14ac:dyDescent="0.2">
      <c r="A146" s="124" t="s">
        <v>1768</v>
      </c>
      <c r="B146" s="124" t="s">
        <v>1769</v>
      </c>
      <c r="C146" s="124" t="s">
        <v>1434</v>
      </c>
      <c r="D146" s="370" t="s">
        <v>1435</v>
      </c>
      <c r="E146" s="129">
        <v>2423</v>
      </c>
      <c r="F146" s="316">
        <f t="shared" ref="F146:G209" si="9">I146+K146</f>
        <v>1030</v>
      </c>
      <c r="G146" s="130">
        <f t="shared" si="9"/>
        <v>0.4250928600907965</v>
      </c>
      <c r="H146" s="60" t="str">
        <f t="shared" ref="H146:H209" si="10">IF(ISNUMBER(G146),TEXT(((2*F146)+(1.96^2)-(1.96*((1.96^2)+(4*F146*(100%-G146)))^0.5))/(2*(E146+(1.96^2))),"0.0%")&amp;" - "&amp;TEXT(((2*F146)+(1.96^2)+(1.96*((1.96^2)+(4*F146*(100%-G146)))^0.5))/(2*(E146+(1.96^2))),"0.0%"),"")</f>
        <v>40.6% - 44.5%</v>
      </c>
      <c r="I146" s="129">
        <v>727</v>
      </c>
      <c r="J146" s="131">
        <v>0.30004127115146512</v>
      </c>
      <c r="K146" s="132">
        <v>303</v>
      </c>
      <c r="L146" s="131">
        <v>0.12505158893933141</v>
      </c>
      <c r="M146" s="129">
        <v>1350</v>
      </c>
      <c r="N146" s="131">
        <v>0.5571605447791993</v>
      </c>
      <c r="O146" s="129">
        <v>43</v>
      </c>
      <c r="P146" s="298">
        <f t="shared" si="8"/>
        <v>1.7746595130004126E-2</v>
      </c>
      <c r="Q146" s="122" t="s">
        <v>1770</v>
      </c>
      <c r="R146" s="133">
        <v>0</v>
      </c>
    </row>
    <row r="147" spans="1:19" s="133" customFormat="1" x14ac:dyDescent="0.2">
      <c r="A147" s="124" t="s">
        <v>1771</v>
      </c>
      <c r="B147" s="124" t="s">
        <v>1772</v>
      </c>
      <c r="C147" s="124" t="s">
        <v>1434</v>
      </c>
      <c r="D147" s="370" t="s">
        <v>1435</v>
      </c>
      <c r="E147" s="129">
        <v>819</v>
      </c>
      <c r="F147" s="316">
        <f t="shared" si="9"/>
        <v>262</v>
      </c>
      <c r="G147" s="130"/>
      <c r="H147" s="60" t="str">
        <f t="shared" si="10"/>
        <v/>
      </c>
      <c r="I147" s="129">
        <v>192</v>
      </c>
      <c r="J147" s="131"/>
      <c r="K147" s="132">
        <v>70</v>
      </c>
      <c r="L147" s="131"/>
      <c r="M147" s="129">
        <v>391</v>
      </c>
      <c r="N147" s="131"/>
      <c r="O147" s="129">
        <v>166</v>
      </c>
      <c r="P147" s="298">
        <f t="shared" si="8"/>
        <v>0.20268620268620269</v>
      </c>
      <c r="Q147" s="122" t="s">
        <v>1735</v>
      </c>
      <c r="R147" s="133">
        <v>0</v>
      </c>
      <c r="S147" s="126"/>
    </row>
    <row r="148" spans="1:19" s="133" customFormat="1" x14ac:dyDescent="0.2">
      <c r="A148" s="124" t="s">
        <v>1773</v>
      </c>
      <c r="B148" s="124" t="s">
        <v>1774</v>
      </c>
      <c r="C148" s="124" t="s">
        <v>1434</v>
      </c>
      <c r="D148" s="370" t="s">
        <v>1435</v>
      </c>
      <c r="E148" s="129">
        <v>1201</v>
      </c>
      <c r="F148" s="316">
        <f t="shared" si="9"/>
        <v>463</v>
      </c>
      <c r="G148" s="130"/>
      <c r="H148" s="60" t="str">
        <f t="shared" si="10"/>
        <v/>
      </c>
      <c r="I148" s="129">
        <v>343</v>
      </c>
      <c r="J148" s="131"/>
      <c r="K148" s="132">
        <v>120</v>
      </c>
      <c r="L148" s="131"/>
      <c r="M148" s="129">
        <v>569</v>
      </c>
      <c r="N148" s="131"/>
      <c r="O148" s="129">
        <v>169</v>
      </c>
      <c r="P148" s="298">
        <f t="shared" si="8"/>
        <v>0.14071606994171523</v>
      </c>
      <c r="Q148" s="122" t="s">
        <v>1735</v>
      </c>
      <c r="R148" s="133">
        <v>0</v>
      </c>
      <c r="S148" s="126"/>
    </row>
    <row r="149" spans="1:19" s="133" customFormat="1" x14ac:dyDescent="0.2">
      <c r="A149" s="124" t="s">
        <v>1775</v>
      </c>
      <c r="B149" s="124" t="s">
        <v>1776</v>
      </c>
      <c r="C149" s="124" t="s">
        <v>1434</v>
      </c>
      <c r="D149" s="370" t="s">
        <v>1435</v>
      </c>
      <c r="E149" s="129">
        <v>770</v>
      </c>
      <c r="F149" s="316">
        <f t="shared" si="9"/>
        <v>243</v>
      </c>
      <c r="G149" s="130"/>
      <c r="H149" s="60" t="str">
        <f t="shared" si="10"/>
        <v/>
      </c>
      <c r="I149" s="129">
        <v>186</v>
      </c>
      <c r="J149" s="131"/>
      <c r="K149" s="132">
        <v>57</v>
      </c>
      <c r="L149" s="131"/>
      <c r="M149" s="129">
        <v>349</v>
      </c>
      <c r="N149" s="131"/>
      <c r="O149" s="129">
        <v>178</v>
      </c>
      <c r="P149" s="298">
        <f t="shared" si="8"/>
        <v>0.23116883116883116</v>
      </c>
      <c r="Q149" s="122" t="s">
        <v>1735</v>
      </c>
      <c r="R149" s="133">
        <v>1</v>
      </c>
      <c r="S149" s="126"/>
    </row>
    <row r="150" spans="1:19" s="133" customFormat="1" x14ac:dyDescent="0.2">
      <c r="A150" s="124" t="s">
        <v>1777</v>
      </c>
      <c r="B150" s="124" t="s">
        <v>1778</v>
      </c>
      <c r="C150" s="124" t="s">
        <v>1434</v>
      </c>
      <c r="D150" s="370" t="s">
        <v>1435</v>
      </c>
      <c r="E150" s="129">
        <v>3548</v>
      </c>
      <c r="F150" s="316">
        <f t="shared" si="9"/>
        <v>927</v>
      </c>
      <c r="G150" s="130"/>
      <c r="H150" s="60" t="str">
        <f t="shared" si="10"/>
        <v/>
      </c>
      <c r="I150" s="129">
        <v>652</v>
      </c>
      <c r="J150" s="131"/>
      <c r="K150" s="132">
        <v>275</v>
      </c>
      <c r="L150" s="131"/>
      <c r="M150" s="129">
        <v>1999</v>
      </c>
      <c r="N150" s="131"/>
      <c r="O150" s="129">
        <v>622</v>
      </c>
      <c r="P150" s="298">
        <f t="shared" si="8"/>
        <v>0.17531003382187146</v>
      </c>
      <c r="Q150" s="122" t="s">
        <v>1779</v>
      </c>
      <c r="R150" s="133">
        <v>0</v>
      </c>
      <c r="S150" s="126"/>
    </row>
    <row r="151" spans="1:19" s="133" customFormat="1" x14ac:dyDescent="0.2">
      <c r="A151" s="124" t="s">
        <v>1780</v>
      </c>
      <c r="B151" s="124" t="s">
        <v>1781</v>
      </c>
      <c r="C151" s="124" t="s">
        <v>1434</v>
      </c>
      <c r="D151" s="370" t="s">
        <v>1435</v>
      </c>
      <c r="E151" s="129">
        <v>1029</v>
      </c>
      <c r="F151" s="316">
        <f t="shared" si="9"/>
        <v>523</v>
      </c>
      <c r="G151" s="130">
        <f t="shared" si="9"/>
        <v>0.50826044703595719</v>
      </c>
      <c r="H151" s="60" t="str">
        <f t="shared" si="10"/>
        <v>47.8% - 53.9%</v>
      </c>
      <c r="I151" s="129">
        <v>382</v>
      </c>
      <c r="J151" s="131">
        <v>0.37123420796890183</v>
      </c>
      <c r="K151" s="132">
        <v>141</v>
      </c>
      <c r="L151" s="131">
        <v>0.13702623906705538</v>
      </c>
      <c r="M151" s="129">
        <v>503</v>
      </c>
      <c r="N151" s="131">
        <v>0.48882410106899904</v>
      </c>
      <c r="O151" s="129">
        <v>3</v>
      </c>
      <c r="P151" s="298">
        <f t="shared" si="8"/>
        <v>2.9154518950437317E-3</v>
      </c>
      <c r="Q151" s="122" t="s">
        <v>1755</v>
      </c>
      <c r="R151" s="133">
        <v>0</v>
      </c>
      <c r="S151" s="126"/>
    </row>
    <row r="152" spans="1:19" s="133" customFormat="1" x14ac:dyDescent="0.2">
      <c r="A152" s="124" t="s">
        <v>1782</v>
      </c>
      <c r="B152" s="124" t="s">
        <v>1783</v>
      </c>
      <c r="C152" s="124" t="s">
        <v>1434</v>
      </c>
      <c r="D152" s="370" t="s">
        <v>1435</v>
      </c>
      <c r="E152" s="129">
        <v>1020</v>
      </c>
      <c r="F152" s="316">
        <f t="shared" si="9"/>
        <v>258</v>
      </c>
      <c r="G152" s="130"/>
      <c r="H152" s="60" t="str">
        <f t="shared" si="10"/>
        <v/>
      </c>
      <c r="I152" s="129">
        <v>189</v>
      </c>
      <c r="J152" s="131"/>
      <c r="K152" s="132">
        <v>69</v>
      </c>
      <c r="L152" s="131"/>
      <c r="M152" s="129">
        <v>524</v>
      </c>
      <c r="N152" s="131"/>
      <c r="O152" s="129">
        <v>238</v>
      </c>
      <c r="P152" s="298">
        <f t="shared" si="8"/>
        <v>0.23333333333333334</v>
      </c>
      <c r="Q152" s="122" t="s">
        <v>1735</v>
      </c>
      <c r="R152" s="133">
        <v>0</v>
      </c>
      <c r="S152" s="126"/>
    </row>
    <row r="153" spans="1:19" s="133" customFormat="1" x14ac:dyDescent="0.2">
      <c r="A153" s="124" t="s">
        <v>1784</v>
      </c>
      <c r="B153" s="124" t="s">
        <v>1785</v>
      </c>
      <c r="C153" s="124" t="s">
        <v>1434</v>
      </c>
      <c r="D153" s="370" t="s">
        <v>1435</v>
      </c>
      <c r="E153" s="129">
        <v>2130</v>
      </c>
      <c r="F153" s="316">
        <f t="shared" si="9"/>
        <v>722</v>
      </c>
      <c r="G153" s="130">
        <f t="shared" si="9"/>
        <v>0.33896713615023472</v>
      </c>
      <c r="H153" s="60" t="str">
        <f t="shared" si="10"/>
        <v>31.9% - 35.9%</v>
      </c>
      <c r="I153" s="129">
        <v>512</v>
      </c>
      <c r="J153" s="131">
        <v>0.24037558685446009</v>
      </c>
      <c r="K153" s="132">
        <v>210</v>
      </c>
      <c r="L153" s="131">
        <v>9.8591549295774641E-2</v>
      </c>
      <c r="M153" s="129">
        <v>1346</v>
      </c>
      <c r="N153" s="131">
        <v>0.63192488262910795</v>
      </c>
      <c r="O153" s="129">
        <v>62</v>
      </c>
      <c r="P153" s="298">
        <f t="shared" si="8"/>
        <v>2.9107981220657279E-2</v>
      </c>
      <c r="Q153" s="122" t="s">
        <v>1786</v>
      </c>
      <c r="R153" s="133">
        <v>0</v>
      </c>
      <c r="S153" s="126"/>
    </row>
    <row r="154" spans="1:19" s="133" customFormat="1" x14ac:dyDescent="0.2">
      <c r="A154" s="124" t="s">
        <v>1787</v>
      </c>
      <c r="B154" s="124" t="s">
        <v>1788</v>
      </c>
      <c r="C154" s="124" t="s">
        <v>1434</v>
      </c>
      <c r="D154" s="370" t="s">
        <v>1435</v>
      </c>
      <c r="E154" s="129">
        <v>3609</v>
      </c>
      <c r="F154" s="316">
        <f t="shared" si="9"/>
        <v>1273</v>
      </c>
      <c r="G154" s="130">
        <f t="shared" si="9"/>
        <v>0.35272928789138269</v>
      </c>
      <c r="H154" s="60" t="str">
        <f t="shared" si="10"/>
        <v>33.7% - 36.8%</v>
      </c>
      <c r="I154" s="129">
        <v>780</v>
      </c>
      <c r="J154" s="131">
        <v>0.21612635078969245</v>
      </c>
      <c r="K154" s="132">
        <v>493</v>
      </c>
      <c r="L154" s="131">
        <v>0.13660293710169022</v>
      </c>
      <c r="M154" s="129">
        <v>2278</v>
      </c>
      <c r="N154" s="131">
        <v>0.63119977833194796</v>
      </c>
      <c r="O154" s="129">
        <v>58</v>
      </c>
      <c r="P154" s="298">
        <f t="shared" si="8"/>
        <v>1.6070933776669436E-2</v>
      </c>
      <c r="Q154" s="122" t="s">
        <v>1789</v>
      </c>
      <c r="R154" s="133">
        <v>0</v>
      </c>
      <c r="S154" s="126"/>
    </row>
    <row r="155" spans="1:19" s="133" customFormat="1" x14ac:dyDescent="0.2">
      <c r="A155" s="124" t="s">
        <v>1790</v>
      </c>
      <c r="B155" s="124" t="s">
        <v>1791</v>
      </c>
      <c r="C155" s="124" t="s">
        <v>1434</v>
      </c>
      <c r="D155" s="370" t="s">
        <v>1435</v>
      </c>
      <c r="E155" s="129">
        <v>1439</v>
      </c>
      <c r="F155" s="316">
        <f t="shared" si="9"/>
        <v>781</v>
      </c>
      <c r="G155" s="130">
        <f t="shared" si="9"/>
        <v>0.54273801250868658</v>
      </c>
      <c r="H155" s="60" t="str">
        <f t="shared" si="10"/>
        <v>51.7% - 56.8%</v>
      </c>
      <c r="I155" s="129">
        <v>572</v>
      </c>
      <c r="J155" s="131">
        <v>0.39749826268241834</v>
      </c>
      <c r="K155" s="132">
        <v>209</v>
      </c>
      <c r="L155" s="131">
        <v>0.14523974982626825</v>
      </c>
      <c r="M155" s="129">
        <v>649</v>
      </c>
      <c r="N155" s="131">
        <v>0.45100764419735928</v>
      </c>
      <c r="O155" s="129">
        <v>9</v>
      </c>
      <c r="P155" s="298">
        <f t="shared" si="8"/>
        <v>6.2543432939541352E-3</v>
      </c>
      <c r="Q155" s="122" t="s">
        <v>1755</v>
      </c>
      <c r="R155" s="133">
        <v>0</v>
      </c>
      <c r="S155" s="126"/>
    </row>
    <row r="156" spans="1:19" s="133" customFormat="1" x14ac:dyDescent="0.2">
      <c r="A156" s="124" t="s">
        <v>1792</v>
      </c>
      <c r="B156" s="124" t="s">
        <v>1793</v>
      </c>
      <c r="C156" s="124" t="s">
        <v>1434</v>
      </c>
      <c r="D156" s="370" t="s">
        <v>1435</v>
      </c>
      <c r="E156" s="129">
        <v>2337</v>
      </c>
      <c r="F156" s="316">
        <f t="shared" si="9"/>
        <v>940</v>
      </c>
      <c r="G156" s="130"/>
      <c r="H156" s="60" t="str">
        <f t="shared" si="10"/>
        <v/>
      </c>
      <c r="I156" s="129">
        <v>596</v>
      </c>
      <c r="J156" s="131"/>
      <c r="K156" s="132">
        <v>344</v>
      </c>
      <c r="L156" s="131"/>
      <c r="M156" s="129">
        <v>1225</v>
      </c>
      <c r="N156" s="131"/>
      <c r="O156" s="129">
        <v>172</v>
      </c>
      <c r="P156" s="298">
        <f t="shared" si="8"/>
        <v>7.359863072314933E-2</v>
      </c>
      <c r="Q156" s="122" t="s">
        <v>1794</v>
      </c>
      <c r="R156" s="133">
        <v>1</v>
      </c>
      <c r="S156" s="126"/>
    </row>
    <row r="157" spans="1:19" s="133" customFormat="1" x14ac:dyDescent="0.2">
      <c r="A157" s="124" t="s">
        <v>1795</v>
      </c>
      <c r="B157" s="124" t="s">
        <v>1796</v>
      </c>
      <c r="C157" s="124" t="s">
        <v>1434</v>
      </c>
      <c r="D157" s="370" t="s">
        <v>1435</v>
      </c>
      <c r="E157" s="129">
        <v>933</v>
      </c>
      <c r="F157" s="316">
        <f t="shared" si="9"/>
        <v>400</v>
      </c>
      <c r="G157" s="130"/>
      <c r="H157" s="60" t="str">
        <f t="shared" si="10"/>
        <v/>
      </c>
      <c r="I157" s="129">
        <v>305</v>
      </c>
      <c r="J157" s="131"/>
      <c r="K157" s="132">
        <v>95</v>
      </c>
      <c r="L157" s="131"/>
      <c r="M157" s="129">
        <v>509</v>
      </c>
      <c r="N157" s="131"/>
      <c r="O157" s="129">
        <v>24</v>
      </c>
      <c r="P157" s="298">
        <f t="shared" si="8"/>
        <v>2.5723472668810289E-2</v>
      </c>
      <c r="Q157" s="122" t="s">
        <v>1732</v>
      </c>
      <c r="R157" s="133">
        <v>1</v>
      </c>
      <c r="S157" s="126"/>
    </row>
    <row r="158" spans="1:19" s="133" customFormat="1" x14ac:dyDescent="0.2">
      <c r="A158" s="124" t="s">
        <v>1797</v>
      </c>
      <c r="B158" s="124" t="s">
        <v>1798</v>
      </c>
      <c r="C158" s="124" t="s">
        <v>1434</v>
      </c>
      <c r="D158" s="370" t="s">
        <v>1435</v>
      </c>
      <c r="E158" s="129">
        <v>698</v>
      </c>
      <c r="F158" s="316">
        <f t="shared" si="9"/>
        <v>308</v>
      </c>
      <c r="G158" s="130"/>
      <c r="H158" s="60" t="str">
        <f t="shared" si="10"/>
        <v/>
      </c>
      <c r="I158" s="129">
        <v>244</v>
      </c>
      <c r="J158" s="131"/>
      <c r="K158" s="132">
        <v>64</v>
      </c>
      <c r="L158" s="131"/>
      <c r="M158" s="129">
        <v>349</v>
      </c>
      <c r="N158" s="131"/>
      <c r="O158" s="129">
        <v>41</v>
      </c>
      <c r="P158" s="298">
        <f t="shared" si="8"/>
        <v>5.8739255014326648E-2</v>
      </c>
      <c r="Q158" s="122" t="s">
        <v>1732</v>
      </c>
      <c r="R158" s="133">
        <v>1</v>
      </c>
      <c r="S158" s="126"/>
    </row>
    <row r="159" spans="1:19" s="133" customFormat="1" x14ac:dyDescent="0.2">
      <c r="A159" s="124" t="s">
        <v>1799</v>
      </c>
      <c r="B159" s="124" t="s">
        <v>1134</v>
      </c>
      <c r="C159" s="124" t="s">
        <v>1434</v>
      </c>
      <c r="D159" s="370" t="s">
        <v>1435</v>
      </c>
      <c r="E159" s="129">
        <v>450</v>
      </c>
      <c r="F159" s="316">
        <f t="shared" si="9"/>
        <v>143</v>
      </c>
      <c r="G159" s="130"/>
      <c r="H159" s="60" t="str">
        <f t="shared" si="10"/>
        <v/>
      </c>
      <c r="I159" s="129">
        <v>110</v>
      </c>
      <c r="J159" s="131"/>
      <c r="K159" s="132">
        <v>33</v>
      </c>
      <c r="L159" s="131"/>
      <c r="M159" s="129">
        <v>291</v>
      </c>
      <c r="N159" s="131"/>
      <c r="O159" s="129">
        <v>16</v>
      </c>
      <c r="P159" s="298">
        <f t="shared" si="8"/>
        <v>3.5555555555555556E-2</v>
      </c>
      <c r="Q159" s="122" t="s">
        <v>1732</v>
      </c>
      <c r="R159" s="133">
        <v>1</v>
      </c>
      <c r="S159" s="126"/>
    </row>
    <row r="160" spans="1:19" s="133" customFormat="1" x14ac:dyDescent="0.2">
      <c r="A160" s="124" t="s">
        <v>1800</v>
      </c>
      <c r="B160" s="124" t="s">
        <v>1801</v>
      </c>
      <c r="C160" s="124" t="s">
        <v>1436</v>
      </c>
      <c r="D160" s="370" t="s">
        <v>1437</v>
      </c>
      <c r="E160" s="129">
        <v>10</v>
      </c>
      <c r="F160" s="316">
        <f t="shared" si="9"/>
        <v>5</v>
      </c>
      <c r="G160" s="130"/>
      <c r="H160" s="60" t="str">
        <f t="shared" si="10"/>
        <v/>
      </c>
      <c r="I160" s="129">
        <v>4</v>
      </c>
      <c r="J160" s="131"/>
      <c r="K160" s="132">
        <v>1</v>
      </c>
      <c r="L160" s="131"/>
      <c r="M160" s="129">
        <v>5</v>
      </c>
      <c r="N160" s="131"/>
      <c r="O160" s="129">
        <v>0</v>
      </c>
      <c r="P160" s="298">
        <f t="shared" si="8"/>
        <v>0</v>
      </c>
      <c r="Q160" s="122" t="s">
        <v>1802</v>
      </c>
      <c r="R160" s="133">
        <v>1</v>
      </c>
      <c r="S160" s="126"/>
    </row>
    <row r="161" spans="1:19" s="133" customFormat="1" x14ac:dyDescent="0.2">
      <c r="A161" s="124" t="s">
        <v>1803</v>
      </c>
      <c r="B161" s="124" t="s">
        <v>1804</v>
      </c>
      <c r="C161" s="124" t="s">
        <v>1436</v>
      </c>
      <c r="D161" s="370" t="s">
        <v>1437</v>
      </c>
      <c r="E161" s="129">
        <v>2427</v>
      </c>
      <c r="F161" s="316">
        <f t="shared" si="9"/>
        <v>859</v>
      </c>
      <c r="G161" s="130"/>
      <c r="H161" s="60" t="str">
        <f t="shared" si="10"/>
        <v/>
      </c>
      <c r="I161" s="129">
        <v>582</v>
      </c>
      <c r="J161" s="131"/>
      <c r="K161" s="132">
        <v>277</v>
      </c>
      <c r="L161" s="131"/>
      <c r="M161" s="129">
        <v>1314</v>
      </c>
      <c r="N161" s="131"/>
      <c r="O161" s="129">
        <v>254</v>
      </c>
      <c r="P161" s="298">
        <f t="shared" si="8"/>
        <v>0.10465595385249279</v>
      </c>
      <c r="Q161" s="122" t="s">
        <v>1805</v>
      </c>
      <c r="R161" s="133">
        <v>0</v>
      </c>
      <c r="S161" s="126"/>
    </row>
    <row r="162" spans="1:19" s="133" customFormat="1" x14ac:dyDescent="0.2">
      <c r="A162" s="124" t="s">
        <v>1806</v>
      </c>
      <c r="B162" s="124" t="s">
        <v>1807</v>
      </c>
      <c r="C162" s="124" t="s">
        <v>1436</v>
      </c>
      <c r="D162" s="370" t="s">
        <v>1437</v>
      </c>
      <c r="E162" s="129">
        <v>2000</v>
      </c>
      <c r="F162" s="316">
        <f t="shared" si="9"/>
        <v>986</v>
      </c>
      <c r="G162" s="130">
        <f t="shared" si="9"/>
        <v>0.49299999999999999</v>
      </c>
      <c r="H162" s="60" t="str">
        <f t="shared" si="10"/>
        <v>47.1% - 51.5%</v>
      </c>
      <c r="I162" s="129">
        <v>687</v>
      </c>
      <c r="J162" s="131">
        <v>0.34350000000000003</v>
      </c>
      <c r="K162" s="132">
        <v>299</v>
      </c>
      <c r="L162" s="131">
        <v>0.14949999999999999</v>
      </c>
      <c r="M162" s="129">
        <v>981</v>
      </c>
      <c r="N162" s="131">
        <v>0.49049999999999999</v>
      </c>
      <c r="O162" s="129">
        <v>33</v>
      </c>
      <c r="P162" s="298">
        <f t="shared" si="8"/>
        <v>1.6500000000000001E-2</v>
      </c>
      <c r="Q162" s="122" t="s">
        <v>1808</v>
      </c>
      <c r="R162" s="133">
        <v>0</v>
      </c>
      <c r="S162" s="126"/>
    </row>
    <row r="163" spans="1:19" s="133" customFormat="1" x14ac:dyDescent="0.2">
      <c r="A163" s="124" t="s">
        <v>1809</v>
      </c>
      <c r="B163" s="124" t="s">
        <v>1810</v>
      </c>
      <c r="C163" s="124" t="s">
        <v>1436</v>
      </c>
      <c r="D163" s="370" t="s">
        <v>1437</v>
      </c>
      <c r="E163" s="129">
        <v>2621</v>
      </c>
      <c r="F163" s="316">
        <f t="shared" si="9"/>
        <v>1788</v>
      </c>
      <c r="G163" s="130"/>
      <c r="H163" s="60" t="str">
        <f t="shared" si="10"/>
        <v/>
      </c>
      <c r="I163" s="129">
        <v>1183</v>
      </c>
      <c r="J163" s="131"/>
      <c r="K163" s="132">
        <v>605</v>
      </c>
      <c r="L163" s="131"/>
      <c r="M163" s="129">
        <v>822</v>
      </c>
      <c r="N163" s="131"/>
      <c r="O163" s="129">
        <v>11</v>
      </c>
      <c r="P163" s="298">
        <f t="shared" si="8"/>
        <v>4.1968714231209459E-3</v>
      </c>
      <c r="Q163" s="122" t="s">
        <v>1805</v>
      </c>
      <c r="R163" s="133">
        <v>1</v>
      </c>
      <c r="S163" s="126"/>
    </row>
    <row r="164" spans="1:19" s="133" customFormat="1" x14ac:dyDescent="0.2">
      <c r="A164" s="124" t="s">
        <v>1811</v>
      </c>
      <c r="B164" s="124" t="s">
        <v>1812</v>
      </c>
      <c r="C164" s="124" t="s">
        <v>1436</v>
      </c>
      <c r="D164" s="370" t="s">
        <v>1437</v>
      </c>
      <c r="E164" s="129">
        <v>1462</v>
      </c>
      <c r="F164" s="316">
        <f t="shared" si="9"/>
        <v>592</v>
      </c>
      <c r="G164" s="130"/>
      <c r="H164" s="60" t="str">
        <f t="shared" si="10"/>
        <v/>
      </c>
      <c r="I164" s="129">
        <v>439</v>
      </c>
      <c r="J164" s="131"/>
      <c r="K164" s="132">
        <v>153</v>
      </c>
      <c r="L164" s="131"/>
      <c r="M164" s="129">
        <v>759</v>
      </c>
      <c r="N164" s="131"/>
      <c r="O164" s="129">
        <v>111</v>
      </c>
      <c r="P164" s="298">
        <f t="shared" si="8"/>
        <v>7.5923392612859103E-2</v>
      </c>
      <c r="Q164" s="122" t="s">
        <v>1813</v>
      </c>
      <c r="R164" s="133">
        <v>0</v>
      </c>
      <c r="S164" s="126"/>
    </row>
    <row r="165" spans="1:19" s="133" customFormat="1" x14ac:dyDescent="0.2">
      <c r="A165" s="124" t="s">
        <v>1814</v>
      </c>
      <c r="B165" s="124" t="s">
        <v>1815</v>
      </c>
      <c r="C165" s="124" t="s">
        <v>1436</v>
      </c>
      <c r="D165" s="370" t="s">
        <v>1437</v>
      </c>
      <c r="E165" s="129">
        <v>763</v>
      </c>
      <c r="F165" s="316">
        <f t="shared" si="9"/>
        <v>303</v>
      </c>
      <c r="G165" s="130"/>
      <c r="H165" s="60" t="str">
        <f t="shared" si="10"/>
        <v/>
      </c>
      <c r="I165" s="129">
        <v>215</v>
      </c>
      <c r="J165" s="131"/>
      <c r="K165" s="132">
        <v>88</v>
      </c>
      <c r="L165" s="131"/>
      <c r="M165" s="129">
        <v>333</v>
      </c>
      <c r="N165" s="131"/>
      <c r="O165" s="129">
        <v>127</v>
      </c>
      <c r="P165" s="298">
        <f t="shared" si="8"/>
        <v>0.16644823066841416</v>
      </c>
      <c r="Q165" s="122" t="s">
        <v>1805</v>
      </c>
      <c r="R165" s="133">
        <v>0</v>
      </c>
      <c r="S165" s="126"/>
    </row>
    <row r="166" spans="1:19" s="133" customFormat="1" x14ac:dyDescent="0.2">
      <c r="A166" s="124" t="s">
        <v>1816</v>
      </c>
      <c r="B166" s="124" t="s">
        <v>1817</v>
      </c>
      <c r="C166" s="124" t="s">
        <v>1436</v>
      </c>
      <c r="D166" s="370" t="s">
        <v>1437</v>
      </c>
      <c r="E166" s="129">
        <v>1000</v>
      </c>
      <c r="F166" s="316">
        <f t="shared" si="9"/>
        <v>491</v>
      </c>
      <c r="G166" s="130"/>
      <c r="H166" s="60" t="str">
        <f t="shared" si="10"/>
        <v/>
      </c>
      <c r="I166" s="129">
        <v>386</v>
      </c>
      <c r="J166" s="131"/>
      <c r="K166" s="132">
        <v>105</v>
      </c>
      <c r="L166" s="131"/>
      <c r="M166" s="129">
        <v>446</v>
      </c>
      <c r="N166" s="131"/>
      <c r="O166" s="129">
        <v>63</v>
      </c>
      <c r="P166" s="298">
        <f t="shared" si="8"/>
        <v>6.3E-2</v>
      </c>
      <c r="Q166" s="122" t="s">
        <v>1813</v>
      </c>
      <c r="R166" s="133">
        <v>1</v>
      </c>
      <c r="S166" s="126"/>
    </row>
    <row r="167" spans="1:19" s="133" customFormat="1" x14ac:dyDescent="0.2">
      <c r="A167" s="124" t="s">
        <v>1818</v>
      </c>
      <c r="B167" s="124" t="s">
        <v>1819</v>
      </c>
      <c r="C167" s="124" t="s">
        <v>1436</v>
      </c>
      <c r="D167" s="370" t="s">
        <v>1437</v>
      </c>
      <c r="E167" s="129">
        <v>1249</v>
      </c>
      <c r="F167" s="316">
        <f t="shared" si="9"/>
        <v>315</v>
      </c>
      <c r="G167" s="130"/>
      <c r="H167" s="60" t="str">
        <f t="shared" si="10"/>
        <v/>
      </c>
      <c r="I167" s="129">
        <v>186</v>
      </c>
      <c r="J167" s="131"/>
      <c r="K167" s="132">
        <v>129</v>
      </c>
      <c r="L167" s="131"/>
      <c r="M167" s="129">
        <v>414</v>
      </c>
      <c r="N167" s="131"/>
      <c r="O167" s="129">
        <v>520</v>
      </c>
      <c r="P167" s="298">
        <f t="shared" si="8"/>
        <v>0.41633306645316254</v>
      </c>
      <c r="Q167" s="122" t="s">
        <v>1820</v>
      </c>
      <c r="R167" s="133">
        <v>0</v>
      </c>
      <c r="S167" s="126"/>
    </row>
    <row r="168" spans="1:19" s="133" customFormat="1" x14ac:dyDescent="0.2">
      <c r="A168" s="124" t="s">
        <v>1821</v>
      </c>
      <c r="B168" s="124" t="s">
        <v>1822</v>
      </c>
      <c r="C168" s="124" t="s">
        <v>1436</v>
      </c>
      <c r="D168" s="370" t="s">
        <v>1437</v>
      </c>
      <c r="E168" s="129">
        <v>1633</v>
      </c>
      <c r="F168" s="316">
        <f t="shared" si="9"/>
        <v>1137</v>
      </c>
      <c r="G168" s="130"/>
      <c r="H168" s="60" t="str">
        <f t="shared" si="10"/>
        <v/>
      </c>
      <c r="I168" s="129">
        <v>820</v>
      </c>
      <c r="J168" s="131"/>
      <c r="K168" s="132">
        <v>317</v>
      </c>
      <c r="L168" s="131"/>
      <c r="M168" s="129">
        <v>410</v>
      </c>
      <c r="N168" s="131"/>
      <c r="O168" s="129">
        <v>86</v>
      </c>
      <c r="P168" s="298">
        <f t="shared" si="8"/>
        <v>5.2663808940600125E-2</v>
      </c>
      <c r="Q168" s="122" t="s">
        <v>1823</v>
      </c>
      <c r="R168" s="133">
        <v>0</v>
      </c>
      <c r="S168" s="126"/>
    </row>
    <row r="169" spans="1:19" s="133" customFormat="1" x14ac:dyDescent="0.2">
      <c r="A169" s="124" t="s">
        <v>1824</v>
      </c>
      <c r="B169" s="124" t="s">
        <v>1825</v>
      </c>
      <c r="C169" s="124" t="s">
        <v>1436</v>
      </c>
      <c r="D169" s="370" t="s">
        <v>1437</v>
      </c>
      <c r="E169" s="129">
        <v>900</v>
      </c>
      <c r="F169" s="316">
        <f t="shared" si="9"/>
        <v>226</v>
      </c>
      <c r="G169" s="130"/>
      <c r="H169" s="60" t="str">
        <f t="shared" si="10"/>
        <v/>
      </c>
      <c r="I169" s="129">
        <v>157</v>
      </c>
      <c r="J169" s="131"/>
      <c r="K169" s="132">
        <v>69</v>
      </c>
      <c r="L169" s="131"/>
      <c r="M169" s="129">
        <v>606</v>
      </c>
      <c r="N169" s="131"/>
      <c r="O169" s="129">
        <v>68</v>
      </c>
      <c r="P169" s="298">
        <f t="shared" si="8"/>
        <v>7.5555555555555556E-2</v>
      </c>
      <c r="Q169" s="122" t="s">
        <v>1805</v>
      </c>
      <c r="R169" s="133">
        <v>0</v>
      </c>
      <c r="S169" s="126"/>
    </row>
    <row r="170" spans="1:19" s="133" customFormat="1" x14ac:dyDescent="0.2">
      <c r="A170" s="124" t="s">
        <v>1826</v>
      </c>
      <c r="B170" s="124" t="s">
        <v>1827</v>
      </c>
      <c r="C170" s="124" t="s">
        <v>1436</v>
      </c>
      <c r="D170" s="370" t="s">
        <v>1437</v>
      </c>
      <c r="E170" s="129">
        <v>2963</v>
      </c>
      <c r="F170" s="316">
        <f t="shared" si="9"/>
        <v>1322</v>
      </c>
      <c r="G170" s="130">
        <f t="shared" si="9"/>
        <v>0.44616942288221395</v>
      </c>
      <c r="H170" s="60" t="str">
        <f t="shared" si="10"/>
        <v>42.8% - 46.4%</v>
      </c>
      <c r="I170" s="129">
        <v>982</v>
      </c>
      <c r="J170" s="131">
        <v>0.33142085723928449</v>
      </c>
      <c r="K170" s="132">
        <v>340</v>
      </c>
      <c r="L170" s="131">
        <v>0.11474856564292946</v>
      </c>
      <c r="M170" s="129">
        <v>1586</v>
      </c>
      <c r="N170" s="131">
        <v>0.53526830914613566</v>
      </c>
      <c r="O170" s="129">
        <v>55</v>
      </c>
      <c r="P170" s="298">
        <f t="shared" si="8"/>
        <v>1.8562267971650354E-2</v>
      </c>
      <c r="Q170" s="122" t="s">
        <v>1828</v>
      </c>
      <c r="R170" s="133">
        <v>0</v>
      </c>
      <c r="S170" s="126"/>
    </row>
    <row r="171" spans="1:19" s="133" customFormat="1" x14ac:dyDescent="0.2">
      <c r="A171" s="124" t="s">
        <v>1829</v>
      </c>
      <c r="B171" s="124" t="s">
        <v>1830</v>
      </c>
      <c r="C171" s="124" t="s">
        <v>1436</v>
      </c>
      <c r="D171" s="370" t="s">
        <v>1437</v>
      </c>
      <c r="E171" s="129">
        <v>3484</v>
      </c>
      <c r="F171" s="316">
        <f t="shared" si="9"/>
        <v>2458</v>
      </c>
      <c r="G171" s="130"/>
      <c r="H171" s="60" t="str">
        <f t="shared" si="10"/>
        <v/>
      </c>
      <c r="I171" s="129">
        <v>1439</v>
      </c>
      <c r="J171" s="131"/>
      <c r="K171" s="132">
        <v>1019</v>
      </c>
      <c r="L171" s="131"/>
      <c r="M171" s="129">
        <v>1005</v>
      </c>
      <c r="N171" s="131"/>
      <c r="O171" s="129">
        <v>21</v>
      </c>
      <c r="P171" s="298">
        <f t="shared" si="8"/>
        <v>6.0275545350172216E-3</v>
      </c>
      <c r="Q171" s="122" t="s">
        <v>1805</v>
      </c>
      <c r="R171" s="133">
        <v>1</v>
      </c>
      <c r="S171" s="126"/>
    </row>
    <row r="172" spans="1:19" s="133" customFormat="1" x14ac:dyDescent="0.2">
      <c r="A172" s="124" t="s">
        <v>1831</v>
      </c>
      <c r="B172" s="124" t="s">
        <v>1832</v>
      </c>
      <c r="C172" s="124" t="s">
        <v>1436</v>
      </c>
      <c r="D172" s="370" t="s">
        <v>1437</v>
      </c>
      <c r="E172" s="129">
        <v>2193</v>
      </c>
      <c r="F172" s="316">
        <f t="shared" si="9"/>
        <v>1214</v>
      </c>
      <c r="G172" s="130">
        <f t="shared" si="9"/>
        <v>0.55357957136342906</v>
      </c>
      <c r="H172" s="60" t="str">
        <f t="shared" si="10"/>
        <v>53.3% - 57.4%</v>
      </c>
      <c r="I172" s="129">
        <v>809</v>
      </c>
      <c r="J172" s="131">
        <v>0.36890104879160968</v>
      </c>
      <c r="K172" s="132">
        <v>405</v>
      </c>
      <c r="L172" s="131">
        <v>0.18467852257181944</v>
      </c>
      <c r="M172" s="129">
        <v>970</v>
      </c>
      <c r="N172" s="131">
        <v>0.44231646146830828</v>
      </c>
      <c r="O172" s="129">
        <v>9</v>
      </c>
      <c r="P172" s="298">
        <f t="shared" si="8"/>
        <v>4.1039671682626538E-3</v>
      </c>
      <c r="Q172" s="122" t="s">
        <v>1805</v>
      </c>
      <c r="R172" s="133">
        <v>0</v>
      </c>
      <c r="S172" s="126"/>
    </row>
    <row r="173" spans="1:19" s="133" customFormat="1" x14ac:dyDescent="0.2">
      <c r="A173" s="124" t="s">
        <v>1833</v>
      </c>
      <c r="B173" s="124" t="s">
        <v>1834</v>
      </c>
      <c r="C173" s="124" t="s">
        <v>1436</v>
      </c>
      <c r="D173" s="370" t="s">
        <v>1437</v>
      </c>
      <c r="E173" s="129">
        <v>1961</v>
      </c>
      <c r="F173" s="316">
        <f t="shared" si="9"/>
        <v>622</v>
      </c>
      <c r="G173" s="130"/>
      <c r="H173" s="60" t="str">
        <f t="shared" si="10"/>
        <v/>
      </c>
      <c r="I173" s="129">
        <v>423</v>
      </c>
      <c r="J173" s="131"/>
      <c r="K173" s="132">
        <v>199</v>
      </c>
      <c r="L173" s="131"/>
      <c r="M173" s="129">
        <v>528</v>
      </c>
      <c r="N173" s="131"/>
      <c r="O173" s="129">
        <v>811</v>
      </c>
      <c r="P173" s="298">
        <f t="shared" si="8"/>
        <v>0.41356450790413052</v>
      </c>
      <c r="Q173" s="122" t="s">
        <v>1820</v>
      </c>
      <c r="R173" s="133">
        <v>0</v>
      </c>
      <c r="S173" s="126"/>
    </row>
    <row r="174" spans="1:19" s="133" customFormat="1" x14ac:dyDescent="0.2">
      <c r="A174" s="124" t="s">
        <v>1835</v>
      </c>
      <c r="B174" s="124" t="s">
        <v>1836</v>
      </c>
      <c r="C174" s="124" t="s">
        <v>1436</v>
      </c>
      <c r="D174" s="370" t="s">
        <v>1437</v>
      </c>
      <c r="E174" s="129">
        <v>914</v>
      </c>
      <c r="F174" s="316">
        <f t="shared" si="9"/>
        <v>548</v>
      </c>
      <c r="G174" s="130"/>
      <c r="H174" s="60" t="str">
        <f t="shared" si="10"/>
        <v/>
      </c>
      <c r="I174" s="129">
        <v>396</v>
      </c>
      <c r="J174" s="131"/>
      <c r="K174" s="132">
        <v>152</v>
      </c>
      <c r="L174" s="131"/>
      <c r="M174" s="129">
        <v>347</v>
      </c>
      <c r="N174" s="131"/>
      <c r="O174" s="129">
        <v>19</v>
      </c>
      <c r="P174" s="298">
        <f t="shared" si="8"/>
        <v>2.0787746170678335E-2</v>
      </c>
      <c r="Q174" s="122" t="s">
        <v>1823</v>
      </c>
      <c r="R174" s="133">
        <v>1</v>
      </c>
      <c r="S174" s="126"/>
    </row>
    <row r="175" spans="1:19" s="133" customFormat="1" x14ac:dyDescent="0.2">
      <c r="A175" s="124" t="s">
        <v>1837</v>
      </c>
      <c r="B175" s="124" t="s">
        <v>1838</v>
      </c>
      <c r="C175" s="124" t="s">
        <v>1436</v>
      </c>
      <c r="D175" s="370" t="s">
        <v>1437</v>
      </c>
      <c r="E175" s="129">
        <v>1545</v>
      </c>
      <c r="F175" s="316">
        <f t="shared" si="9"/>
        <v>380</v>
      </c>
      <c r="G175" s="130"/>
      <c r="H175" s="60" t="str">
        <f t="shared" si="10"/>
        <v/>
      </c>
      <c r="I175" s="129">
        <v>273</v>
      </c>
      <c r="J175" s="131"/>
      <c r="K175" s="132">
        <v>107</v>
      </c>
      <c r="L175" s="131"/>
      <c r="M175" s="129">
        <v>355</v>
      </c>
      <c r="N175" s="131"/>
      <c r="O175" s="129">
        <v>810</v>
      </c>
      <c r="P175" s="298">
        <f t="shared" si="8"/>
        <v>0.52427184466019416</v>
      </c>
      <c r="Q175" s="122" t="s">
        <v>1820</v>
      </c>
      <c r="R175" s="133">
        <v>0</v>
      </c>
    </row>
    <row r="176" spans="1:19" s="133" customFormat="1" x14ac:dyDescent="0.2">
      <c r="A176" s="124" t="s">
        <v>1839</v>
      </c>
      <c r="B176" s="124" t="s">
        <v>1840</v>
      </c>
      <c r="C176" s="124" t="s">
        <v>1436</v>
      </c>
      <c r="D176" s="370" t="s">
        <v>1437</v>
      </c>
      <c r="E176" s="129">
        <v>1365</v>
      </c>
      <c r="F176" s="316">
        <f t="shared" si="9"/>
        <v>620</v>
      </c>
      <c r="G176" s="130">
        <f t="shared" si="9"/>
        <v>0.45421245421245421</v>
      </c>
      <c r="H176" s="60" t="str">
        <f t="shared" si="10"/>
        <v>42.8% - 48.1%</v>
      </c>
      <c r="I176" s="129">
        <v>445</v>
      </c>
      <c r="J176" s="131">
        <v>0.32600732600732601</v>
      </c>
      <c r="K176" s="132">
        <v>175</v>
      </c>
      <c r="L176" s="131">
        <v>0.12820512820512819</v>
      </c>
      <c r="M176" s="129">
        <v>679</v>
      </c>
      <c r="N176" s="131">
        <v>0.49743589743589745</v>
      </c>
      <c r="O176" s="129">
        <v>66</v>
      </c>
      <c r="P176" s="298">
        <f t="shared" si="8"/>
        <v>4.8351648351648353E-2</v>
      </c>
      <c r="Q176" s="122" t="s">
        <v>1805</v>
      </c>
      <c r="R176" s="133">
        <v>0</v>
      </c>
    </row>
    <row r="177" spans="1:18" s="133" customFormat="1" x14ac:dyDescent="0.2">
      <c r="A177" s="124" t="s">
        <v>1841</v>
      </c>
      <c r="B177" s="124" t="s">
        <v>1842</v>
      </c>
      <c r="C177" s="124" t="s">
        <v>1436</v>
      </c>
      <c r="D177" s="370" t="s">
        <v>1437</v>
      </c>
      <c r="E177" s="129">
        <v>1325</v>
      </c>
      <c r="F177" s="316">
        <f t="shared" si="9"/>
        <v>490</v>
      </c>
      <c r="G177" s="130">
        <f t="shared" si="9"/>
        <v>0.36981132075471695</v>
      </c>
      <c r="H177" s="60" t="str">
        <f t="shared" si="10"/>
        <v>34.4% - 39.6%</v>
      </c>
      <c r="I177" s="129">
        <v>351</v>
      </c>
      <c r="J177" s="131">
        <v>0.26490566037735847</v>
      </c>
      <c r="K177" s="132">
        <v>139</v>
      </c>
      <c r="L177" s="131">
        <v>0.10490566037735849</v>
      </c>
      <c r="M177" s="129">
        <v>802</v>
      </c>
      <c r="N177" s="131">
        <v>0.60528301886792457</v>
      </c>
      <c r="O177" s="129">
        <v>33</v>
      </c>
      <c r="P177" s="298">
        <f t="shared" si="8"/>
        <v>2.4905660377358491E-2</v>
      </c>
      <c r="Q177" s="122" t="s">
        <v>1823</v>
      </c>
      <c r="R177" s="133">
        <v>0</v>
      </c>
    </row>
    <row r="178" spans="1:18" s="133" customFormat="1" x14ac:dyDescent="0.2">
      <c r="A178" s="124" t="s">
        <v>1843</v>
      </c>
      <c r="B178" s="124" t="s">
        <v>1844</v>
      </c>
      <c r="C178" s="124" t="s">
        <v>1436</v>
      </c>
      <c r="D178" s="370" t="s">
        <v>1437</v>
      </c>
      <c r="E178" s="129">
        <v>4</v>
      </c>
      <c r="F178" s="316">
        <f t="shared" si="9"/>
        <v>0</v>
      </c>
      <c r="G178" s="130"/>
      <c r="H178" s="60" t="str">
        <f t="shared" si="10"/>
        <v/>
      </c>
      <c r="I178" s="129">
        <v>0</v>
      </c>
      <c r="J178" s="131"/>
      <c r="K178" s="132">
        <v>0</v>
      </c>
      <c r="L178" s="131"/>
      <c r="M178" s="129">
        <v>0</v>
      </c>
      <c r="N178" s="131"/>
      <c r="O178" s="129">
        <v>4</v>
      </c>
      <c r="P178" s="298">
        <f t="shared" si="8"/>
        <v>1</v>
      </c>
      <c r="Q178" s="122" t="s">
        <v>1802</v>
      </c>
      <c r="R178" s="133">
        <v>1</v>
      </c>
    </row>
    <row r="179" spans="1:18" s="133" customFormat="1" x14ac:dyDescent="0.2">
      <c r="A179" s="124" t="s">
        <v>1845</v>
      </c>
      <c r="B179" s="124" t="s">
        <v>1846</v>
      </c>
      <c r="C179" s="124" t="s">
        <v>1436</v>
      </c>
      <c r="D179" s="370" t="s">
        <v>1437</v>
      </c>
      <c r="E179" s="129">
        <v>855</v>
      </c>
      <c r="F179" s="316">
        <f t="shared" si="9"/>
        <v>335</v>
      </c>
      <c r="G179" s="130"/>
      <c r="H179" s="60" t="str">
        <f t="shared" si="10"/>
        <v/>
      </c>
      <c r="I179" s="129">
        <v>277</v>
      </c>
      <c r="J179" s="131"/>
      <c r="K179" s="132">
        <v>58</v>
      </c>
      <c r="L179" s="131"/>
      <c r="M179" s="129">
        <v>502</v>
      </c>
      <c r="N179" s="131"/>
      <c r="O179" s="129">
        <v>18</v>
      </c>
      <c r="P179" s="298">
        <f t="shared" si="8"/>
        <v>2.1052631578947368E-2</v>
      </c>
      <c r="Q179" s="122" t="s">
        <v>1813</v>
      </c>
      <c r="R179" s="133">
        <v>1</v>
      </c>
    </row>
    <row r="180" spans="1:18" s="133" customFormat="1" x14ac:dyDescent="0.2">
      <c r="A180" s="124" t="s">
        <v>1847</v>
      </c>
      <c r="B180" s="124" t="s">
        <v>1848</v>
      </c>
      <c r="C180" s="124" t="s">
        <v>1436</v>
      </c>
      <c r="D180" s="370" t="s">
        <v>1437</v>
      </c>
      <c r="E180" s="129">
        <v>1292</v>
      </c>
      <c r="F180" s="316">
        <f t="shared" si="9"/>
        <v>548</v>
      </c>
      <c r="G180" s="130">
        <f t="shared" si="9"/>
        <v>0.42414860681114552</v>
      </c>
      <c r="H180" s="60" t="str">
        <f t="shared" si="10"/>
        <v>39.7% - 45.1%</v>
      </c>
      <c r="I180" s="129">
        <v>385</v>
      </c>
      <c r="J180" s="131">
        <v>0.29798761609907121</v>
      </c>
      <c r="K180" s="132">
        <v>163</v>
      </c>
      <c r="L180" s="131">
        <v>0.12616099071207432</v>
      </c>
      <c r="M180" s="129">
        <v>694</v>
      </c>
      <c r="N180" s="131">
        <v>0.53715170278637769</v>
      </c>
      <c r="O180" s="129">
        <v>50</v>
      </c>
      <c r="P180" s="298">
        <f t="shared" si="8"/>
        <v>3.8699690402476783E-2</v>
      </c>
      <c r="Q180" s="122" t="s">
        <v>1805</v>
      </c>
      <c r="R180" s="133">
        <v>0</v>
      </c>
    </row>
    <row r="181" spans="1:18" s="133" customFormat="1" x14ac:dyDescent="0.2">
      <c r="A181" s="124" t="s">
        <v>1849</v>
      </c>
      <c r="B181" s="124" t="s">
        <v>1850</v>
      </c>
      <c r="C181" s="124" t="s">
        <v>1436</v>
      </c>
      <c r="D181" s="370" t="s">
        <v>1437</v>
      </c>
      <c r="E181" s="129">
        <v>1527</v>
      </c>
      <c r="F181" s="316">
        <f t="shared" si="9"/>
        <v>468</v>
      </c>
      <c r="G181" s="130"/>
      <c r="H181" s="60" t="str">
        <f t="shared" si="10"/>
        <v/>
      </c>
      <c r="I181" s="129">
        <v>300</v>
      </c>
      <c r="J181" s="131"/>
      <c r="K181" s="132">
        <v>168</v>
      </c>
      <c r="L181" s="131"/>
      <c r="M181" s="129">
        <v>413</v>
      </c>
      <c r="N181" s="131"/>
      <c r="O181" s="129">
        <v>646</v>
      </c>
      <c r="P181" s="298">
        <f t="shared" si="8"/>
        <v>0.42305173542894564</v>
      </c>
      <c r="Q181" s="122" t="s">
        <v>1820</v>
      </c>
      <c r="R181" s="133">
        <v>0</v>
      </c>
    </row>
    <row r="182" spans="1:18" s="133" customFormat="1" x14ac:dyDescent="0.2">
      <c r="A182" s="124" t="s">
        <v>1851</v>
      </c>
      <c r="B182" s="124" t="s">
        <v>1852</v>
      </c>
      <c r="C182" s="124" t="s">
        <v>1436</v>
      </c>
      <c r="D182" s="370" t="s">
        <v>1437</v>
      </c>
      <c r="E182" s="129">
        <v>1973</v>
      </c>
      <c r="F182" s="316">
        <f t="shared" si="9"/>
        <v>966</v>
      </c>
      <c r="G182" s="130">
        <f t="shared" si="9"/>
        <v>0.4896097313735428</v>
      </c>
      <c r="H182" s="60" t="str">
        <f t="shared" si="10"/>
        <v>46.8% - 51.2%</v>
      </c>
      <c r="I182" s="129">
        <v>703</v>
      </c>
      <c r="J182" s="131">
        <v>0.35631018753167765</v>
      </c>
      <c r="K182" s="132">
        <v>263</v>
      </c>
      <c r="L182" s="131">
        <v>0.13329954384186518</v>
      </c>
      <c r="M182" s="129">
        <v>941</v>
      </c>
      <c r="N182" s="131">
        <v>0.47693867207298529</v>
      </c>
      <c r="O182" s="129">
        <v>66</v>
      </c>
      <c r="P182" s="298">
        <f t="shared" si="8"/>
        <v>3.3451596553471873E-2</v>
      </c>
      <c r="Q182" s="122" t="s">
        <v>1823</v>
      </c>
      <c r="R182" s="133">
        <v>0</v>
      </c>
    </row>
    <row r="183" spans="1:18" s="133" customFormat="1" x14ac:dyDescent="0.2">
      <c r="A183" s="124" t="s">
        <v>1853</v>
      </c>
      <c r="B183" s="124" t="s">
        <v>1854</v>
      </c>
      <c r="C183" s="124" t="s">
        <v>1436</v>
      </c>
      <c r="D183" s="370" t="s">
        <v>1437</v>
      </c>
      <c r="E183" s="129">
        <v>10</v>
      </c>
      <c r="F183" s="316">
        <f t="shared" si="9"/>
        <v>4</v>
      </c>
      <c r="G183" s="130"/>
      <c r="H183" s="60" t="str">
        <f t="shared" si="10"/>
        <v/>
      </c>
      <c r="I183" s="129">
        <v>3</v>
      </c>
      <c r="J183" s="131"/>
      <c r="K183" s="132">
        <v>1</v>
      </c>
      <c r="L183" s="131"/>
      <c r="M183" s="129">
        <v>4</v>
      </c>
      <c r="N183" s="131"/>
      <c r="O183" s="129">
        <v>2</v>
      </c>
      <c r="P183" s="298">
        <f t="shared" si="8"/>
        <v>0.2</v>
      </c>
      <c r="Q183" s="122" t="s">
        <v>1802</v>
      </c>
      <c r="R183" s="133">
        <v>1</v>
      </c>
    </row>
    <row r="184" spans="1:18" s="133" customFormat="1" x14ac:dyDescent="0.2">
      <c r="A184" s="124" t="s">
        <v>1855</v>
      </c>
      <c r="B184" s="124" t="s">
        <v>1856</v>
      </c>
      <c r="C184" s="124" t="s">
        <v>1436</v>
      </c>
      <c r="D184" s="370" t="s">
        <v>1437</v>
      </c>
      <c r="E184" s="129">
        <v>1607</v>
      </c>
      <c r="F184" s="316">
        <f t="shared" si="9"/>
        <v>547</v>
      </c>
      <c r="G184" s="130"/>
      <c r="H184" s="60" t="str">
        <f t="shared" si="10"/>
        <v/>
      </c>
      <c r="I184" s="129">
        <v>410</v>
      </c>
      <c r="J184" s="131"/>
      <c r="K184" s="132">
        <v>137</v>
      </c>
      <c r="L184" s="131"/>
      <c r="M184" s="129">
        <v>942</v>
      </c>
      <c r="N184" s="131"/>
      <c r="O184" s="129">
        <v>118</v>
      </c>
      <c r="P184" s="298">
        <f t="shared" si="8"/>
        <v>7.3428749222153075E-2</v>
      </c>
      <c r="Q184" s="122" t="s">
        <v>1813</v>
      </c>
      <c r="R184" s="133">
        <v>0</v>
      </c>
    </row>
    <row r="185" spans="1:18" s="133" customFormat="1" x14ac:dyDescent="0.2">
      <c r="A185" s="124" t="s">
        <v>1857</v>
      </c>
      <c r="B185" s="124" t="s">
        <v>1858</v>
      </c>
      <c r="C185" s="124" t="s">
        <v>1436</v>
      </c>
      <c r="D185" s="370" t="s">
        <v>1437</v>
      </c>
      <c r="E185" s="129">
        <v>3589</v>
      </c>
      <c r="F185" s="316">
        <f t="shared" si="9"/>
        <v>1991</v>
      </c>
      <c r="G185" s="130">
        <f t="shared" si="9"/>
        <v>0.55475062691557531</v>
      </c>
      <c r="H185" s="60" t="str">
        <f t="shared" si="10"/>
        <v>53.8% - 57.1%</v>
      </c>
      <c r="I185" s="129">
        <v>1215</v>
      </c>
      <c r="J185" s="131">
        <v>0.33853441069935913</v>
      </c>
      <c r="K185" s="132">
        <v>776</v>
      </c>
      <c r="L185" s="131">
        <v>0.21621621621621623</v>
      </c>
      <c r="M185" s="129">
        <v>1522</v>
      </c>
      <c r="N185" s="131">
        <v>0.42407355809417663</v>
      </c>
      <c r="O185" s="129">
        <v>76</v>
      </c>
      <c r="P185" s="298">
        <f t="shared" si="8"/>
        <v>2.1175814990247979E-2</v>
      </c>
      <c r="Q185" s="122" t="s">
        <v>1859</v>
      </c>
      <c r="R185" s="133">
        <v>0</v>
      </c>
    </row>
    <row r="186" spans="1:18" s="133" customFormat="1" x14ac:dyDescent="0.2">
      <c r="A186" s="124" t="s">
        <v>1860</v>
      </c>
      <c r="B186" s="124" t="s">
        <v>1861</v>
      </c>
      <c r="C186" s="124" t="s">
        <v>1436</v>
      </c>
      <c r="D186" s="370" t="s">
        <v>1437</v>
      </c>
      <c r="E186" s="129">
        <v>870</v>
      </c>
      <c r="F186" s="316">
        <f t="shared" si="9"/>
        <v>587</v>
      </c>
      <c r="G186" s="130"/>
      <c r="H186" s="60" t="str">
        <f t="shared" si="10"/>
        <v/>
      </c>
      <c r="I186" s="129">
        <v>423</v>
      </c>
      <c r="J186" s="131"/>
      <c r="K186" s="132">
        <v>164</v>
      </c>
      <c r="L186" s="131"/>
      <c r="M186" s="129">
        <v>281</v>
      </c>
      <c r="N186" s="131"/>
      <c r="O186" s="129">
        <v>2</v>
      </c>
      <c r="P186" s="298">
        <f t="shared" si="8"/>
        <v>2.2988505747126436E-3</v>
      </c>
      <c r="Q186" s="122" t="s">
        <v>1805</v>
      </c>
      <c r="R186" s="133">
        <v>1</v>
      </c>
    </row>
    <row r="187" spans="1:18" s="133" customFormat="1" x14ac:dyDescent="0.2">
      <c r="A187" s="124" t="s">
        <v>1862</v>
      </c>
      <c r="B187" s="124" t="s">
        <v>1863</v>
      </c>
      <c r="C187" s="124" t="s">
        <v>1436</v>
      </c>
      <c r="D187" s="370" t="s">
        <v>1437</v>
      </c>
      <c r="E187" s="129">
        <v>17</v>
      </c>
      <c r="F187" s="316">
        <f t="shared" si="9"/>
        <v>5</v>
      </c>
      <c r="G187" s="130"/>
      <c r="H187" s="60" t="str">
        <f t="shared" si="10"/>
        <v/>
      </c>
      <c r="I187" s="129">
        <v>2</v>
      </c>
      <c r="J187" s="131"/>
      <c r="K187" s="132">
        <v>3</v>
      </c>
      <c r="L187" s="131"/>
      <c r="M187" s="129">
        <v>7</v>
      </c>
      <c r="N187" s="131"/>
      <c r="O187" s="129">
        <v>5</v>
      </c>
      <c r="P187" s="298">
        <f t="shared" si="8"/>
        <v>0.29411764705882354</v>
      </c>
      <c r="Q187" s="122" t="s">
        <v>1802</v>
      </c>
      <c r="R187" s="133">
        <v>1</v>
      </c>
    </row>
    <row r="188" spans="1:18" s="133" customFormat="1" x14ac:dyDescent="0.2">
      <c r="A188" s="124" t="s">
        <v>1864</v>
      </c>
      <c r="B188" s="124" t="s">
        <v>1865</v>
      </c>
      <c r="C188" s="124" t="s">
        <v>1436</v>
      </c>
      <c r="D188" s="370" t="s">
        <v>1437</v>
      </c>
      <c r="E188" s="129">
        <v>1305</v>
      </c>
      <c r="F188" s="316">
        <f t="shared" si="9"/>
        <v>548</v>
      </c>
      <c r="G188" s="130"/>
      <c r="H188" s="60" t="str">
        <f t="shared" si="10"/>
        <v/>
      </c>
      <c r="I188" s="129">
        <v>398</v>
      </c>
      <c r="J188" s="131"/>
      <c r="K188" s="132">
        <v>150</v>
      </c>
      <c r="L188" s="131"/>
      <c r="M188" s="129">
        <v>434</v>
      </c>
      <c r="N188" s="131"/>
      <c r="O188" s="129">
        <v>323</v>
      </c>
      <c r="P188" s="298">
        <f t="shared" si="8"/>
        <v>0.2475095785440613</v>
      </c>
      <c r="Q188" s="122" t="s">
        <v>1820</v>
      </c>
      <c r="R188" s="133">
        <v>1</v>
      </c>
    </row>
    <row r="189" spans="1:18" s="133" customFormat="1" x14ac:dyDescent="0.2">
      <c r="A189" s="124" t="s">
        <v>1866</v>
      </c>
      <c r="B189" s="124" t="s">
        <v>1867</v>
      </c>
      <c r="C189" s="124" t="s">
        <v>1436</v>
      </c>
      <c r="D189" s="370" t="s">
        <v>1437</v>
      </c>
      <c r="E189" s="129">
        <v>820</v>
      </c>
      <c r="F189" s="316">
        <f t="shared" si="9"/>
        <v>358</v>
      </c>
      <c r="G189" s="130"/>
      <c r="H189" s="60" t="str">
        <f t="shared" si="10"/>
        <v/>
      </c>
      <c r="I189" s="129">
        <v>249</v>
      </c>
      <c r="J189" s="131"/>
      <c r="K189" s="132">
        <v>109</v>
      </c>
      <c r="L189" s="131"/>
      <c r="M189" s="129">
        <v>404</v>
      </c>
      <c r="N189" s="131"/>
      <c r="O189" s="129">
        <v>58</v>
      </c>
      <c r="P189" s="298">
        <f t="shared" si="8"/>
        <v>7.0731707317073164E-2</v>
      </c>
      <c r="Q189" s="122" t="s">
        <v>1813</v>
      </c>
      <c r="R189" s="133">
        <v>0</v>
      </c>
    </row>
    <row r="190" spans="1:18" s="133" customFormat="1" x14ac:dyDescent="0.2">
      <c r="A190" s="124" t="s">
        <v>1868</v>
      </c>
      <c r="B190" s="124" t="s">
        <v>1869</v>
      </c>
      <c r="C190" s="124" t="s">
        <v>1436</v>
      </c>
      <c r="D190" s="370" t="s">
        <v>1437</v>
      </c>
      <c r="E190" s="129">
        <v>1991</v>
      </c>
      <c r="F190" s="316">
        <f t="shared" si="9"/>
        <v>962</v>
      </c>
      <c r="G190" s="130"/>
      <c r="H190" s="60" t="str">
        <f t="shared" si="10"/>
        <v/>
      </c>
      <c r="I190" s="129">
        <v>721</v>
      </c>
      <c r="J190" s="131"/>
      <c r="K190" s="132">
        <v>241</v>
      </c>
      <c r="L190" s="131"/>
      <c r="M190" s="129">
        <v>859</v>
      </c>
      <c r="N190" s="131"/>
      <c r="O190" s="129">
        <v>170</v>
      </c>
      <c r="P190" s="298">
        <f t="shared" si="8"/>
        <v>8.5384229030637873E-2</v>
      </c>
      <c r="Q190" s="122" t="s">
        <v>1813</v>
      </c>
      <c r="R190" s="133">
        <v>0</v>
      </c>
    </row>
    <row r="191" spans="1:18" s="133" customFormat="1" x14ac:dyDescent="0.2">
      <c r="A191" s="124" t="s">
        <v>1870</v>
      </c>
      <c r="B191" s="124" t="s">
        <v>1871</v>
      </c>
      <c r="C191" s="124" t="s">
        <v>1436</v>
      </c>
      <c r="D191" s="370" t="s">
        <v>1437</v>
      </c>
      <c r="E191" s="129">
        <v>2784</v>
      </c>
      <c r="F191" s="316">
        <f t="shared" si="9"/>
        <v>1237</v>
      </c>
      <c r="G191" s="130">
        <f t="shared" si="9"/>
        <v>0.44432471264367812</v>
      </c>
      <c r="H191" s="60" t="str">
        <f t="shared" si="10"/>
        <v>42.6% - 46.3%</v>
      </c>
      <c r="I191" s="129">
        <v>867</v>
      </c>
      <c r="J191" s="131">
        <v>0.31142241379310343</v>
      </c>
      <c r="K191" s="132">
        <v>370</v>
      </c>
      <c r="L191" s="131">
        <v>0.13290229885057472</v>
      </c>
      <c r="M191" s="129">
        <v>1456</v>
      </c>
      <c r="N191" s="131">
        <v>0.52298850574712641</v>
      </c>
      <c r="O191" s="129">
        <v>91</v>
      </c>
      <c r="P191" s="298">
        <f t="shared" si="8"/>
        <v>3.2686781609195401E-2</v>
      </c>
      <c r="Q191" s="122" t="s">
        <v>1872</v>
      </c>
      <c r="R191" s="133">
        <v>0</v>
      </c>
    </row>
    <row r="192" spans="1:18" s="133" customFormat="1" x14ac:dyDescent="0.2">
      <c r="A192" s="124" t="s">
        <v>1873</v>
      </c>
      <c r="B192" s="124" t="s">
        <v>1874</v>
      </c>
      <c r="C192" s="124" t="s">
        <v>1436</v>
      </c>
      <c r="D192" s="370" t="s">
        <v>1437</v>
      </c>
      <c r="E192" s="129">
        <v>906</v>
      </c>
      <c r="F192" s="316">
        <f t="shared" si="9"/>
        <v>345</v>
      </c>
      <c r="G192" s="130"/>
      <c r="H192" s="60" t="str">
        <f t="shared" si="10"/>
        <v/>
      </c>
      <c r="I192" s="129">
        <v>255</v>
      </c>
      <c r="J192" s="131"/>
      <c r="K192" s="132">
        <v>90</v>
      </c>
      <c r="L192" s="131"/>
      <c r="M192" s="129">
        <v>495</v>
      </c>
      <c r="N192" s="131"/>
      <c r="O192" s="129">
        <v>66</v>
      </c>
      <c r="P192" s="298">
        <f t="shared" si="8"/>
        <v>7.2847682119205295E-2</v>
      </c>
      <c r="Q192" s="122" t="s">
        <v>1805</v>
      </c>
      <c r="R192" s="133">
        <v>0</v>
      </c>
    </row>
    <row r="193" spans="1:18" s="133" customFormat="1" x14ac:dyDescent="0.2">
      <c r="A193" s="124" t="s">
        <v>1875</v>
      </c>
      <c r="B193" s="124" t="s">
        <v>1876</v>
      </c>
      <c r="C193" s="124" t="s">
        <v>1436</v>
      </c>
      <c r="D193" s="370" t="s">
        <v>1437</v>
      </c>
      <c r="E193" s="129">
        <v>1348</v>
      </c>
      <c r="F193" s="316">
        <f t="shared" si="9"/>
        <v>900</v>
      </c>
      <c r="G193" s="130"/>
      <c r="H193" s="60" t="str">
        <f t="shared" si="10"/>
        <v/>
      </c>
      <c r="I193" s="129">
        <v>641</v>
      </c>
      <c r="J193" s="131"/>
      <c r="K193" s="132">
        <v>259</v>
      </c>
      <c r="L193" s="131"/>
      <c r="M193" s="129">
        <v>393</v>
      </c>
      <c r="N193" s="131"/>
      <c r="O193" s="129">
        <v>55</v>
      </c>
      <c r="P193" s="298">
        <f t="shared" si="8"/>
        <v>4.0801186943620178E-2</v>
      </c>
      <c r="Q193" s="122" t="s">
        <v>1823</v>
      </c>
      <c r="R193" s="133">
        <v>1</v>
      </c>
    </row>
    <row r="194" spans="1:18" s="133" customFormat="1" x14ac:dyDescent="0.2">
      <c r="A194" s="124" t="s">
        <v>1877</v>
      </c>
      <c r="B194" s="124" t="s">
        <v>1878</v>
      </c>
      <c r="C194" s="124" t="s">
        <v>1436</v>
      </c>
      <c r="D194" s="370" t="s">
        <v>1437</v>
      </c>
      <c r="E194" s="129">
        <v>1240</v>
      </c>
      <c r="F194" s="316">
        <f t="shared" si="9"/>
        <v>629</v>
      </c>
      <c r="G194" s="130"/>
      <c r="H194" s="60" t="str">
        <f t="shared" si="10"/>
        <v/>
      </c>
      <c r="I194" s="129">
        <v>482</v>
      </c>
      <c r="J194" s="131"/>
      <c r="K194" s="132">
        <v>147</v>
      </c>
      <c r="L194" s="131"/>
      <c r="M194" s="129">
        <v>490</v>
      </c>
      <c r="N194" s="131"/>
      <c r="O194" s="129">
        <v>121</v>
      </c>
      <c r="P194" s="298">
        <f t="shared" si="8"/>
        <v>9.7580645161290322E-2</v>
      </c>
      <c r="Q194" s="122" t="s">
        <v>1813</v>
      </c>
      <c r="R194" s="133">
        <v>0</v>
      </c>
    </row>
    <row r="195" spans="1:18" s="133" customFormat="1" x14ac:dyDescent="0.2">
      <c r="A195" s="124" t="s">
        <v>1879</v>
      </c>
      <c r="B195" s="124" t="s">
        <v>1880</v>
      </c>
      <c r="C195" s="124" t="s">
        <v>1436</v>
      </c>
      <c r="D195" s="370" t="s">
        <v>1437</v>
      </c>
      <c r="E195" s="129">
        <v>2404</v>
      </c>
      <c r="F195" s="316">
        <f t="shared" si="9"/>
        <v>948</v>
      </c>
      <c r="G195" s="130"/>
      <c r="H195" s="60" t="str">
        <f t="shared" si="10"/>
        <v/>
      </c>
      <c r="I195" s="129">
        <v>675</v>
      </c>
      <c r="J195" s="131"/>
      <c r="K195" s="132">
        <v>273</v>
      </c>
      <c r="L195" s="131"/>
      <c r="M195" s="129">
        <v>1289</v>
      </c>
      <c r="N195" s="131"/>
      <c r="O195" s="129">
        <v>167</v>
      </c>
      <c r="P195" s="298">
        <f t="shared" si="8"/>
        <v>6.9467554076539095E-2</v>
      </c>
      <c r="Q195" s="122" t="s">
        <v>1881</v>
      </c>
      <c r="R195" s="133">
        <v>0</v>
      </c>
    </row>
    <row r="196" spans="1:18" s="133" customFormat="1" x14ac:dyDescent="0.2">
      <c r="A196" s="124" t="s">
        <v>1882</v>
      </c>
      <c r="B196" s="124" t="s">
        <v>1883</v>
      </c>
      <c r="C196" s="124" t="s">
        <v>1436</v>
      </c>
      <c r="D196" s="370" t="s">
        <v>1437</v>
      </c>
      <c r="E196" s="129">
        <v>2064</v>
      </c>
      <c r="F196" s="316">
        <f t="shared" si="9"/>
        <v>799</v>
      </c>
      <c r="G196" s="130"/>
      <c r="H196" s="60" t="str">
        <f t="shared" si="10"/>
        <v/>
      </c>
      <c r="I196" s="129">
        <v>566</v>
      </c>
      <c r="J196" s="131"/>
      <c r="K196" s="132">
        <v>233</v>
      </c>
      <c r="L196" s="131"/>
      <c r="M196" s="129">
        <v>258</v>
      </c>
      <c r="N196" s="131"/>
      <c r="O196" s="129">
        <v>1007</v>
      </c>
      <c r="P196" s="298">
        <f t="shared" si="8"/>
        <v>0.48788759689922478</v>
      </c>
      <c r="Q196" s="122" t="s">
        <v>1820</v>
      </c>
      <c r="R196" s="133">
        <v>0</v>
      </c>
    </row>
    <row r="197" spans="1:18" s="133" customFormat="1" x14ac:dyDescent="0.2">
      <c r="A197" s="124" t="s">
        <v>1884</v>
      </c>
      <c r="B197" s="124" t="s">
        <v>1885</v>
      </c>
      <c r="C197" s="124" t="s">
        <v>1436</v>
      </c>
      <c r="D197" s="370" t="s">
        <v>1437</v>
      </c>
      <c r="E197" s="129">
        <v>15</v>
      </c>
      <c r="F197" s="316">
        <f t="shared" si="9"/>
        <v>8</v>
      </c>
      <c r="G197" s="130"/>
      <c r="H197" s="60" t="str">
        <f t="shared" si="10"/>
        <v/>
      </c>
      <c r="I197" s="129">
        <v>5</v>
      </c>
      <c r="J197" s="131"/>
      <c r="K197" s="132">
        <v>3</v>
      </c>
      <c r="L197" s="131"/>
      <c r="M197" s="129">
        <v>2</v>
      </c>
      <c r="N197" s="131"/>
      <c r="O197" s="129">
        <v>5</v>
      </c>
      <c r="P197" s="298">
        <f t="shared" si="8"/>
        <v>0.33333333333333331</v>
      </c>
      <c r="Q197" s="122" t="s">
        <v>1802</v>
      </c>
      <c r="R197" s="133">
        <v>1</v>
      </c>
    </row>
    <row r="198" spans="1:18" s="133" customFormat="1" x14ac:dyDescent="0.2">
      <c r="A198" s="124" t="s">
        <v>1886</v>
      </c>
      <c r="B198" s="124" t="s">
        <v>1887</v>
      </c>
      <c r="C198" s="124" t="s">
        <v>1436</v>
      </c>
      <c r="D198" s="370" t="s">
        <v>1437</v>
      </c>
      <c r="E198" s="129">
        <v>1201</v>
      </c>
      <c r="F198" s="316">
        <f t="shared" si="9"/>
        <v>439</v>
      </c>
      <c r="G198" s="130"/>
      <c r="H198" s="60" t="str">
        <f t="shared" si="10"/>
        <v/>
      </c>
      <c r="I198" s="129">
        <v>273</v>
      </c>
      <c r="J198" s="131"/>
      <c r="K198" s="132">
        <v>166</v>
      </c>
      <c r="L198" s="131"/>
      <c r="M198" s="129">
        <v>523</v>
      </c>
      <c r="N198" s="131"/>
      <c r="O198" s="129">
        <v>239</v>
      </c>
      <c r="P198" s="298">
        <f t="shared" si="8"/>
        <v>0.19900083263946711</v>
      </c>
      <c r="Q198" s="122" t="s">
        <v>1820</v>
      </c>
      <c r="R198" s="133">
        <v>0</v>
      </c>
    </row>
    <row r="199" spans="1:18" s="133" customFormat="1" x14ac:dyDescent="0.2">
      <c r="A199" s="124" t="s">
        <v>1888</v>
      </c>
      <c r="B199" s="124" t="s">
        <v>1889</v>
      </c>
      <c r="C199" s="124" t="s">
        <v>1436</v>
      </c>
      <c r="D199" s="370" t="s">
        <v>1437</v>
      </c>
      <c r="E199" s="129">
        <v>5</v>
      </c>
      <c r="F199" s="316">
        <f t="shared" si="9"/>
        <v>2</v>
      </c>
      <c r="G199" s="130"/>
      <c r="H199" s="60" t="str">
        <f t="shared" si="10"/>
        <v/>
      </c>
      <c r="I199" s="129">
        <v>0</v>
      </c>
      <c r="J199" s="131"/>
      <c r="K199" s="132">
        <v>2</v>
      </c>
      <c r="L199" s="131"/>
      <c r="M199" s="129">
        <v>1</v>
      </c>
      <c r="N199" s="131"/>
      <c r="O199" s="129">
        <v>2</v>
      </c>
      <c r="P199" s="298">
        <f t="shared" si="8"/>
        <v>0.4</v>
      </c>
      <c r="Q199" s="122" t="s">
        <v>1802</v>
      </c>
      <c r="R199" s="133">
        <v>1</v>
      </c>
    </row>
    <row r="200" spans="1:18" s="133" customFormat="1" x14ac:dyDescent="0.2">
      <c r="A200" s="124" t="s">
        <v>1890</v>
      </c>
      <c r="B200" s="124" t="s">
        <v>1891</v>
      </c>
      <c r="C200" s="124" t="s">
        <v>1436</v>
      </c>
      <c r="D200" s="370" t="s">
        <v>1437</v>
      </c>
      <c r="E200" s="129">
        <v>1341</v>
      </c>
      <c r="F200" s="316">
        <f t="shared" si="9"/>
        <v>546</v>
      </c>
      <c r="G200" s="130">
        <f t="shared" si="9"/>
        <v>0.40715883668903807</v>
      </c>
      <c r="H200" s="60" t="str">
        <f t="shared" si="10"/>
        <v>38.1% - 43.4%</v>
      </c>
      <c r="I200" s="129">
        <v>364</v>
      </c>
      <c r="J200" s="131">
        <v>0.2714392244593587</v>
      </c>
      <c r="K200" s="132">
        <v>182</v>
      </c>
      <c r="L200" s="131">
        <v>0.13571961222967935</v>
      </c>
      <c r="M200" s="129">
        <v>794</v>
      </c>
      <c r="N200" s="131">
        <v>0.59209545115585382</v>
      </c>
      <c r="O200" s="129">
        <v>1</v>
      </c>
      <c r="P200" s="298">
        <f t="shared" si="8"/>
        <v>7.4571215510812821E-4</v>
      </c>
      <c r="Q200" s="122" t="s">
        <v>1805</v>
      </c>
      <c r="R200" s="133">
        <v>0</v>
      </c>
    </row>
    <row r="201" spans="1:18" s="133" customFormat="1" x14ac:dyDescent="0.2">
      <c r="A201" s="124" t="s">
        <v>1892</v>
      </c>
      <c r="B201" s="124" t="s">
        <v>1893</v>
      </c>
      <c r="C201" s="124" t="s">
        <v>1436</v>
      </c>
      <c r="D201" s="370" t="s">
        <v>1437</v>
      </c>
      <c r="E201" s="129">
        <v>808</v>
      </c>
      <c r="F201" s="316">
        <f t="shared" si="9"/>
        <v>296</v>
      </c>
      <c r="G201" s="130"/>
      <c r="H201" s="60" t="str">
        <f t="shared" si="10"/>
        <v/>
      </c>
      <c r="I201" s="129">
        <v>198</v>
      </c>
      <c r="J201" s="131"/>
      <c r="K201" s="132">
        <v>98</v>
      </c>
      <c r="L201" s="131"/>
      <c r="M201" s="129">
        <v>223</v>
      </c>
      <c r="N201" s="131"/>
      <c r="O201" s="129">
        <v>289</v>
      </c>
      <c r="P201" s="298">
        <f t="shared" ref="P201:P264" si="11">O201/E201</f>
        <v>0.35767326732673266</v>
      </c>
      <c r="Q201" s="122" t="s">
        <v>1820</v>
      </c>
      <c r="R201" s="133">
        <v>1</v>
      </c>
    </row>
    <row r="202" spans="1:18" s="133" customFormat="1" x14ac:dyDescent="0.2">
      <c r="A202" s="124" t="s">
        <v>1894</v>
      </c>
      <c r="B202" s="124" t="s">
        <v>1895</v>
      </c>
      <c r="C202" s="124" t="s">
        <v>1436</v>
      </c>
      <c r="D202" s="370" t="s">
        <v>1437</v>
      </c>
      <c r="E202" s="129">
        <v>2227</v>
      </c>
      <c r="F202" s="316">
        <f t="shared" si="9"/>
        <v>1093</v>
      </c>
      <c r="G202" s="130">
        <f t="shared" si="9"/>
        <v>0.49079479119892233</v>
      </c>
      <c r="H202" s="60" t="str">
        <f t="shared" si="10"/>
        <v>47.0% - 51.2%</v>
      </c>
      <c r="I202" s="129">
        <v>767</v>
      </c>
      <c r="J202" s="131">
        <v>0.34440951953300403</v>
      </c>
      <c r="K202" s="132">
        <v>326</v>
      </c>
      <c r="L202" s="131">
        <v>0.14638527166591828</v>
      </c>
      <c r="M202" s="129">
        <v>1028</v>
      </c>
      <c r="N202" s="131">
        <v>0.46160754378087115</v>
      </c>
      <c r="O202" s="129">
        <v>106</v>
      </c>
      <c r="P202" s="298">
        <f t="shared" si="11"/>
        <v>4.7597665020206556E-2</v>
      </c>
      <c r="Q202" s="122" t="s">
        <v>1896</v>
      </c>
      <c r="R202" s="133">
        <v>0</v>
      </c>
    </row>
    <row r="203" spans="1:18" s="133" customFormat="1" x14ac:dyDescent="0.2">
      <c r="A203" s="124" t="s">
        <v>1897</v>
      </c>
      <c r="B203" s="124" t="s">
        <v>1898</v>
      </c>
      <c r="C203" s="124" t="s">
        <v>1436</v>
      </c>
      <c r="D203" s="370" t="s">
        <v>1437</v>
      </c>
      <c r="E203" s="129">
        <v>935</v>
      </c>
      <c r="F203" s="316">
        <f t="shared" si="9"/>
        <v>501</v>
      </c>
      <c r="G203" s="130">
        <f t="shared" si="9"/>
        <v>0.53582887700534754</v>
      </c>
      <c r="H203" s="60" t="str">
        <f t="shared" si="10"/>
        <v>50.4% - 56.8%</v>
      </c>
      <c r="I203" s="129">
        <v>389</v>
      </c>
      <c r="J203" s="131">
        <v>0.41604278074866308</v>
      </c>
      <c r="K203" s="132">
        <v>112</v>
      </c>
      <c r="L203" s="131">
        <v>0.11978609625668449</v>
      </c>
      <c r="M203" s="129">
        <v>404</v>
      </c>
      <c r="N203" s="131">
        <v>0.43208556149732619</v>
      </c>
      <c r="O203" s="129">
        <v>30</v>
      </c>
      <c r="P203" s="298">
        <f t="shared" si="11"/>
        <v>3.2085561497326207E-2</v>
      </c>
      <c r="Q203" s="122" t="s">
        <v>1805</v>
      </c>
      <c r="R203" s="133">
        <v>0</v>
      </c>
    </row>
    <row r="204" spans="1:18" s="133" customFormat="1" x14ac:dyDescent="0.2">
      <c r="A204" s="124" t="s">
        <v>1899</v>
      </c>
      <c r="B204" s="124" t="s">
        <v>1900</v>
      </c>
      <c r="C204" s="124" t="s">
        <v>1436</v>
      </c>
      <c r="D204" s="370" t="s">
        <v>1437</v>
      </c>
      <c r="E204" s="129">
        <v>1462</v>
      </c>
      <c r="F204" s="316">
        <f t="shared" si="9"/>
        <v>477</v>
      </c>
      <c r="G204" s="130"/>
      <c r="H204" s="60" t="str">
        <f t="shared" si="10"/>
        <v/>
      </c>
      <c r="I204" s="129">
        <v>269</v>
      </c>
      <c r="J204" s="131"/>
      <c r="K204" s="132">
        <v>208</v>
      </c>
      <c r="L204" s="131"/>
      <c r="M204" s="129">
        <v>276</v>
      </c>
      <c r="N204" s="131"/>
      <c r="O204" s="129">
        <v>709</v>
      </c>
      <c r="P204" s="298">
        <f t="shared" si="11"/>
        <v>0.48495212038303692</v>
      </c>
      <c r="Q204" s="122" t="s">
        <v>1820</v>
      </c>
      <c r="R204" s="133">
        <v>0</v>
      </c>
    </row>
    <row r="205" spans="1:18" s="133" customFormat="1" x14ac:dyDescent="0.2">
      <c r="A205" s="124" t="s">
        <v>1901</v>
      </c>
      <c r="B205" s="124" t="s">
        <v>1902</v>
      </c>
      <c r="C205" s="124" t="s">
        <v>1436</v>
      </c>
      <c r="D205" s="370" t="s">
        <v>1437</v>
      </c>
      <c r="E205" s="129">
        <v>986</v>
      </c>
      <c r="F205" s="316">
        <f t="shared" si="9"/>
        <v>437</v>
      </c>
      <c r="G205" s="130"/>
      <c r="H205" s="60" t="str">
        <f t="shared" si="10"/>
        <v/>
      </c>
      <c r="I205" s="129">
        <v>311</v>
      </c>
      <c r="J205" s="131"/>
      <c r="K205" s="132">
        <v>126</v>
      </c>
      <c r="L205" s="131"/>
      <c r="M205" s="129">
        <v>541</v>
      </c>
      <c r="N205" s="131"/>
      <c r="O205" s="129">
        <v>8</v>
      </c>
      <c r="P205" s="298">
        <f t="shared" si="11"/>
        <v>8.1135902636916835E-3</v>
      </c>
      <c r="Q205" s="122" t="s">
        <v>1802</v>
      </c>
      <c r="R205" s="133">
        <v>1</v>
      </c>
    </row>
    <row r="206" spans="1:18" s="133" customFormat="1" x14ac:dyDescent="0.2">
      <c r="A206" s="124" t="s">
        <v>1903</v>
      </c>
      <c r="B206" s="124" t="s">
        <v>1904</v>
      </c>
      <c r="C206" s="124" t="s">
        <v>1436</v>
      </c>
      <c r="D206" s="370" t="s">
        <v>1437</v>
      </c>
      <c r="E206" s="129">
        <v>1447</v>
      </c>
      <c r="F206" s="316">
        <f t="shared" si="9"/>
        <v>645</v>
      </c>
      <c r="G206" s="130"/>
      <c r="H206" s="60" t="str">
        <f t="shared" si="10"/>
        <v/>
      </c>
      <c r="I206" s="129">
        <v>385</v>
      </c>
      <c r="J206" s="131"/>
      <c r="K206" s="132">
        <v>260</v>
      </c>
      <c r="L206" s="131"/>
      <c r="M206" s="129">
        <v>442</v>
      </c>
      <c r="N206" s="131"/>
      <c r="O206" s="129">
        <v>360</v>
      </c>
      <c r="P206" s="298">
        <f t="shared" si="11"/>
        <v>0.248790601243953</v>
      </c>
      <c r="Q206" s="122" t="s">
        <v>1820</v>
      </c>
      <c r="R206" s="133">
        <v>0</v>
      </c>
    </row>
    <row r="207" spans="1:18" s="133" customFormat="1" x14ac:dyDescent="0.2">
      <c r="A207" s="124" t="s">
        <v>1905</v>
      </c>
      <c r="B207" s="124" t="s">
        <v>1906</v>
      </c>
      <c r="C207" s="124" t="s">
        <v>1438</v>
      </c>
      <c r="D207" s="370" t="s">
        <v>1439</v>
      </c>
      <c r="E207" s="129">
        <v>4402</v>
      </c>
      <c r="F207" s="316">
        <f t="shared" si="9"/>
        <v>2035</v>
      </c>
      <c r="G207" s="130"/>
      <c r="H207" s="60" t="str">
        <f t="shared" si="10"/>
        <v/>
      </c>
      <c r="I207" s="129">
        <v>822</v>
      </c>
      <c r="J207" s="131"/>
      <c r="K207" s="132">
        <v>1213</v>
      </c>
      <c r="L207" s="131"/>
      <c r="M207" s="129">
        <v>1447</v>
      </c>
      <c r="N207" s="131"/>
      <c r="O207" s="129">
        <v>920</v>
      </c>
      <c r="P207" s="298">
        <f t="shared" si="11"/>
        <v>0.20899591094956838</v>
      </c>
      <c r="Q207" s="122" t="s">
        <v>1907</v>
      </c>
      <c r="R207" s="133">
        <v>0</v>
      </c>
    </row>
    <row r="208" spans="1:18" s="133" customFormat="1" x14ac:dyDescent="0.2">
      <c r="A208" s="124" t="s">
        <v>1908</v>
      </c>
      <c r="B208" s="124" t="s">
        <v>1909</v>
      </c>
      <c r="C208" s="124" t="s">
        <v>1438</v>
      </c>
      <c r="D208" s="370" t="s">
        <v>1439</v>
      </c>
      <c r="E208" s="129">
        <v>3</v>
      </c>
      <c r="F208" s="316">
        <f t="shared" si="9"/>
        <v>1</v>
      </c>
      <c r="G208" s="130"/>
      <c r="H208" s="60" t="str">
        <f t="shared" si="10"/>
        <v/>
      </c>
      <c r="I208" s="129">
        <v>1</v>
      </c>
      <c r="J208" s="131"/>
      <c r="K208" s="132">
        <v>0</v>
      </c>
      <c r="L208" s="131"/>
      <c r="M208" s="129">
        <v>1</v>
      </c>
      <c r="N208" s="131"/>
      <c r="O208" s="129">
        <v>1</v>
      </c>
      <c r="P208" s="298">
        <f t="shared" si="11"/>
        <v>0.33333333333333331</v>
      </c>
      <c r="Q208" s="122" t="s">
        <v>1910</v>
      </c>
      <c r="R208" s="133">
        <v>1</v>
      </c>
    </row>
    <row r="209" spans="1:19" s="133" customFormat="1" x14ac:dyDescent="0.2">
      <c r="A209" s="124" t="s">
        <v>1911</v>
      </c>
      <c r="B209" s="124" t="s">
        <v>1912</v>
      </c>
      <c r="C209" s="124" t="s">
        <v>1438</v>
      </c>
      <c r="D209" s="370" t="s">
        <v>1439</v>
      </c>
      <c r="E209" s="129">
        <v>2673</v>
      </c>
      <c r="F209" s="316">
        <f t="shared" si="9"/>
        <v>419</v>
      </c>
      <c r="G209" s="130"/>
      <c r="H209" s="60" t="str">
        <f t="shared" si="10"/>
        <v/>
      </c>
      <c r="I209" s="129">
        <v>264</v>
      </c>
      <c r="J209" s="131"/>
      <c r="K209" s="132">
        <v>155</v>
      </c>
      <c r="L209" s="131"/>
      <c r="M209" s="129">
        <v>416</v>
      </c>
      <c r="N209" s="131"/>
      <c r="O209" s="129">
        <v>1838</v>
      </c>
      <c r="P209" s="298">
        <f t="shared" si="11"/>
        <v>0.68761690983913204</v>
      </c>
      <c r="Q209" s="122" t="s">
        <v>1913</v>
      </c>
      <c r="R209" s="133">
        <v>1</v>
      </c>
    </row>
    <row r="210" spans="1:19" s="133" customFormat="1" x14ac:dyDescent="0.2">
      <c r="A210" s="124" t="s">
        <v>1914</v>
      </c>
      <c r="B210" s="124" t="s">
        <v>1915</v>
      </c>
      <c r="C210" s="124" t="s">
        <v>1438</v>
      </c>
      <c r="D210" s="370" t="s">
        <v>1439</v>
      </c>
      <c r="E210" s="129">
        <v>4944</v>
      </c>
      <c r="F210" s="316">
        <f t="shared" ref="F210:G273" si="12">I210+K210</f>
        <v>3511</v>
      </c>
      <c r="G210" s="130"/>
      <c r="H210" s="60" t="str">
        <f t="shared" ref="H210:H273" si="13">IF(ISNUMBER(G210),TEXT(((2*F210)+(1.96^2)-(1.96*((1.96^2)+(4*F210*(100%-G210)))^0.5))/(2*(E210+(1.96^2))),"0.0%")&amp;" - "&amp;TEXT(((2*F210)+(1.96^2)+(1.96*((1.96^2)+(4*F210*(100%-G210)))^0.5))/(2*(E210+(1.96^2))),"0.0%"),"")</f>
        <v/>
      </c>
      <c r="I210" s="129">
        <v>2054</v>
      </c>
      <c r="J210" s="131"/>
      <c r="K210" s="132">
        <v>1457</v>
      </c>
      <c r="L210" s="131"/>
      <c r="M210" s="129">
        <v>1025</v>
      </c>
      <c r="N210" s="131"/>
      <c r="O210" s="129">
        <v>408</v>
      </c>
      <c r="P210" s="298">
        <f t="shared" si="11"/>
        <v>8.2524271844660199E-2</v>
      </c>
      <c r="Q210" s="122" t="s">
        <v>1916</v>
      </c>
      <c r="R210" s="133">
        <v>0</v>
      </c>
    </row>
    <row r="211" spans="1:19" s="133" customFormat="1" x14ac:dyDescent="0.2">
      <c r="A211" s="124" t="s">
        <v>1917</v>
      </c>
      <c r="B211" s="124" t="s">
        <v>1918</v>
      </c>
      <c r="C211" s="124" t="s">
        <v>1438</v>
      </c>
      <c r="D211" s="370" t="s">
        <v>1439</v>
      </c>
      <c r="E211" s="129">
        <v>2572</v>
      </c>
      <c r="F211" s="316">
        <f t="shared" si="12"/>
        <v>1517</v>
      </c>
      <c r="G211" s="130"/>
      <c r="H211" s="60" t="str">
        <f t="shared" si="13"/>
        <v/>
      </c>
      <c r="I211" s="129">
        <v>1015</v>
      </c>
      <c r="J211" s="131"/>
      <c r="K211" s="132">
        <v>502</v>
      </c>
      <c r="L211" s="131"/>
      <c r="M211" s="129">
        <v>1036</v>
      </c>
      <c r="N211" s="131"/>
      <c r="O211" s="129">
        <v>19</v>
      </c>
      <c r="P211" s="298">
        <f t="shared" si="11"/>
        <v>7.3872472783825813E-3</v>
      </c>
      <c r="Q211" s="122" t="s">
        <v>1919</v>
      </c>
      <c r="R211" s="133">
        <v>1</v>
      </c>
    </row>
    <row r="212" spans="1:19" s="133" customFormat="1" x14ac:dyDescent="0.2">
      <c r="A212" s="124" t="s">
        <v>1920</v>
      </c>
      <c r="B212" s="124" t="s">
        <v>1921</v>
      </c>
      <c r="C212" s="124" t="s">
        <v>1438</v>
      </c>
      <c r="D212" s="370" t="s">
        <v>1439</v>
      </c>
      <c r="E212" s="129">
        <v>2326</v>
      </c>
      <c r="F212" s="316">
        <f t="shared" si="12"/>
        <v>1789</v>
      </c>
      <c r="G212" s="130"/>
      <c r="H212" s="60" t="str">
        <f t="shared" si="13"/>
        <v/>
      </c>
      <c r="I212" s="129">
        <v>1174</v>
      </c>
      <c r="J212" s="131"/>
      <c r="K212" s="132">
        <v>615</v>
      </c>
      <c r="L212" s="131"/>
      <c r="M212" s="129">
        <v>426</v>
      </c>
      <c r="N212" s="131"/>
      <c r="O212" s="129">
        <v>111</v>
      </c>
      <c r="P212" s="298">
        <f t="shared" si="11"/>
        <v>4.772141014617369E-2</v>
      </c>
      <c r="Q212" s="122" t="s">
        <v>1922</v>
      </c>
      <c r="R212" s="133">
        <v>1</v>
      </c>
    </row>
    <row r="213" spans="1:19" s="133" customFormat="1" x14ac:dyDescent="0.2">
      <c r="A213" s="124" t="s">
        <v>1923</v>
      </c>
      <c r="B213" s="124" t="s">
        <v>1924</v>
      </c>
      <c r="C213" s="124" t="s">
        <v>1438</v>
      </c>
      <c r="D213" s="370" t="s">
        <v>1439</v>
      </c>
      <c r="E213" s="129">
        <v>73</v>
      </c>
      <c r="F213" s="316">
        <f t="shared" si="12"/>
        <v>60</v>
      </c>
      <c r="G213" s="130">
        <f t="shared" si="12"/>
        <v>0.82191780821917804</v>
      </c>
      <c r="H213" s="60" t="str">
        <f t="shared" si="13"/>
        <v>71.9% - 89.3%</v>
      </c>
      <c r="I213" s="129">
        <v>45</v>
      </c>
      <c r="J213" s="131">
        <v>0.61643835616438358</v>
      </c>
      <c r="K213" s="132">
        <v>15</v>
      </c>
      <c r="L213" s="131">
        <v>0.20547945205479451</v>
      </c>
      <c r="M213" s="129">
        <v>11</v>
      </c>
      <c r="N213" s="131">
        <v>0.15068493150684931</v>
      </c>
      <c r="O213" s="129">
        <v>2</v>
      </c>
      <c r="P213" s="298">
        <f t="shared" si="11"/>
        <v>2.7397260273972601E-2</v>
      </c>
      <c r="Q213" s="122" t="s">
        <v>1925</v>
      </c>
      <c r="R213" s="133">
        <v>0</v>
      </c>
    </row>
    <row r="214" spans="1:19" s="133" customFormat="1" x14ac:dyDescent="0.2">
      <c r="A214" s="124" t="s">
        <v>1926</v>
      </c>
      <c r="B214" s="124" t="s">
        <v>1927</v>
      </c>
      <c r="C214" s="124" t="s">
        <v>1438</v>
      </c>
      <c r="D214" s="370" t="s">
        <v>1439</v>
      </c>
      <c r="E214" s="129">
        <v>5195</v>
      </c>
      <c r="F214" s="316">
        <f t="shared" si="12"/>
        <v>3646</v>
      </c>
      <c r="G214" s="130">
        <f t="shared" si="12"/>
        <v>0.70182868142444654</v>
      </c>
      <c r="H214" s="60" t="str">
        <f t="shared" si="13"/>
        <v>68.9% - 71.4%</v>
      </c>
      <c r="I214" s="129">
        <v>2016</v>
      </c>
      <c r="J214" s="131">
        <v>0.38806544754571703</v>
      </c>
      <c r="K214" s="132">
        <v>1630</v>
      </c>
      <c r="L214" s="131">
        <v>0.31376323387872956</v>
      </c>
      <c r="M214" s="129">
        <v>1544</v>
      </c>
      <c r="N214" s="131">
        <v>0.29720885466794994</v>
      </c>
      <c r="O214" s="129">
        <v>5</v>
      </c>
      <c r="P214" s="298">
        <f t="shared" si="11"/>
        <v>9.6246390760346492E-4</v>
      </c>
      <c r="Q214" s="122" t="s">
        <v>1928</v>
      </c>
      <c r="R214" s="133">
        <v>0</v>
      </c>
    </row>
    <row r="215" spans="1:19" s="133" customFormat="1" x14ac:dyDescent="0.2">
      <c r="A215" s="124" t="s">
        <v>1929</v>
      </c>
      <c r="B215" s="124" t="s">
        <v>1930</v>
      </c>
      <c r="C215" s="124" t="s">
        <v>1438</v>
      </c>
      <c r="D215" s="370" t="s">
        <v>1439</v>
      </c>
      <c r="E215" s="129">
        <v>3</v>
      </c>
      <c r="F215" s="316">
        <f t="shared" si="12"/>
        <v>0</v>
      </c>
      <c r="G215" s="130"/>
      <c r="H215" s="60" t="str">
        <f t="shared" si="13"/>
        <v/>
      </c>
      <c r="I215" s="129">
        <v>0</v>
      </c>
      <c r="J215" s="131"/>
      <c r="K215" s="132">
        <v>0</v>
      </c>
      <c r="L215" s="131"/>
      <c r="M215" s="129">
        <v>1</v>
      </c>
      <c r="N215" s="131"/>
      <c r="O215" s="129">
        <v>2</v>
      </c>
      <c r="P215" s="298">
        <f t="shared" si="11"/>
        <v>0.66666666666666663</v>
      </c>
      <c r="Q215" s="122" t="s">
        <v>1931</v>
      </c>
      <c r="R215" s="133">
        <v>1</v>
      </c>
    </row>
    <row r="216" spans="1:19" s="133" customFormat="1" x14ac:dyDescent="0.2">
      <c r="A216" s="124" t="s">
        <v>1932</v>
      </c>
      <c r="B216" s="124" t="s">
        <v>1933</v>
      </c>
      <c r="C216" s="124" t="s">
        <v>1438</v>
      </c>
      <c r="D216" s="370" t="s">
        <v>1439</v>
      </c>
      <c r="E216" s="129">
        <v>3445</v>
      </c>
      <c r="F216" s="316">
        <f t="shared" si="12"/>
        <v>2153</v>
      </c>
      <c r="G216" s="130"/>
      <c r="H216" s="60" t="str">
        <f t="shared" si="13"/>
        <v/>
      </c>
      <c r="I216" s="129">
        <v>1131</v>
      </c>
      <c r="J216" s="131"/>
      <c r="K216" s="132">
        <v>1022</v>
      </c>
      <c r="L216" s="131"/>
      <c r="M216" s="129">
        <v>1190</v>
      </c>
      <c r="N216" s="131"/>
      <c r="O216" s="129">
        <v>102</v>
      </c>
      <c r="P216" s="298">
        <f t="shared" si="11"/>
        <v>2.9608127721335267E-2</v>
      </c>
      <c r="Q216" s="122" t="s">
        <v>1934</v>
      </c>
      <c r="R216" s="133">
        <v>1</v>
      </c>
    </row>
    <row r="217" spans="1:19" s="133" customFormat="1" x14ac:dyDescent="0.2">
      <c r="A217" s="124" t="s">
        <v>1935</v>
      </c>
      <c r="B217" s="124" t="s">
        <v>1936</v>
      </c>
      <c r="C217" s="124" t="s">
        <v>1438</v>
      </c>
      <c r="D217" s="370" t="s">
        <v>1439</v>
      </c>
      <c r="E217" s="129">
        <v>4611</v>
      </c>
      <c r="F217" s="316">
        <f t="shared" si="12"/>
        <v>1414</v>
      </c>
      <c r="G217" s="130"/>
      <c r="H217" s="60" t="str">
        <f t="shared" si="13"/>
        <v/>
      </c>
      <c r="I217" s="129">
        <v>866</v>
      </c>
      <c r="J217" s="131"/>
      <c r="K217" s="132">
        <v>548</v>
      </c>
      <c r="L217" s="131"/>
      <c r="M217" s="129">
        <v>645</v>
      </c>
      <c r="N217" s="131"/>
      <c r="O217" s="129">
        <v>2552</v>
      </c>
      <c r="P217" s="298">
        <f t="shared" si="11"/>
        <v>0.55345911949685533</v>
      </c>
      <c r="Q217" s="122" t="s">
        <v>1937</v>
      </c>
      <c r="R217" s="133">
        <v>0</v>
      </c>
    </row>
    <row r="218" spans="1:19" s="133" customFormat="1" x14ac:dyDescent="0.2">
      <c r="A218" s="124" t="s">
        <v>1938</v>
      </c>
      <c r="B218" s="124" t="s">
        <v>1939</v>
      </c>
      <c r="C218" s="124" t="s">
        <v>1438</v>
      </c>
      <c r="D218" s="370" t="s">
        <v>1439</v>
      </c>
      <c r="E218" s="129">
        <v>3936</v>
      </c>
      <c r="F218" s="316">
        <f t="shared" si="12"/>
        <v>3246</v>
      </c>
      <c r="G218" s="130"/>
      <c r="H218" s="60" t="str">
        <f t="shared" si="13"/>
        <v/>
      </c>
      <c r="I218" s="129">
        <v>2001</v>
      </c>
      <c r="J218" s="131"/>
      <c r="K218" s="132">
        <v>1245</v>
      </c>
      <c r="L218" s="131"/>
      <c r="M218" s="129">
        <v>629</v>
      </c>
      <c r="N218" s="131"/>
      <c r="O218" s="129">
        <v>61</v>
      </c>
      <c r="P218" s="298">
        <f t="shared" si="11"/>
        <v>1.5497967479674796E-2</v>
      </c>
      <c r="Q218" s="122" t="s">
        <v>1940</v>
      </c>
      <c r="R218" s="133">
        <v>1</v>
      </c>
    </row>
    <row r="219" spans="1:19" s="133" customFormat="1" x14ac:dyDescent="0.2">
      <c r="A219" s="124" t="s">
        <v>1941</v>
      </c>
      <c r="B219" s="124" t="s">
        <v>1942</v>
      </c>
      <c r="C219" s="124" t="s">
        <v>1438</v>
      </c>
      <c r="D219" s="370" t="s">
        <v>1439</v>
      </c>
      <c r="E219" s="129">
        <v>1684</v>
      </c>
      <c r="F219" s="316">
        <f t="shared" si="12"/>
        <v>1309</v>
      </c>
      <c r="G219" s="130"/>
      <c r="H219" s="60" t="str">
        <f t="shared" si="13"/>
        <v/>
      </c>
      <c r="I219" s="129">
        <v>800</v>
      </c>
      <c r="J219" s="131"/>
      <c r="K219" s="132">
        <v>509</v>
      </c>
      <c r="L219" s="131"/>
      <c r="M219" s="129">
        <v>375</v>
      </c>
      <c r="N219" s="131"/>
      <c r="O219" s="129">
        <v>0</v>
      </c>
      <c r="P219" s="298">
        <f t="shared" si="11"/>
        <v>0</v>
      </c>
      <c r="Q219" s="122" t="s">
        <v>1943</v>
      </c>
      <c r="R219" s="133">
        <v>1</v>
      </c>
    </row>
    <row r="220" spans="1:19" s="133" customFormat="1" x14ac:dyDescent="0.2">
      <c r="A220" s="124" t="s">
        <v>1944</v>
      </c>
      <c r="B220" s="124" t="s">
        <v>1945</v>
      </c>
      <c r="C220" s="124" t="s">
        <v>1438</v>
      </c>
      <c r="D220" s="370" t="s">
        <v>1439</v>
      </c>
      <c r="E220" s="129">
        <v>3674</v>
      </c>
      <c r="F220" s="316">
        <f t="shared" si="12"/>
        <v>2680</v>
      </c>
      <c r="G220" s="130"/>
      <c r="H220" s="60" t="str">
        <f t="shared" si="13"/>
        <v/>
      </c>
      <c r="I220" s="129">
        <v>1593</v>
      </c>
      <c r="J220" s="131"/>
      <c r="K220" s="132">
        <v>1087</v>
      </c>
      <c r="L220" s="131"/>
      <c r="M220" s="129">
        <v>826</v>
      </c>
      <c r="N220" s="131"/>
      <c r="O220" s="129">
        <v>168</v>
      </c>
      <c r="P220" s="298">
        <f t="shared" si="11"/>
        <v>4.5726728361458899E-2</v>
      </c>
      <c r="Q220" s="122" t="s">
        <v>1946</v>
      </c>
      <c r="R220" s="133">
        <v>1</v>
      </c>
    </row>
    <row r="221" spans="1:19" s="133" customFormat="1" x14ac:dyDescent="0.2">
      <c r="A221" s="124" t="s">
        <v>1947</v>
      </c>
      <c r="B221" s="124" t="s">
        <v>1948</v>
      </c>
      <c r="C221" s="124" t="s">
        <v>1438</v>
      </c>
      <c r="D221" s="370" t="s">
        <v>1439</v>
      </c>
      <c r="E221" s="129">
        <v>3012</v>
      </c>
      <c r="F221" s="316">
        <f t="shared" si="12"/>
        <v>2051</v>
      </c>
      <c r="G221" s="130"/>
      <c r="H221" s="60" t="str">
        <f t="shared" si="13"/>
        <v/>
      </c>
      <c r="I221" s="129">
        <v>1297</v>
      </c>
      <c r="J221" s="131"/>
      <c r="K221" s="132">
        <v>754</v>
      </c>
      <c r="L221" s="131"/>
      <c r="M221" s="129">
        <v>706</v>
      </c>
      <c r="N221" s="131"/>
      <c r="O221" s="129">
        <v>255</v>
      </c>
      <c r="P221" s="298">
        <f t="shared" si="11"/>
        <v>8.4661354581673301E-2</v>
      </c>
      <c r="Q221" s="122" t="s">
        <v>1949</v>
      </c>
      <c r="R221" s="133">
        <v>0</v>
      </c>
    </row>
    <row r="222" spans="1:19" s="133" customFormat="1" x14ac:dyDescent="0.2">
      <c r="A222" s="124" t="s">
        <v>1950</v>
      </c>
      <c r="B222" s="124" t="s">
        <v>1951</v>
      </c>
      <c r="C222" s="124" t="s">
        <v>1438</v>
      </c>
      <c r="D222" s="370" t="s">
        <v>1439</v>
      </c>
      <c r="E222" s="129">
        <v>3304</v>
      </c>
      <c r="F222" s="316">
        <f t="shared" si="12"/>
        <v>1163</v>
      </c>
      <c r="G222" s="130"/>
      <c r="H222" s="60" t="str">
        <f t="shared" si="13"/>
        <v/>
      </c>
      <c r="I222" s="129">
        <v>645</v>
      </c>
      <c r="J222" s="131"/>
      <c r="K222" s="132">
        <v>518</v>
      </c>
      <c r="L222" s="131"/>
      <c r="M222" s="129">
        <v>1394</v>
      </c>
      <c r="N222" s="131"/>
      <c r="O222" s="129">
        <v>747</v>
      </c>
      <c r="P222" s="298">
        <f t="shared" si="11"/>
        <v>0.22608958837772397</v>
      </c>
      <c r="Q222" s="122" t="s">
        <v>1952</v>
      </c>
      <c r="R222" s="133">
        <v>0</v>
      </c>
    </row>
    <row r="223" spans="1:19" x14ac:dyDescent="0.2">
      <c r="A223" s="124" t="s">
        <v>1953</v>
      </c>
      <c r="B223" s="124" t="s">
        <v>1954</v>
      </c>
      <c r="C223" s="124" t="s">
        <v>1438</v>
      </c>
      <c r="D223" s="370" t="s">
        <v>1439</v>
      </c>
      <c r="E223" s="129">
        <v>4346</v>
      </c>
      <c r="F223" s="316">
        <f t="shared" si="12"/>
        <v>2691</v>
      </c>
      <c r="G223" s="130">
        <f t="shared" si="12"/>
        <v>0.61919005982512654</v>
      </c>
      <c r="H223" s="60" t="str">
        <f t="shared" si="13"/>
        <v>60.5% - 63.4%</v>
      </c>
      <c r="I223" s="129">
        <v>1598</v>
      </c>
      <c r="J223" s="131">
        <v>0.36769443166129773</v>
      </c>
      <c r="K223" s="132">
        <v>1093</v>
      </c>
      <c r="L223" s="131">
        <v>0.25149562816382881</v>
      </c>
      <c r="M223" s="129">
        <v>1642</v>
      </c>
      <c r="N223" s="131">
        <v>0.37781868384721584</v>
      </c>
      <c r="O223" s="129">
        <v>13</v>
      </c>
      <c r="P223" s="298">
        <f t="shared" si="11"/>
        <v>2.9912563276576162E-3</v>
      </c>
      <c r="Q223" s="122" t="s">
        <v>1955</v>
      </c>
      <c r="R223" s="133">
        <v>0</v>
      </c>
      <c r="S223" s="133"/>
    </row>
    <row r="224" spans="1:19" x14ac:dyDescent="0.2">
      <c r="A224" s="124" t="s">
        <v>1956</v>
      </c>
      <c r="B224" s="124" t="s">
        <v>1957</v>
      </c>
      <c r="C224" s="124" t="s">
        <v>1438</v>
      </c>
      <c r="D224" s="370" t="s">
        <v>1439</v>
      </c>
      <c r="E224" s="129">
        <v>3711</v>
      </c>
      <c r="F224" s="316">
        <f t="shared" si="12"/>
        <v>1561</v>
      </c>
      <c r="G224" s="130"/>
      <c r="H224" s="60" t="str">
        <f t="shared" si="13"/>
        <v/>
      </c>
      <c r="I224" s="129">
        <v>955</v>
      </c>
      <c r="J224" s="131"/>
      <c r="K224" s="132">
        <v>606</v>
      </c>
      <c r="L224" s="131"/>
      <c r="M224" s="129">
        <v>605</v>
      </c>
      <c r="N224" s="131"/>
      <c r="O224" s="129">
        <v>1545</v>
      </c>
      <c r="P224" s="298">
        <f t="shared" si="11"/>
        <v>0.41632983023443815</v>
      </c>
      <c r="Q224" s="122" t="s">
        <v>1958</v>
      </c>
      <c r="R224" s="133">
        <v>1</v>
      </c>
      <c r="S224" s="133"/>
    </row>
    <row r="225" spans="1:19" x14ac:dyDescent="0.2">
      <c r="A225" s="124" t="s">
        <v>1959</v>
      </c>
      <c r="B225" s="124" t="s">
        <v>1960</v>
      </c>
      <c r="C225" s="124" t="s">
        <v>1438</v>
      </c>
      <c r="D225" s="370" t="s">
        <v>1439</v>
      </c>
      <c r="E225" s="129">
        <v>2426</v>
      </c>
      <c r="F225" s="316">
        <f t="shared" si="12"/>
        <v>1730</v>
      </c>
      <c r="G225" s="130"/>
      <c r="H225" s="60" t="str">
        <f t="shared" si="13"/>
        <v/>
      </c>
      <c r="I225" s="129">
        <v>1192</v>
      </c>
      <c r="J225" s="131"/>
      <c r="K225" s="132">
        <v>538</v>
      </c>
      <c r="L225" s="131"/>
      <c r="M225" s="129">
        <v>323</v>
      </c>
      <c r="N225" s="131"/>
      <c r="O225" s="129">
        <v>373</v>
      </c>
      <c r="P225" s="298">
        <f t="shared" si="11"/>
        <v>0.15375103050288541</v>
      </c>
      <c r="Q225" s="122" t="s">
        <v>1961</v>
      </c>
      <c r="R225" s="133">
        <v>1</v>
      </c>
      <c r="S225" s="133"/>
    </row>
    <row r="226" spans="1:19" x14ac:dyDescent="0.2">
      <c r="A226" s="124" t="s">
        <v>1962</v>
      </c>
      <c r="B226" s="124" t="s">
        <v>1963</v>
      </c>
      <c r="C226" s="124" t="s">
        <v>1438</v>
      </c>
      <c r="D226" s="370" t="s">
        <v>1439</v>
      </c>
      <c r="E226" s="129">
        <v>1333</v>
      </c>
      <c r="F226" s="316">
        <f t="shared" si="12"/>
        <v>1105</v>
      </c>
      <c r="G226" s="130"/>
      <c r="H226" s="60" t="str">
        <f t="shared" si="13"/>
        <v/>
      </c>
      <c r="I226" s="129">
        <v>734</v>
      </c>
      <c r="J226" s="131"/>
      <c r="K226" s="132">
        <v>371</v>
      </c>
      <c r="L226" s="131"/>
      <c r="M226" s="129">
        <v>227</v>
      </c>
      <c r="N226" s="131"/>
      <c r="O226" s="129">
        <v>1</v>
      </c>
      <c r="P226" s="298">
        <f t="shared" si="11"/>
        <v>7.501875468867217E-4</v>
      </c>
      <c r="Q226" s="122" t="s">
        <v>1964</v>
      </c>
      <c r="R226" s="133">
        <v>1</v>
      </c>
      <c r="S226" s="133"/>
    </row>
    <row r="227" spans="1:19" x14ac:dyDescent="0.2">
      <c r="A227" s="124" t="s">
        <v>1965</v>
      </c>
      <c r="B227" s="124" t="s">
        <v>1966</v>
      </c>
      <c r="C227" s="124" t="s">
        <v>1438</v>
      </c>
      <c r="D227" s="370" t="s">
        <v>1439</v>
      </c>
      <c r="E227" s="129">
        <v>2280</v>
      </c>
      <c r="F227" s="316">
        <f t="shared" si="12"/>
        <v>1744</v>
      </c>
      <c r="G227" s="130">
        <f t="shared" si="12"/>
        <v>0.76491228070175443</v>
      </c>
      <c r="H227" s="60" t="str">
        <f t="shared" si="13"/>
        <v>74.7% - 78.2%</v>
      </c>
      <c r="I227" s="129">
        <v>1269</v>
      </c>
      <c r="J227" s="131">
        <v>0.55657894736842106</v>
      </c>
      <c r="K227" s="132">
        <v>475</v>
      </c>
      <c r="L227" s="131">
        <v>0.20833333333333334</v>
      </c>
      <c r="M227" s="129">
        <v>479</v>
      </c>
      <c r="N227" s="131">
        <v>0.2100877192982456</v>
      </c>
      <c r="O227" s="129">
        <v>57</v>
      </c>
      <c r="P227" s="298">
        <f t="shared" si="11"/>
        <v>2.5000000000000001E-2</v>
      </c>
      <c r="Q227" s="122" t="s">
        <v>1967</v>
      </c>
      <c r="R227" s="133">
        <v>0</v>
      </c>
      <c r="S227" s="133"/>
    </row>
    <row r="228" spans="1:19" x14ac:dyDescent="0.2">
      <c r="A228" s="124" t="s">
        <v>1968</v>
      </c>
      <c r="B228" s="124" t="s">
        <v>1969</v>
      </c>
      <c r="C228" s="124" t="s">
        <v>1438</v>
      </c>
      <c r="D228" s="370" t="s">
        <v>1439</v>
      </c>
      <c r="E228" s="129">
        <v>4217</v>
      </c>
      <c r="F228" s="316">
        <f t="shared" si="12"/>
        <v>3393</v>
      </c>
      <c r="G228" s="130"/>
      <c r="H228" s="60" t="str">
        <f t="shared" si="13"/>
        <v/>
      </c>
      <c r="I228" s="129">
        <v>2122</v>
      </c>
      <c r="J228" s="131"/>
      <c r="K228" s="132">
        <v>1271</v>
      </c>
      <c r="L228" s="131"/>
      <c r="M228" s="129">
        <v>657</v>
      </c>
      <c r="N228" s="131"/>
      <c r="O228" s="129">
        <v>167</v>
      </c>
      <c r="P228" s="298">
        <f t="shared" si="11"/>
        <v>3.9601612520749348E-2</v>
      </c>
      <c r="Q228" s="122" t="s">
        <v>1970</v>
      </c>
      <c r="R228" s="133">
        <v>1</v>
      </c>
      <c r="S228" s="133"/>
    </row>
    <row r="229" spans="1:19" x14ac:dyDescent="0.2">
      <c r="A229" s="124" t="s">
        <v>1971</v>
      </c>
      <c r="B229" s="124" t="s">
        <v>1972</v>
      </c>
      <c r="C229" s="124" t="s">
        <v>1438</v>
      </c>
      <c r="D229" s="370" t="s">
        <v>1439</v>
      </c>
      <c r="E229" s="129">
        <v>4641</v>
      </c>
      <c r="F229" s="316">
        <f t="shared" si="12"/>
        <v>3353</v>
      </c>
      <c r="G229" s="130"/>
      <c r="H229" s="60" t="str">
        <f t="shared" si="13"/>
        <v/>
      </c>
      <c r="I229" s="129">
        <v>1959</v>
      </c>
      <c r="J229" s="131"/>
      <c r="K229" s="132">
        <v>1394</v>
      </c>
      <c r="L229" s="131"/>
      <c r="M229" s="129">
        <v>1040</v>
      </c>
      <c r="N229" s="131"/>
      <c r="O229" s="129">
        <v>248</v>
      </c>
      <c r="P229" s="298">
        <f t="shared" si="11"/>
        <v>5.3436759319112258E-2</v>
      </c>
      <c r="Q229" s="122" t="s">
        <v>1973</v>
      </c>
      <c r="R229" s="133">
        <v>0</v>
      </c>
      <c r="S229" s="133"/>
    </row>
    <row r="230" spans="1:19" x14ac:dyDescent="0.2">
      <c r="A230" s="124" t="s">
        <v>1974</v>
      </c>
      <c r="B230" s="124" t="s">
        <v>1975</v>
      </c>
      <c r="C230" s="124" t="s">
        <v>1438</v>
      </c>
      <c r="D230" s="370" t="s">
        <v>1439</v>
      </c>
      <c r="E230" s="129">
        <v>2948</v>
      </c>
      <c r="F230" s="316">
        <f t="shared" si="12"/>
        <v>2085</v>
      </c>
      <c r="G230" s="130"/>
      <c r="H230" s="60" t="str">
        <f t="shared" si="13"/>
        <v/>
      </c>
      <c r="I230" s="129">
        <v>1369</v>
      </c>
      <c r="J230" s="131"/>
      <c r="K230" s="132">
        <v>716</v>
      </c>
      <c r="L230" s="131"/>
      <c r="M230" s="129">
        <v>707</v>
      </c>
      <c r="N230" s="131"/>
      <c r="O230" s="129">
        <v>156</v>
      </c>
      <c r="P230" s="298">
        <f t="shared" si="11"/>
        <v>5.2917232021709636E-2</v>
      </c>
      <c r="Q230" s="122" t="s">
        <v>1976</v>
      </c>
      <c r="R230" s="133">
        <v>1</v>
      </c>
      <c r="S230" s="133"/>
    </row>
    <row r="231" spans="1:19" x14ac:dyDescent="0.2">
      <c r="A231" s="124" t="s">
        <v>1977</v>
      </c>
      <c r="B231" s="124" t="s">
        <v>1978</v>
      </c>
      <c r="C231" s="124" t="s">
        <v>1438</v>
      </c>
      <c r="D231" s="370" t="s">
        <v>1439</v>
      </c>
      <c r="E231" s="129">
        <v>3135</v>
      </c>
      <c r="F231" s="316">
        <f t="shared" si="12"/>
        <v>1904</v>
      </c>
      <c r="G231" s="130"/>
      <c r="H231" s="60" t="str">
        <f t="shared" si="13"/>
        <v/>
      </c>
      <c r="I231" s="129">
        <v>755</v>
      </c>
      <c r="J231" s="131"/>
      <c r="K231" s="132">
        <v>1149</v>
      </c>
      <c r="L231" s="131"/>
      <c r="M231" s="129">
        <v>752</v>
      </c>
      <c r="N231" s="131"/>
      <c r="O231" s="129">
        <v>479</v>
      </c>
      <c r="P231" s="298">
        <f t="shared" si="11"/>
        <v>0.15279106858054226</v>
      </c>
      <c r="Q231" s="122" t="s">
        <v>1979</v>
      </c>
      <c r="R231" s="133">
        <v>1</v>
      </c>
      <c r="S231" s="133"/>
    </row>
    <row r="232" spans="1:19" x14ac:dyDescent="0.2">
      <c r="A232" s="124" t="s">
        <v>1980</v>
      </c>
      <c r="B232" s="124" t="s">
        <v>1981</v>
      </c>
      <c r="C232" s="124" t="s">
        <v>1438</v>
      </c>
      <c r="D232" s="370" t="s">
        <v>1439</v>
      </c>
      <c r="E232" s="129">
        <v>4789</v>
      </c>
      <c r="F232" s="316">
        <f t="shared" si="12"/>
        <v>3016</v>
      </c>
      <c r="G232" s="130"/>
      <c r="H232" s="60" t="str">
        <f t="shared" si="13"/>
        <v/>
      </c>
      <c r="I232" s="129">
        <v>1559</v>
      </c>
      <c r="J232" s="131"/>
      <c r="K232" s="132">
        <v>1457</v>
      </c>
      <c r="L232" s="131"/>
      <c r="M232" s="129">
        <v>1300</v>
      </c>
      <c r="N232" s="131"/>
      <c r="O232" s="129">
        <v>473</v>
      </c>
      <c r="P232" s="298">
        <f t="shared" si="11"/>
        <v>9.876801002296931E-2</v>
      </c>
      <c r="Q232" s="122" t="s">
        <v>1982</v>
      </c>
      <c r="R232" s="133">
        <v>0</v>
      </c>
      <c r="S232" s="133"/>
    </row>
    <row r="233" spans="1:19" x14ac:dyDescent="0.2">
      <c r="A233" s="124" t="s">
        <v>1983</v>
      </c>
      <c r="B233" s="124" t="s">
        <v>1984</v>
      </c>
      <c r="C233" s="124" t="s">
        <v>1438</v>
      </c>
      <c r="D233" s="370" t="s">
        <v>1439</v>
      </c>
      <c r="E233" s="129">
        <v>2908</v>
      </c>
      <c r="F233" s="316">
        <f t="shared" si="12"/>
        <v>342</v>
      </c>
      <c r="G233" s="130"/>
      <c r="H233" s="60" t="str">
        <f t="shared" si="13"/>
        <v/>
      </c>
      <c r="I233" s="129">
        <v>241</v>
      </c>
      <c r="J233" s="131"/>
      <c r="K233" s="132">
        <v>101</v>
      </c>
      <c r="L233" s="131"/>
      <c r="M233" s="129">
        <v>117</v>
      </c>
      <c r="N233" s="131"/>
      <c r="O233" s="129">
        <v>2449</v>
      </c>
      <c r="P233" s="298">
        <f t="shared" si="11"/>
        <v>0.84215955983493807</v>
      </c>
      <c r="Q233" s="122" t="s">
        <v>1985</v>
      </c>
      <c r="R233" s="133">
        <v>0</v>
      </c>
      <c r="S233" s="133"/>
    </row>
    <row r="234" spans="1:19" x14ac:dyDescent="0.2">
      <c r="A234" s="124" t="s">
        <v>1986</v>
      </c>
      <c r="B234" s="124" t="s">
        <v>1987</v>
      </c>
      <c r="C234" s="124" t="s">
        <v>1438</v>
      </c>
      <c r="D234" s="370" t="s">
        <v>1439</v>
      </c>
      <c r="E234" s="129">
        <v>4376</v>
      </c>
      <c r="F234" s="316">
        <f t="shared" si="12"/>
        <v>3567</v>
      </c>
      <c r="G234" s="130"/>
      <c r="H234" s="60" t="str">
        <f t="shared" si="13"/>
        <v/>
      </c>
      <c r="I234" s="129">
        <v>2244</v>
      </c>
      <c r="J234" s="131"/>
      <c r="K234" s="132">
        <v>1323</v>
      </c>
      <c r="L234" s="131"/>
      <c r="M234" s="129">
        <v>687</v>
      </c>
      <c r="N234" s="131"/>
      <c r="O234" s="129">
        <v>122</v>
      </c>
      <c r="P234" s="298">
        <f t="shared" si="11"/>
        <v>2.7879341864716637E-2</v>
      </c>
      <c r="Q234" s="122" t="s">
        <v>1988</v>
      </c>
      <c r="R234" s="133">
        <v>1</v>
      </c>
      <c r="S234" s="133"/>
    </row>
    <row r="235" spans="1:19" x14ac:dyDescent="0.2">
      <c r="A235" s="124" t="s">
        <v>1989</v>
      </c>
      <c r="B235" s="124" t="s">
        <v>1990</v>
      </c>
      <c r="C235" s="124" t="s">
        <v>1438</v>
      </c>
      <c r="D235" s="370" t="s">
        <v>1439</v>
      </c>
      <c r="E235" s="129">
        <v>2438</v>
      </c>
      <c r="F235" s="316">
        <f t="shared" si="12"/>
        <v>1366</v>
      </c>
      <c r="G235" s="130"/>
      <c r="H235" s="60" t="str">
        <f t="shared" si="13"/>
        <v/>
      </c>
      <c r="I235" s="129">
        <v>938</v>
      </c>
      <c r="J235" s="131"/>
      <c r="K235" s="132">
        <v>428</v>
      </c>
      <c r="L235" s="131"/>
      <c r="M235" s="129">
        <v>946</v>
      </c>
      <c r="N235" s="131"/>
      <c r="O235" s="129">
        <v>126</v>
      </c>
      <c r="P235" s="298">
        <f t="shared" si="11"/>
        <v>5.1681706316652996E-2</v>
      </c>
      <c r="Q235" s="122" t="s">
        <v>1991</v>
      </c>
      <c r="R235" s="133">
        <v>0</v>
      </c>
      <c r="S235" s="133"/>
    </row>
    <row r="236" spans="1:19" x14ac:dyDescent="0.2">
      <c r="A236" s="124" t="s">
        <v>1992</v>
      </c>
      <c r="B236" s="124" t="s">
        <v>1993</v>
      </c>
      <c r="C236" s="124" t="s">
        <v>1438</v>
      </c>
      <c r="D236" s="370" t="s">
        <v>1439</v>
      </c>
      <c r="E236" s="129">
        <v>4</v>
      </c>
      <c r="F236" s="316">
        <f t="shared" si="12"/>
        <v>1</v>
      </c>
      <c r="G236" s="130"/>
      <c r="H236" s="60" t="str">
        <f t="shared" si="13"/>
        <v/>
      </c>
      <c r="I236" s="129">
        <v>1</v>
      </c>
      <c r="J236" s="131"/>
      <c r="K236" s="132">
        <v>0</v>
      </c>
      <c r="L236" s="131"/>
      <c r="M236" s="129">
        <v>1</v>
      </c>
      <c r="N236" s="131"/>
      <c r="O236" s="129">
        <v>2</v>
      </c>
      <c r="P236" s="298">
        <f t="shared" si="11"/>
        <v>0.5</v>
      </c>
      <c r="Q236" s="122" t="s">
        <v>1994</v>
      </c>
      <c r="R236" s="133">
        <v>1</v>
      </c>
      <c r="S236" s="133"/>
    </row>
    <row r="237" spans="1:19" x14ac:dyDescent="0.2">
      <c r="A237" s="124" t="s">
        <v>1995</v>
      </c>
      <c r="B237" s="124" t="s">
        <v>1996</v>
      </c>
      <c r="C237" s="124" t="s">
        <v>1438</v>
      </c>
      <c r="D237" s="370" t="s">
        <v>1439</v>
      </c>
      <c r="E237" s="129">
        <v>3823</v>
      </c>
      <c r="F237" s="316">
        <f t="shared" si="12"/>
        <v>1758</v>
      </c>
      <c r="G237" s="130"/>
      <c r="H237" s="60" t="str">
        <f t="shared" si="13"/>
        <v/>
      </c>
      <c r="I237" s="129">
        <v>980</v>
      </c>
      <c r="J237" s="131"/>
      <c r="K237" s="132">
        <v>778</v>
      </c>
      <c r="L237" s="131"/>
      <c r="M237" s="129">
        <v>697</v>
      </c>
      <c r="N237" s="131"/>
      <c r="O237" s="129">
        <v>1368</v>
      </c>
      <c r="P237" s="298">
        <f t="shared" si="11"/>
        <v>0.35783416165315196</v>
      </c>
      <c r="Q237" s="122" t="s">
        <v>1997</v>
      </c>
      <c r="R237" s="133">
        <v>1</v>
      </c>
      <c r="S237" s="133"/>
    </row>
    <row r="238" spans="1:19" x14ac:dyDescent="0.2">
      <c r="A238" s="124" t="s">
        <v>1998</v>
      </c>
      <c r="B238" s="124" t="s">
        <v>1999</v>
      </c>
      <c r="C238" s="124" t="s">
        <v>1438</v>
      </c>
      <c r="D238" s="370" t="s">
        <v>1439</v>
      </c>
      <c r="E238" s="129">
        <v>4808</v>
      </c>
      <c r="F238" s="316">
        <f t="shared" si="12"/>
        <v>3719</v>
      </c>
      <c r="G238" s="130">
        <f t="shared" si="12"/>
        <v>0.7735024958402662</v>
      </c>
      <c r="H238" s="60" t="str">
        <f t="shared" si="13"/>
        <v>76.1% - 78.5%</v>
      </c>
      <c r="I238" s="129">
        <v>2557</v>
      </c>
      <c r="J238" s="131">
        <v>0.53182196339434273</v>
      </c>
      <c r="K238" s="132">
        <v>1162</v>
      </c>
      <c r="L238" s="131">
        <v>0.24168053244592347</v>
      </c>
      <c r="M238" s="129">
        <v>1035</v>
      </c>
      <c r="N238" s="131">
        <v>0.21526622296173045</v>
      </c>
      <c r="O238" s="129">
        <v>54</v>
      </c>
      <c r="P238" s="298">
        <f t="shared" si="11"/>
        <v>1.1231281198003328E-2</v>
      </c>
      <c r="Q238" s="122" t="s">
        <v>2000</v>
      </c>
      <c r="R238" s="133">
        <v>0</v>
      </c>
      <c r="S238" s="133"/>
    </row>
    <row r="239" spans="1:19" x14ac:dyDescent="0.2">
      <c r="A239" s="124" t="s">
        <v>2001</v>
      </c>
      <c r="B239" s="124" t="s">
        <v>2002</v>
      </c>
      <c r="C239" s="124" t="s">
        <v>1438</v>
      </c>
      <c r="D239" s="370" t="s">
        <v>1439</v>
      </c>
      <c r="E239" s="129">
        <v>1963</v>
      </c>
      <c r="F239" s="316">
        <f t="shared" si="12"/>
        <v>1599</v>
      </c>
      <c r="G239" s="130"/>
      <c r="H239" s="60" t="str">
        <f t="shared" si="13"/>
        <v/>
      </c>
      <c r="I239" s="129">
        <v>1032</v>
      </c>
      <c r="J239" s="131"/>
      <c r="K239" s="132">
        <v>567</v>
      </c>
      <c r="L239" s="131"/>
      <c r="M239" s="129">
        <v>364</v>
      </c>
      <c r="N239" s="131"/>
      <c r="O239" s="129">
        <v>0</v>
      </c>
      <c r="P239" s="298">
        <f t="shared" si="11"/>
        <v>0</v>
      </c>
      <c r="Q239" s="122" t="s">
        <v>2003</v>
      </c>
      <c r="R239" s="133">
        <v>1</v>
      </c>
      <c r="S239" s="133"/>
    </row>
    <row r="240" spans="1:19" x14ac:dyDescent="0.2">
      <c r="A240" s="124" t="s">
        <v>2004</v>
      </c>
      <c r="B240" s="124" t="s">
        <v>2005</v>
      </c>
      <c r="C240" s="124" t="s">
        <v>1440</v>
      </c>
      <c r="D240" s="370" t="s">
        <v>1441</v>
      </c>
      <c r="E240" s="129">
        <v>719</v>
      </c>
      <c r="F240" s="316">
        <f t="shared" si="12"/>
        <v>297</v>
      </c>
      <c r="G240" s="130"/>
      <c r="H240" s="60" t="str">
        <f t="shared" si="13"/>
        <v/>
      </c>
      <c r="I240" s="129">
        <v>226</v>
      </c>
      <c r="J240" s="131"/>
      <c r="K240" s="132">
        <v>71</v>
      </c>
      <c r="L240" s="131"/>
      <c r="M240" s="129">
        <v>261</v>
      </c>
      <c r="N240" s="131"/>
      <c r="O240" s="129">
        <v>161</v>
      </c>
      <c r="P240" s="298">
        <f t="shared" si="11"/>
        <v>0.2239221140472879</v>
      </c>
      <c r="Q240" s="122" t="s">
        <v>2006</v>
      </c>
      <c r="R240" s="133">
        <v>0</v>
      </c>
      <c r="S240" s="133"/>
    </row>
    <row r="241" spans="1:19" x14ac:dyDescent="0.2">
      <c r="A241" s="124" t="s">
        <v>2007</v>
      </c>
      <c r="B241" s="124" t="s">
        <v>2008</v>
      </c>
      <c r="C241" s="124" t="s">
        <v>1440</v>
      </c>
      <c r="D241" s="370" t="s">
        <v>1441</v>
      </c>
      <c r="E241" s="129">
        <v>1462</v>
      </c>
      <c r="F241" s="316">
        <f t="shared" si="12"/>
        <v>590</v>
      </c>
      <c r="G241" s="130"/>
      <c r="H241" s="60" t="str">
        <f t="shared" si="13"/>
        <v/>
      </c>
      <c r="I241" s="129">
        <v>452</v>
      </c>
      <c r="J241" s="131"/>
      <c r="K241" s="132">
        <v>138</v>
      </c>
      <c r="L241" s="131"/>
      <c r="M241" s="129">
        <v>598</v>
      </c>
      <c r="N241" s="131"/>
      <c r="O241" s="129">
        <v>274</v>
      </c>
      <c r="P241" s="298">
        <f t="shared" si="11"/>
        <v>0.18741450068399454</v>
      </c>
      <c r="Q241" s="122" t="s">
        <v>2006</v>
      </c>
      <c r="R241" s="133">
        <v>0</v>
      </c>
      <c r="S241" s="133"/>
    </row>
    <row r="242" spans="1:19" x14ac:dyDescent="0.2">
      <c r="A242" s="124" t="s">
        <v>2009</v>
      </c>
      <c r="B242" s="124" t="s">
        <v>2010</v>
      </c>
      <c r="C242" s="124" t="s">
        <v>1440</v>
      </c>
      <c r="D242" s="370" t="s">
        <v>1441</v>
      </c>
      <c r="E242" s="129">
        <v>1366</v>
      </c>
      <c r="F242" s="316">
        <f t="shared" si="12"/>
        <v>461</v>
      </c>
      <c r="G242" s="130"/>
      <c r="H242" s="60" t="str">
        <f t="shared" si="13"/>
        <v/>
      </c>
      <c r="I242" s="129">
        <v>322</v>
      </c>
      <c r="J242" s="131"/>
      <c r="K242" s="132">
        <v>139</v>
      </c>
      <c r="L242" s="131"/>
      <c r="M242" s="129">
        <v>586</v>
      </c>
      <c r="N242" s="131"/>
      <c r="O242" s="129">
        <v>319</v>
      </c>
      <c r="P242" s="298">
        <f t="shared" si="11"/>
        <v>0.23352855051244509</v>
      </c>
      <c r="Q242" s="122" t="s">
        <v>2011</v>
      </c>
      <c r="R242" s="133">
        <v>0</v>
      </c>
      <c r="S242" s="133"/>
    </row>
    <row r="243" spans="1:19" x14ac:dyDescent="0.2">
      <c r="A243" s="124" t="s">
        <v>2012</v>
      </c>
      <c r="B243" s="124" t="s">
        <v>2013</v>
      </c>
      <c r="C243" s="124" t="s">
        <v>1440</v>
      </c>
      <c r="D243" s="370" t="s">
        <v>1441</v>
      </c>
      <c r="E243" s="129">
        <v>2111</v>
      </c>
      <c r="F243" s="316">
        <f t="shared" si="12"/>
        <v>492</v>
      </c>
      <c r="G243" s="130"/>
      <c r="H243" s="60" t="str">
        <f t="shared" si="13"/>
        <v/>
      </c>
      <c r="I243" s="129">
        <v>340</v>
      </c>
      <c r="J243" s="131"/>
      <c r="K243" s="132">
        <v>152</v>
      </c>
      <c r="L243" s="131"/>
      <c r="M243" s="129">
        <v>378</v>
      </c>
      <c r="N243" s="131"/>
      <c r="O243" s="129">
        <v>1241</v>
      </c>
      <c r="P243" s="298">
        <f t="shared" si="11"/>
        <v>0.58787304594978684</v>
      </c>
      <c r="Q243" s="122" t="s">
        <v>2014</v>
      </c>
      <c r="R243" s="133">
        <v>0</v>
      </c>
      <c r="S243" s="133"/>
    </row>
    <row r="244" spans="1:19" x14ac:dyDescent="0.2">
      <c r="A244" s="124" t="s">
        <v>2015</v>
      </c>
      <c r="B244" s="124" t="s">
        <v>2016</v>
      </c>
      <c r="C244" s="124" t="s">
        <v>1440</v>
      </c>
      <c r="D244" s="370" t="s">
        <v>1441</v>
      </c>
      <c r="E244" s="129">
        <v>2394</v>
      </c>
      <c r="F244" s="316">
        <f t="shared" si="12"/>
        <v>1245</v>
      </c>
      <c r="G244" s="130">
        <f t="shared" si="12"/>
        <v>0.52005012531328321</v>
      </c>
      <c r="H244" s="60" t="str">
        <f t="shared" si="13"/>
        <v>50.0% - 54.0%</v>
      </c>
      <c r="I244" s="129">
        <v>894</v>
      </c>
      <c r="J244" s="131">
        <v>0.37343358395989973</v>
      </c>
      <c r="K244" s="132">
        <v>351</v>
      </c>
      <c r="L244" s="131">
        <v>0.14661654135338345</v>
      </c>
      <c r="M244" s="129">
        <v>1111</v>
      </c>
      <c r="N244" s="131">
        <v>0.46407685881370092</v>
      </c>
      <c r="O244" s="129">
        <v>38</v>
      </c>
      <c r="P244" s="298">
        <f t="shared" si="11"/>
        <v>1.5873015873015872E-2</v>
      </c>
      <c r="Q244" s="122" t="s">
        <v>2017</v>
      </c>
      <c r="R244" s="133">
        <v>0</v>
      </c>
      <c r="S244" s="133"/>
    </row>
    <row r="245" spans="1:19" x14ac:dyDescent="0.2">
      <c r="A245" s="124" t="s">
        <v>2018</v>
      </c>
      <c r="B245" s="124" t="s">
        <v>2019</v>
      </c>
      <c r="C245" s="124" t="s">
        <v>1440</v>
      </c>
      <c r="D245" s="370" t="s">
        <v>1441</v>
      </c>
      <c r="E245" s="129">
        <v>1466</v>
      </c>
      <c r="F245" s="316">
        <f t="shared" si="12"/>
        <v>731</v>
      </c>
      <c r="G245" s="130"/>
      <c r="H245" s="60" t="str">
        <f t="shared" si="13"/>
        <v/>
      </c>
      <c r="I245" s="129">
        <v>511</v>
      </c>
      <c r="J245" s="131"/>
      <c r="K245" s="132">
        <v>220</v>
      </c>
      <c r="L245" s="131"/>
      <c r="M245" s="129">
        <v>623</v>
      </c>
      <c r="N245" s="131"/>
      <c r="O245" s="129">
        <v>112</v>
      </c>
      <c r="P245" s="298">
        <f t="shared" si="11"/>
        <v>7.6398362892223737E-2</v>
      </c>
      <c r="Q245" s="122" t="s">
        <v>2020</v>
      </c>
      <c r="R245" s="133">
        <v>0</v>
      </c>
      <c r="S245" s="133"/>
    </row>
    <row r="246" spans="1:19" x14ac:dyDescent="0.2">
      <c r="A246" s="124" t="s">
        <v>2021</v>
      </c>
      <c r="B246" s="124" t="s">
        <v>2022</v>
      </c>
      <c r="C246" s="124" t="s">
        <v>1440</v>
      </c>
      <c r="D246" s="370" t="s">
        <v>1441</v>
      </c>
      <c r="E246" s="129">
        <v>2802</v>
      </c>
      <c r="F246" s="316">
        <f t="shared" si="12"/>
        <v>2007</v>
      </c>
      <c r="G246" s="130"/>
      <c r="H246" s="60" t="str">
        <f t="shared" si="13"/>
        <v/>
      </c>
      <c r="I246" s="129">
        <v>1621</v>
      </c>
      <c r="J246" s="131"/>
      <c r="K246" s="132">
        <v>386</v>
      </c>
      <c r="L246" s="131"/>
      <c r="M246" s="129">
        <v>695</v>
      </c>
      <c r="N246" s="131"/>
      <c r="O246" s="129">
        <v>100</v>
      </c>
      <c r="P246" s="298">
        <f t="shared" si="11"/>
        <v>3.5688793718772309E-2</v>
      </c>
      <c r="Q246" s="122" t="s">
        <v>2023</v>
      </c>
      <c r="R246" s="133">
        <v>1</v>
      </c>
      <c r="S246" s="133"/>
    </row>
    <row r="247" spans="1:19" x14ac:dyDescent="0.2">
      <c r="A247" s="124" t="s">
        <v>2024</v>
      </c>
      <c r="B247" s="124" t="s">
        <v>2025</v>
      </c>
      <c r="C247" s="124" t="s">
        <v>1440</v>
      </c>
      <c r="D247" s="370" t="s">
        <v>1441</v>
      </c>
      <c r="E247" s="129">
        <v>1456</v>
      </c>
      <c r="F247" s="316">
        <f t="shared" si="12"/>
        <v>606</v>
      </c>
      <c r="G247" s="130"/>
      <c r="H247" s="60" t="str">
        <f t="shared" si="13"/>
        <v/>
      </c>
      <c r="I247" s="129">
        <v>451</v>
      </c>
      <c r="J247" s="131"/>
      <c r="K247" s="132">
        <v>155</v>
      </c>
      <c r="L247" s="131"/>
      <c r="M247" s="129">
        <v>632</v>
      </c>
      <c r="N247" s="131"/>
      <c r="O247" s="129">
        <v>218</v>
      </c>
      <c r="P247" s="298">
        <f t="shared" si="11"/>
        <v>0.14972527472527472</v>
      </c>
      <c r="Q247" s="122" t="s">
        <v>2011</v>
      </c>
      <c r="R247" s="133">
        <v>0</v>
      </c>
      <c r="S247" s="133"/>
    </row>
    <row r="248" spans="1:19" x14ac:dyDescent="0.2">
      <c r="A248" s="124" t="s">
        <v>2026</v>
      </c>
      <c r="B248" s="124" t="s">
        <v>2027</v>
      </c>
      <c r="C248" s="124" t="s">
        <v>1440</v>
      </c>
      <c r="D248" s="370" t="s">
        <v>1441</v>
      </c>
      <c r="E248" s="129">
        <v>1811</v>
      </c>
      <c r="F248" s="316">
        <f t="shared" si="12"/>
        <v>969</v>
      </c>
      <c r="G248" s="130">
        <f t="shared" si="12"/>
        <v>0.5350635008282717</v>
      </c>
      <c r="H248" s="60" t="str">
        <f t="shared" si="13"/>
        <v>51.2% - 55.8%</v>
      </c>
      <c r="I248" s="129">
        <v>729</v>
      </c>
      <c r="J248" s="131">
        <v>0.40254003313086695</v>
      </c>
      <c r="K248" s="132">
        <v>240</v>
      </c>
      <c r="L248" s="131">
        <v>0.13252346769740475</v>
      </c>
      <c r="M248" s="129">
        <v>836</v>
      </c>
      <c r="N248" s="131">
        <v>0.46162341247929323</v>
      </c>
      <c r="O248" s="129">
        <v>6</v>
      </c>
      <c r="P248" s="298">
        <f t="shared" si="11"/>
        <v>3.3130866924351186E-3</v>
      </c>
      <c r="Q248" s="122" t="s">
        <v>2028</v>
      </c>
      <c r="R248" s="133">
        <v>0</v>
      </c>
      <c r="S248" s="133"/>
    </row>
    <row r="249" spans="1:19" x14ac:dyDescent="0.2">
      <c r="A249" s="124" t="s">
        <v>2029</v>
      </c>
      <c r="B249" s="124" t="s">
        <v>2030</v>
      </c>
      <c r="C249" s="124" t="s">
        <v>1440</v>
      </c>
      <c r="D249" s="370" t="s">
        <v>1441</v>
      </c>
      <c r="E249" s="129">
        <v>902</v>
      </c>
      <c r="F249" s="316">
        <f t="shared" si="12"/>
        <v>367</v>
      </c>
      <c r="G249" s="130"/>
      <c r="H249" s="60" t="str">
        <f t="shared" si="13"/>
        <v/>
      </c>
      <c r="I249" s="129">
        <v>279</v>
      </c>
      <c r="J249" s="131"/>
      <c r="K249" s="132">
        <v>88</v>
      </c>
      <c r="L249" s="131"/>
      <c r="M249" s="129">
        <v>295</v>
      </c>
      <c r="N249" s="131"/>
      <c r="O249" s="129">
        <v>240</v>
      </c>
      <c r="P249" s="298">
        <f t="shared" si="11"/>
        <v>0.26607538802660752</v>
      </c>
      <c r="Q249" s="122" t="s">
        <v>2006</v>
      </c>
      <c r="R249" s="133">
        <v>1</v>
      </c>
      <c r="S249" s="133"/>
    </row>
    <row r="250" spans="1:19" x14ac:dyDescent="0.2">
      <c r="A250" s="124" t="s">
        <v>2031</v>
      </c>
      <c r="B250" s="124" t="s">
        <v>2032</v>
      </c>
      <c r="C250" s="124" t="s">
        <v>1440</v>
      </c>
      <c r="D250" s="370" t="s">
        <v>1441</v>
      </c>
      <c r="E250" s="129">
        <v>816</v>
      </c>
      <c r="F250" s="316">
        <f t="shared" si="12"/>
        <v>360</v>
      </c>
      <c r="G250" s="130"/>
      <c r="H250" s="60" t="str">
        <f t="shared" si="13"/>
        <v/>
      </c>
      <c r="I250" s="129">
        <v>241</v>
      </c>
      <c r="J250" s="131"/>
      <c r="K250" s="132">
        <v>119</v>
      </c>
      <c r="L250" s="131"/>
      <c r="M250" s="129">
        <v>219</v>
      </c>
      <c r="N250" s="131"/>
      <c r="O250" s="129">
        <v>237</v>
      </c>
      <c r="P250" s="298">
        <f t="shared" si="11"/>
        <v>0.29044117647058826</v>
      </c>
      <c r="Q250" s="122" t="s">
        <v>2014</v>
      </c>
      <c r="R250" s="133">
        <v>1</v>
      </c>
      <c r="S250" s="133"/>
    </row>
    <row r="251" spans="1:19" x14ac:dyDescent="0.2">
      <c r="A251" s="124" t="s">
        <v>2033</v>
      </c>
      <c r="B251" s="124" t="s">
        <v>2034</v>
      </c>
      <c r="C251" s="124" t="s">
        <v>1440</v>
      </c>
      <c r="D251" s="370" t="s">
        <v>1441</v>
      </c>
      <c r="E251" s="129">
        <v>1702</v>
      </c>
      <c r="F251" s="316">
        <f t="shared" si="12"/>
        <v>740</v>
      </c>
      <c r="G251" s="130"/>
      <c r="H251" s="60" t="str">
        <f t="shared" si="13"/>
        <v/>
      </c>
      <c r="I251" s="129">
        <v>499</v>
      </c>
      <c r="J251" s="131"/>
      <c r="K251" s="132">
        <v>241</v>
      </c>
      <c r="L251" s="131"/>
      <c r="M251" s="129">
        <v>635</v>
      </c>
      <c r="N251" s="131"/>
      <c r="O251" s="129">
        <v>327</v>
      </c>
      <c r="P251" s="298">
        <f t="shared" si="11"/>
        <v>0.19212690951821387</v>
      </c>
      <c r="Q251" s="122" t="s">
        <v>2006</v>
      </c>
      <c r="R251" s="133">
        <v>0</v>
      </c>
    </row>
    <row r="252" spans="1:19" x14ac:dyDescent="0.2">
      <c r="A252" s="124" t="s">
        <v>2035</v>
      </c>
      <c r="B252" s="124" t="s">
        <v>2036</v>
      </c>
      <c r="C252" s="124" t="s">
        <v>1440</v>
      </c>
      <c r="D252" s="370" t="s">
        <v>1441</v>
      </c>
      <c r="E252" s="129">
        <v>1455</v>
      </c>
      <c r="F252" s="316">
        <f t="shared" si="12"/>
        <v>527</v>
      </c>
      <c r="G252" s="130"/>
      <c r="H252" s="60" t="str">
        <f t="shared" si="13"/>
        <v/>
      </c>
      <c r="I252" s="129">
        <v>325</v>
      </c>
      <c r="J252" s="131"/>
      <c r="K252" s="132">
        <v>202</v>
      </c>
      <c r="L252" s="131"/>
      <c r="M252" s="129">
        <v>737</v>
      </c>
      <c r="N252" s="131"/>
      <c r="O252" s="129">
        <v>191</v>
      </c>
      <c r="P252" s="298">
        <f t="shared" si="11"/>
        <v>0.13127147766323025</v>
      </c>
      <c r="Q252" s="122" t="s">
        <v>2011</v>
      </c>
      <c r="R252" s="133">
        <v>0</v>
      </c>
    </row>
    <row r="253" spans="1:19" x14ac:dyDescent="0.2">
      <c r="A253" s="124" t="s">
        <v>2037</v>
      </c>
      <c r="B253" s="124" t="s">
        <v>2038</v>
      </c>
      <c r="C253" s="124" t="s">
        <v>1440</v>
      </c>
      <c r="D253" s="370" t="s">
        <v>1441</v>
      </c>
      <c r="E253" s="129">
        <v>1072</v>
      </c>
      <c r="F253" s="316">
        <f t="shared" si="12"/>
        <v>298</v>
      </c>
      <c r="G253" s="130"/>
      <c r="H253" s="60" t="str">
        <f t="shared" si="13"/>
        <v/>
      </c>
      <c r="I253" s="129">
        <v>215</v>
      </c>
      <c r="J253" s="131"/>
      <c r="K253" s="132">
        <v>83</v>
      </c>
      <c r="L253" s="131"/>
      <c r="M253" s="129">
        <v>500</v>
      </c>
      <c r="N253" s="131"/>
      <c r="O253" s="129">
        <v>274</v>
      </c>
      <c r="P253" s="298">
        <f t="shared" si="11"/>
        <v>0.25559701492537312</v>
      </c>
      <c r="Q253" s="122" t="s">
        <v>2011</v>
      </c>
      <c r="R253" s="133">
        <v>0</v>
      </c>
    </row>
    <row r="254" spans="1:19" x14ac:dyDescent="0.2">
      <c r="A254" s="124" t="s">
        <v>2039</v>
      </c>
      <c r="B254" s="124" t="s">
        <v>2040</v>
      </c>
      <c r="C254" s="124" t="s">
        <v>1440</v>
      </c>
      <c r="D254" s="370" t="s">
        <v>1441</v>
      </c>
      <c r="E254" s="129">
        <v>1198</v>
      </c>
      <c r="F254" s="316">
        <f t="shared" si="12"/>
        <v>629</v>
      </c>
      <c r="G254" s="130">
        <f t="shared" si="12"/>
        <v>0.52504173622704509</v>
      </c>
      <c r="H254" s="60" t="str">
        <f t="shared" si="13"/>
        <v>49.7% - 55.3%</v>
      </c>
      <c r="I254" s="129">
        <v>458</v>
      </c>
      <c r="J254" s="131">
        <v>0.38230383973288817</v>
      </c>
      <c r="K254" s="132">
        <v>171</v>
      </c>
      <c r="L254" s="131">
        <v>0.14273789649415694</v>
      </c>
      <c r="M254" s="129">
        <v>557</v>
      </c>
      <c r="N254" s="131">
        <v>0.46494156928213687</v>
      </c>
      <c r="O254" s="129">
        <v>12</v>
      </c>
      <c r="P254" s="298">
        <f t="shared" si="11"/>
        <v>1.001669449081803E-2</v>
      </c>
      <c r="Q254" s="122" t="s">
        <v>2017</v>
      </c>
      <c r="R254" s="133">
        <v>0</v>
      </c>
    </row>
    <row r="255" spans="1:19" x14ac:dyDescent="0.2">
      <c r="A255" s="124" t="s">
        <v>2041</v>
      </c>
      <c r="B255" s="124" t="s">
        <v>2042</v>
      </c>
      <c r="C255" s="124" t="s">
        <v>1440</v>
      </c>
      <c r="D255" s="370" t="s">
        <v>1441</v>
      </c>
      <c r="E255" s="129">
        <v>2579</v>
      </c>
      <c r="F255" s="316">
        <f t="shared" si="12"/>
        <v>1708</v>
      </c>
      <c r="G255" s="130"/>
      <c r="H255" s="60" t="str">
        <f t="shared" si="13"/>
        <v/>
      </c>
      <c r="I255" s="129">
        <v>1452</v>
      </c>
      <c r="J255" s="131"/>
      <c r="K255" s="132">
        <v>256</v>
      </c>
      <c r="L255" s="131"/>
      <c r="M255" s="129">
        <v>733</v>
      </c>
      <c r="N255" s="131"/>
      <c r="O255" s="129">
        <v>138</v>
      </c>
      <c r="P255" s="298">
        <f t="shared" si="11"/>
        <v>5.3509112058937575E-2</v>
      </c>
      <c r="Q255" s="122" t="s">
        <v>2043</v>
      </c>
      <c r="R255" s="133">
        <v>1</v>
      </c>
    </row>
    <row r="256" spans="1:19" x14ac:dyDescent="0.2">
      <c r="A256" s="124" t="s">
        <v>2044</v>
      </c>
      <c r="B256" s="124" t="s">
        <v>2045</v>
      </c>
      <c r="C256" s="124" t="s">
        <v>1440</v>
      </c>
      <c r="D256" s="370" t="s">
        <v>1441</v>
      </c>
      <c r="E256" s="129">
        <v>1858</v>
      </c>
      <c r="F256" s="316">
        <f t="shared" si="12"/>
        <v>909</v>
      </c>
      <c r="G256" s="130">
        <f t="shared" si="12"/>
        <v>0.48923573735199144</v>
      </c>
      <c r="H256" s="60" t="str">
        <f t="shared" si="13"/>
        <v>46.7% - 51.2%</v>
      </c>
      <c r="I256" s="129">
        <v>673</v>
      </c>
      <c r="J256" s="131">
        <v>0.36221743810548979</v>
      </c>
      <c r="K256" s="132">
        <v>236</v>
      </c>
      <c r="L256" s="131">
        <v>0.12701829924650163</v>
      </c>
      <c r="M256" s="129">
        <v>932</v>
      </c>
      <c r="N256" s="131">
        <v>0.5016146393972013</v>
      </c>
      <c r="O256" s="129">
        <v>17</v>
      </c>
      <c r="P256" s="298">
        <f t="shared" si="11"/>
        <v>9.1496232508073202E-3</v>
      </c>
      <c r="Q256" s="122" t="s">
        <v>2017</v>
      </c>
      <c r="R256" s="133">
        <v>0</v>
      </c>
    </row>
    <row r="257" spans="1:18" x14ac:dyDescent="0.2">
      <c r="A257" s="124" t="s">
        <v>2046</v>
      </c>
      <c r="B257" s="124" t="s">
        <v>2047</v>
      </c>
      <c r="C257" s="124" t="s">
        <v>1440</v>
      </c>
      <c r="D257" s="370" t="s">
        <v>1441</v>
      </c>
      <c r="E257" s="129">
        <v>1694</v>
      </c>
      <c r="F257" s="316">
        <f t="shared" si="12"/>
        <v>1087</v>
      </c>
      <c r="G257" s="130">
        <f t="shared" si="12"/>
        <v>0.64167650531286902</v>
      </c>
      <c r="H257" s="60" t="str">
        <f t="shared" si="13"/>
        <v>61.9% - 66.4%</v>
      </c>
      <c r="I257" s="129">
        <v>750</v>
      </c>
      <c r="J257" s="131">
        <v>0.44273907910271548</v>
      </c>
      <c r="K257" s="132">
        <v>337</v>
      </c>
      <c r="L257" s="131">
        <v>0.19893742621015348</v>
      </c>
      <c r="M257" s="129">
        <v>528</v>
      </c>
      <c r="N257" s="131">
        <v>0.31168831168831168</v>
      </c>
      <c r="O257" s="129">
        <v>79</v>
      </c>
      <c r="P257" s="298">
        <f t="shared" si="11"/>
        <v>4.6635182998819365E-2</v>
      </c>
      <c r="Q257" s="122" t="s">
        <v>2048</v>
      </c>
      <c r="R257" s="133">
        <v>0</v>
      </c>
    </row>
    <row r="258" spans="1:18" x14ac:dyDescent="0.2">
      <c r="A258" s="124" t="s">
        <v>2049</v>
      </c>
      <c r="B258" s="124" t="s">
        <v>2050</v>
      </c>
      <c r="C258" s="124" t="s">
        <v>1440</v>
      </c>
      <c r="D258" s="370" t="s">
        <v>1441</v>
      </c>
      <c r="E258" s="129">
        <v>871</v>
      </c>
      <c r="F258" s="316">
        <f t="shared" si="12"/>
        <v>520</v>
      </c>
      <c r="G258" s="130">
        <f t="shared" si="12"/>
        <v>0.59701492537313428</v>
      </c>
      <c r="H258" s="60" t="str">
        <f t="shared" si="13"/>
        <v>56.4% - 62.9%</v>
      </c>
      <c r="I258" s="129">
        <v>390</v>
      </c>
      <c r="J258" s="131">
        <v>0.44776119402985076</v>
      </c>
      <c r="K258" s="132">
        <v>130</v>
      </c>
      <c r="L258" s="131">
        <v>0.14925373134328357</v>
      </c>
      <c r="M258" s="129">
        <v>317</v>
      </c>
      <c r="N258" s="131">
        <v>0.36394948335246841</v>
      </c>
      <c r="O258" s="129">
        <v>34</v>
      </c>
      <c r="P258" s="298">
        <f t="shared" si="11"/>
        <v>3.9035591274397242E-2</v>
      </c>
      <c r="Q258" s="122" t="s">
        <v>2048</v>
      </c>
      <c r="R258" s="133">
        <v>0</v>
      </c>
    </row>
    <row r="259" spans="1:18" x14ac:dyDescent="0.2">
      <c r="A259" s="124" t="s">
        <v>2051</v>
      </c>
      <c r="B259" s="124" t="s">
        <v>2052</v>
      </c>
      <c r="C259" s="124" t="s">
        <v>1440</v>
      </c>
      <c r="D259" s="370" t="s">
        <v>1441</v>
      </c>
      <c r="E259" s="129">
        <v>1287</v>
      </c>
      <c r="F259" s="316">
        <f t="shared" si="12"/>
        <v>609</v>
      </c>
      <c r="G259" s="130">
        <f t="shared" si="12"/>
        <v>0.47319347319347316</v>
      </c>
      <c r="H259" s="60" t="str">
        <f t="shared" si="13"/>
        <v>44.6% - 50.1%</v>
      </c>
      <c r="I259" s="129">
        <v>451</v>
      </c>
      <c r="J259" s="131">
        <v>0.3504273504273504</v>
      </c>
      <c r="K259" s="132">
        <v>158</v>
      </c>
      <c r="L259" s="131">
        <v>0.12276612276612277</v>
      </c>
      <c r="M259" s="129">
        <v>666</v>
      </c>
      <c r="N259" s="131">
        <v>0.5174825174825175</v>
      </c>
      <c r="O259" s="129">
        <v>12</v>
      </c>
      <c r="P259" s="298">
        <f t="shared" si="11"/>
        <v>9.324009324009324E-3</v>
      </c>
      <c r="Q259" s="122" t="s">
        <v>2017</v>
      </c>
      <c r="R259" s="133">
        <v>0</v>
      </c>
    </row>
    <row r="260" spans="1:18" x14ac:dyDescent="0.2">
      <c r="A260" s="124" t="s">
        <v>2053</v>
      </c>
      <c r="B260" s="124" t="s">
        <v>2054</v>
      </c>
      <c r="C260" s="124" t="s">
        <v>1440</v>
      </c>
      <c r="D260" s="370" t="s">
        <v>1441</v>
      </c>
      <c r="E260" s="129">
        <v>1059</v>
      </c>
      <c r="F260" s="316">
        <f t="shared" si="12"/>
        <v>334</v>
      </c>
      <c r="G260" s="130">
        <f t="shared" si="12"/>
        <v>0.31539187913125588</v>
      </c>
      <c r="H260" s="60" t="str">
        <f t="shared" si="13"/>
        <v>28.8% - 34.4%</v>
      </c>
      <c r="I260" s="129">
        <v>253</v>
      </c>
      <c r="J260" s="131">
        <v>0.23890462700661</v>
      </c>
      <c r="K260" s="132">
        <v>81</v>
      </c>
      <c r="L260" s="131">
        <v>7.6487252124645896E-2</v>
      </c>
      <c r="M260" s="129">
        <v>713</v>
      </c>
      <c r="N260" s="131">
        <v>0.67327667610953734</v>
      </c>
      <c r="O260" s="129">
        <v>12</v>
      </c>
      <c r="P260" s="298">
        <f t="shared" si="11"/>
        <v>1.1331444759206799E-2</v>
      </c>
      <c r="Q260" s="122" t="s">
        <v>2017</v>
      </c>
      <c r="R260" s="133">
        <v>0</v>
      </c>
    </row>
    <row r="261" spans="1:18" x14ac:dyDescent="0.2">
      <c r="A261" s="124" t="s">
        <v>2055</v>
      </c>
      <c r="B261" s="124" t="s">
        <v>2056</v>
      </c>
      <c r="C261" s="124" t="s">
        <v>1440</v>
      </c>
      <c r="D261" s="370" t="s">
        <v>1441</v>
      </c>
      <c r="E261" s="129">
        <v>1431</v>
      </c>
      <c r="F261" s="316">
        <f t="shared" si="12"/>
        <v>465</v>
      </c>
      <c r="G261" s="130"/>
      <c r="H261" s="60" t="str">
        <f t="shared" si="13"/>
        <v/>
      </c>
      <c r="I261" s="129">
        <v>312</v>
      </c>
      <c r="J261" s="131"/>
      <c r="K261" s="132">
        <v>153</v>
      </c>
      <c r="L261" s="131"/>
      <c r="M261" s="129">
        <v>671</v>
      </c>
      <c r="N261" s="131"/>
      <c r="O261" s="129">
        <v>295</v>
      </c>
      <c r="P261" s="298">
        <f t="shared" si="11"/>
        <v>0.20614954577218728</v>
      </c>
      <c r="Q261" s="122" t="s">
        <v>2011</v>
      </c>
      <c r="R261" s="133">
        <v>0</v>
      </c>
    </row>
    <row r="262" spans="1:18" x14ac:dyDescent="0.2">
      <c r="A262" s="124" t="s">
        <v>2057</v>
      </c>
      <c r="B262" s="124" t="s">
        <v>2058</v>
      </c>
      <c r="C262" s="124" t="s">
        <v>1440</v>
      </c>
      <c r="D262" s="370" t="s">
        <v>1441</v>
      </c>
      <c r="E262" s="129">
        <v>1123</v>
      </c>
      <c r="F262" s="316">
        <f t="shared" si="12"/>
        <v>731</v>
      </c>
      <c r="G262" s="130"/>
      <c r="H262" s="60" t="str">
        <f t="shared" si="13"/>
        <v/>
      </c>
      <c r="I262" s="129">
        <v>540</v>
      </c>
      <c r="J262" s="131"/>
      <c r="K262" s="132">
        <v>191</v>
      </c>
      <c r="L262" s="131"/>
      <c r="M262" s="129">
        <v>349</v>
      </c>
      <c r="N262" s="131"/>
      <c r="O262" s="129">
        <v>43</v>
      </c>
      <c r="P262" s="298">
        <f t="shared" si="11"/>
        <v>3.8290293855743542E-2</v>
      </c>
      <c r="Q262" s="122" t="s">
        <v>2048</v>
      </c>
      <c r="R262" s="133">
        <v>1</v>
      </c>
    </row>
    <row r="263" spans="1:18" x14ac:dyDescent="0.2">
      <c r="A263" s="124" t="s">
        <v>2059</v>
      </c>
      <c r="B263" s="124" t="s">
        <v>2060</v>
      </c>
      <c r="C263" s="124" t="s">
        <v>1440</v>
      </c>
      <c r="D263" s="370" t="s">
        <v>1441</v>
      </c>
      <c r="E263" s="129">
        <v>1180</v>
      </c>
      <c r="F263" s="316">
        <f t="shared" si="12"/>
        <v>682</v>
      </c>
      <c r="G263" s="130">
        <f t="shared" si="12"/>
        <v>0.57796610169491525</v>
      </c>
      <c r="H263" s="60" t="str">
        <f t="shared" si="13"/>
        <v>55.0% - 60.6%</v>
      </c>
      <c r="I263" s="129">
        <v>481</v>
      </c>
      <c r="J263" s="131">
        <v>0.40762711864406781</v>
      </c>
      <c r="K263" s="132">
        <v>201</v>
      </c>
      <c r="L263" s="131">
        <v>0.17033898305084746</v>
      </c>
      <c r="M263" s="129">
        <v>488</v>
      </c>
      <c r="N263" s="131">
        <v>0.41355932203389828</v>
      </c>
      <c r="O263" s="129">
        <v>10</v>
      </c>
      <c r="P263" s="298">
        <f t="shared" si="11"/>
        <v>8.4745762711864406E-3</v>
      </c>
      <c r="Q263" s="122" t="s">
        <v>2017</v>
      </c>
      <c r="R263" s="133">
        <v>0</v>
      </c>
    </row>
    <row r="264" spans="1:18" x14ac:dyDescent="0.2">
      <c r="A264" s="124" t="s">
        <v>2061</v>
      </c>
      <c r="B264" s="124" t="s">
        <v>2062</v>
      </c>
      <c r="C264" s="124" t="s">
        <v>1440</v>
      </c>
      <c r="D264" s="370" t="s">
        <v>1441</v>
      </c>
      <c r="E264" s="129">
        <v>2567</v>
      </c>
      <c r="F264" s="316">
        <f t="shared" si="12"/>
        <v>1540</v>
      </c>
      <c r="G264" s="130"/>
      <c r="H264" s="60" t="str">
        <f t="shared" si="13"/>
        <v/>
      </c>
      <c r="I264" s="129">
        <v>1267</v>
      </c>
      <c r="J264" s="131"/>
      <c r="K264" s="132">
        <v>273</v>
      </c>
      <c r="L264" s="131"/>
      <c r="M264" s="129">
        <v>1006</v>
      </c>
      <c r="N264" s="131"/>
      <c r="O264" s="129">
        <v>21</v>
      </c>
      <c r="P264" s="298">
        <f t="shared" si="11"/>
        <v>8.1807557460070127E-3</v>
      </c>
      <c r="Q264" s="122" t="s">
        <v>2043</v>
      </c>
      <c r="R264" s="133">
        <v>1</v>
      </c>
    </row>
    <row r="265" spans="1:18" x14ac:dyDescent="0.2">
      <c r="A265" s="124" t="s">
        <v>2063</v>
      </c>
      <c r="B265" s="124" t="s">
        <v>2064</v>
      </c>
      <c r="C265" s="124" t="s">
        <v>1440</v>
      </c>
      <c r="D265" s="370" t="s">
        <v>1441</v>
      </c>
      <c r="E265" s="129">
        <v>1439</v>
      </c>
      <c r="F265" s="316">
        <f t="shared" si="12"/>
        <v>523</v>
      </c>
      <c r="G265" s="130">
        <f t="shared" si="12"/>
        <v>0.3634468380820014</v>
      </c>
      <c r="H265" s="60" t="str">
        <f t="shared" si="13"/>
        <v>33.9% - 38.9%</v>
      </c>
      <c r="I265" s="129">
        <v>372</v>
      </c>
      <c r="J265" s="131">
        <v>0.25851285615010422</v>
      </c>
      <c r="K265" s="132">
        <v>151</v>
      </c>
      <c r="L265" s="131">
        <v>0.10493398193189715</v>
      </c>
      <c r="M265" s="129">
        <v>909</v>
      </c>
      <c r="N265" s="131">
        <v>0.63168867268936757</v>
      </c>
      <c r="O265" s="129">
        <v>7</v>
      </c>
      <c r="P265" s="298">
        <f t="shared" ref="P265:P328" si="14">O265/E265</f>
        <v>4.864489228630994E-3</v>
      </c>
      <c r="Q265" s="122" t="s">
        <v>2017</v>
      </c>
      <c r="R265" s="133">
        <v>0</v>
      </c>
    </row>
    <row r="266" spans="1:18" x14ac:dyDescent="0.2">
      <c r="A266" s="124" t="s">
        <v>2065</v>
      </c>
      <c r="B266" s="124" t="s">
        <v>2066</v>
      </c>
      <c r="C266" s="124" t="s">
        <v>1440</v>
      </c>
      <c r="D266" s="370" t="s">
        <v>1441</v>
      </c>
      <c r="E266" s="129">
        <v>1271</v>
      </c>
      <c r="F266" s="316">
        <f t="shared" si="12"/>
        <v>615</v>
      </c>
      <c r="G266" s="130"/>
      <c r="H266" s="60" t="str">
        <f t="shared" si="13"/>
        <v/>
      </c>
      <c r="I266" s="129">
        <v>473</v>
      </c>
      <c r="J266" s="131"/>
      <c r="K266" s="132">
        <v>142</v>
      </c>
      <c r="L266" s="131"/>
      <c r="M266" s="129">
        <v>398</v>
      </c>
      <c r="N266" s="131"/>
      <c r="O266" s="129">
        <v>258</v>
      </c>
      <c r="P266" s="298">
        <f t="shared" si="14"/>
        <v>0.20298977183320221</v>
      </c>
      <c r="Q266" s="122" t="s">
        <v>2006</v>
      </c>
      <c r="R266" s="133">
        <v>0</v>
      </c>
    </row>
    <row r="267" spans="1:18" x14ac:dyDescent="0.2">
      <c r="A267" s="124" t="s">
        <v>2067</v>
      </c>
      <c r="B267" s="124" t="s">
        <v>2068</v>
      </c>
      <c r="C267" s="124" t="s">
        <v>1440</v>
      </c>
      <c r="D267" s="370" t="s">
        <v>1441</v>
      </c>
      <c r="E267" s="129">
        <v>1257</v>
      </c>
      <c r="F267" s="316">
        <f t="shared" si="12"/>
        <v>558</v>
      </c>
      <c r="G267" s="130">
        <f t="shared" si="12"/>
        <v>0.44391408114558473</v>
      </c>
      <c r="H267" s="60" t="str">
        <f t="shared" si="13"/>
        <v>41.7% - 47.2%</v>
      </c>
      <c r="I267" s="129">
        <v>401</v>
      </c>
      <c r="J267" s="131">
        <v>0.31901352426412094</v>
      </c>
      <c r="K267" s="132">
        <v>157</v>
      </c>
      <c r="L267" s="131">
        <v>0.1249005568814638</v>
      </c>
      <c r="M267" s="129">
        <v>699</v>
      </c>
      <c r="N267" s="131">
        <v>0.55608591885441527</v>
      </c>
      <c r="O267" s="129">
        <v>0</v>
      </c>
      <c r="P267" s="298">
        <f t="shared" si="14"/>
        <v>0</v>
      </c>
      <c r="Q267" s="122" t="s">
        <v>2069</v>
      </c>
      <c r="R267" s="133">
        <v>0</v>
      </c>
    </row>
    <row r="268" spans="1:18" x14ac:dyDescent="0.2">
      <c r="A268" s="124" t="s">
        <v>2070</v>
      </c>
      <c r="B268" s="124" t="s">
        <v>2071</v>
      </c>
      <c r="C268" s="124" t="s">
        <v>1440</v>
      </c>
      <c r="D268" s="370" t="s">
        <v>1441</v>
      </c>
      <c r="E268" s="129">
        <v>2247</v>
      </c>
      <c r="F268" s="316">
        <f t="shared" si="12"/>
        <v>1344</v>
      </c>
      <c r="G268" s="130"/>
      <c r="H268" s="60" t="str">
        <f t="shared" si="13"/>
        <v/>
      </c>
      <c r="I268" s="129">
        <v>1091</v>
      </c>
      <c r="J268" s="131"/>
      <c r="K268" s="132">
        <v>253</v>
      </c>
      <c r="L268" s="131"/>
      <c r="M268" s="129">
        <v>665</v>
      </c>
      <c r="N268" s="131"/>
      <c r="O268" s="129">
        <v>238</v>
      </c>
      <c r="P268" s="298">
        <f t="shared" si="14"/>
        <v>0.1059190031152648</v>
      </c>
      <c r="Q268" s="122" t="s">
        <v>2043</v>
      </c>
      <c r="R268" s="133">
        <v>1</v>
      </c>
    </row>
    <row r="269" spans="1:18" x14ac:dyDescent="0.2">
      <c r="A269" s="124" t="s">
        <v>2072</v>
      </c>
      <c r="B269" s="124" t="s">
        <v>2073</v>
      </c>
      <c r="C269" s="124" t="s">
        <v>1440</v>
      </c>
      <c r="D269" s="370" t="s">
        <v>1441</v>
      </c>
      <c r="E269" s="129">
        <v>1779</v>
      </c>
      <c r="F269" s="316">
        <f t="shared" si="12"/>
        <v>687</v>
      </c>
      <c r="G269" s="130"/>
      <c r="H269" s="60" t="str">
        <f t="shared" si="13"/>
        <v/>
      </c>
      <c r="I269" s="129">
        <v>498</v>
      </c>
      <c r="J269" s="131"/>
      <c r="K269" s="132">
        <v>189</v>
      </c>
      <c r="L269" s="131"/>
      <c r="M269" s="129">
        <v>805</v>
      </c>
      <c r="N269" s="131"/>
      <c r="O269" s="129">
        <v>287</v>
      </c>
      <c r="P269" s="298">
        <f t="shared" si="14"/>
        <v>0.1613265879707701</v>
      </c>
      <c r="Q269" s="122" t="s">
        <v>2011</v>
      </c>
      <c r="R269" s="133">
        <v>0</v>
      </c>
    </row>
    <row r="270" spans="1:18" x14ac:dyDescent="0.2">
      <c r="A270" s="124" t="s">
        <v>2074</v>
      </c>
      <c r="B270" s="124" t="s">
        <v>2075</v>
      </c>
      <c r="C270" s="124" t="s">
        <v>1440</v>
      </c>
      <c r="D270" s="370" t="s">
        <v>1441</v>
      </c>
      <c r="E270" s="129">
        <v>3481</v>
      </c>
      <c r="F270" s="316">
        <f t="shared" si="12"/>
        <v>1039</v>
      </c>
      <c r="G270" s="130"/>
      <c r="H270" s="60" t="str">
        <f t="shared" si="13"/>
        <v/>
      </c>
      <c r="I270" s="129">
        <v>674</v>
      </c>
      <c r="J270" s="131"/>
      <c r="K270" s="132">
        <v>365</v>
      </c>
      <c r="L270" s="131"/>
      <c r="M270" s="129">
        <v>1272</v>
      </c>
      <c r="N270" s="131"/>
      <c r="O270" s="129">
        <v>1170</v>
      </c>
      <c r="P270" s="298">
        <f t="shared" si="14"/>
        <v>0.33611031312841139</v>
      </c>
      <c r="Q270" s="122" t="s">
        <v>2076</v>
      </c>
      <c r="R270" s="133">
        <v>0</v>
      </c>
    </row>
    <row r="271" spans="1:18" x14ac:dyDescent="0.2">
      <c r="A271" s="124" t="s">
        <v>2077</v>
      </c>
      <c r="B271" s="124" t="s">
        <v>2078</v>
      </c>
      <c r="C271" s="124" t="s">
        <v>1440</v>
      </c>
      <c r="D271" s="370" t="s">
        <v>1441</v>
      </c>
      <c r="E271" s="129">
        <v>1525</v>
      </c>
      <c r="F271" s="316">
        <f t="shared" si="12"/>
        <v>720</v>
      </c>
      <c r="G271" s="130"/>
      <c r="H271" s="60" t="str">
        <f t="shared" si="13"/>
        <v/>
      </c>
      <c r="I271" s="129">
        <v>558</v>
      </c>
      <c r="J271" s="131"/>
      <c r="K271" s="132">
        <v>162</v>
      </c>
      <c r="L271" s="131"/>
      <c r="M271" s="129">
        <v>468</v>
      </c>
      <c r="N271" s="131"/>
      <c r="O271" s="129">
        <v>337</v>
      </c>
      <c r="P271" s="298">
        <f t="shared" si="14"/>
        <v>0.22098360655737706</v>
      </c>
      <c r="Q271" s="122" t="s">
        <v>2006</v>
      </c>
      <c r="R271" s="133">
        <v>0</v>
      </c>
    </row>
    <row r="272" spans="1:18" x14ac:dyDescent="0.2">
      <c r="A272" s="124" t="s">
        <v>2079</v>
      </c>
      <c r="B272" s="124" t="s">
        <v>2080</v>
      </c>
      <c r="C272" s="124" t="s">
        <v>1440</v>
      </c>
      <c r="D272" s="370" t="s">
        <v>1441</v>
      </c>
      <c r="E272" s="129">
        <v>4014</v>
      </c>
      <c r="F272" s="316">
        <f t="shared" si="12"/>
        <v>2069</v>
      </c>
      <c r="G272" s="130">
        <f t="shared" si="12"/>
        <v>0.51544593921275539</v>
      </c>
      <c r="H272" s="60" t="str">
        <f t="shared" si="13"/>
        <v>50.0% - 53.1%</v>
      </c>
      <c r="I272" s="129">
        <v>1254</v>
      </c>
      <c r="J272" s="131">
        <v>0.31240657698056801</v>
      </c>
      <c r="K272" s="132">
        <v>815</v>
      </c>
      <c r="L272" s="131">
        <v>0.20303936223218735</v>
      </c>
      <c r="M272" s="129">
        <v>1750</v>
      </c>
      <c r="N272" s="131">
        <v>0.43597409068261084</v>
      </c>
      <c r="O272" s="129">
        <v>195</v>
      </c>
      <c r="P272" s="298">
        <f t="shared" si="14"/>
        <v>4.8579970104633781E-2</v>
      </c>
      <c r="Q272" s="122" t="s">
        <v>2081</v>
      </c>
      <c r="R272" s="133">
        <v>0</v>
      </c>
    </row>
    <row r="273" spans="1:18" x14ac:dyDescent="0.2">
      <c r="A273" s="124" t="s">
        <v>2082</v>
      </c>
      <c r="B273" s="124" t="s">
        <v>2083</v>
      </c>
      <c r="C273" s="124" t="s">
        <v>1440</v>
      </c>
      <c r="D273" s="370" t="s">
        <v>1441</v>
      </c>
      <c r="E273" s="129">
        <v>769</v>
      </c>
      <c r="F273" s="316">
        <f t="shared" si="12"/>
        <v>470</v>
      </c>
      <c r="G273" s="130"/>
      <c r="H273" s="60" t="str">
        <f t="shared" si="13"/>
        <v/>
      </c>
      <c r="I273" s="129">
        <v>359</v>
      </c>
      <c r="J273" s="131"/>
      <c r="K273" s="132">
        <v>111</v>
      </c>
      <c r="L273" s="131"/>
      <c r="M273" s="129">
        <v>242</v>
      </c>
      <c r="N273" s="131"/>
      <c r="O273" s="129">
        <v>57</v>
      </c>
      <c r="P273" s="298">
        <f t="shared" si="14"/>
        <v>7.4122236671001304E-2</v>
      </c>
      <c r="Q273" s="122" t="s">
        <v>2048</v>
      </c>
      <c r="R273" s="133">
        <v>0</v>
      </c>
    </row>
    <row r="274" spans="1:18" x14ac:dyDescent="0.2">
      <c r="A274" s="124" t="s">
        <v>2084</v>
      </c>
      <c r="B274" s="124" t="s">
        <v>2085</v>
      </c>
      <c r="C274" s="124" t="s">
        <v>1440</v>
      </c>
      <c r="D274" s="370" t="s">
        <v>1441</v>
      </c>
      <c r="E274" s="129">
        <v>1753</v>
      </c>
      <c r="F274" s="316">
        <f t="shared" ref="F274:G337" si="15">I274+K274</f>
        <v>880</v>
      </c>
      <c r="G274" s="130">
        <f t="shared" si="15"/>
        <v>0.50199657729606384</v>
      </c>
      <c r="H274" s="60" t="str">
        <f t="shared" ref="H274:H337" si="16">IF(ISNUMBER(G274),TEXT(((2*F274)+(1.96^2)-(1.96*((1.96^2)+(4*F274*(100%-G274)))^0.5))/(2*(E274+(1.96^2))),"0.0%")&amp;" - "&amp;TEXT(((2*F274)+(1.96^2)+(1.96*((1.96^2)+(4*F274*(100%-G274)))^0.5))/(2*(E274+(1.96^2))),"0.0%"),"")</f>
        <v>47.9% - 52.5%</v>
      </c>
      <c r="I274" s="129">
        <v>657</v>
      </c>
      <c r="J274" s="131">
        <v>0.37478608100399313</v>
      </c>
      <c r="K274" s="132">
        <v>223</v>
      </c>
      <c r="L274" s="131">
        <v>0.12721049629207073</v>
      </c>
      <c r="M274" s="129">
        <v>863</v>
      </c>
      <c r="N274" s="131">
        <v>0.49229891614375354</v>
      </c>
      <c r="O274" s="129">
        <v>10</v>
      </c>
      <c r="P274" s="298">
        <f t="shared" si="14"/>
        <v>5.7045065601825443E-3</v>
      </c>
      <c r="Q274" s="122" t="s">
        <v>2017</v>
      </c>
      <c r="R274" s="133">
        <v>0</v>
      </c>
    </row>
    <row r="275" spans="1:18" x14ac:dyDescent="0.2">
      <c r="A275" s="124" t="s">
        <v>2086</v>
      </c>
      <c r="B275" s="124" t="s">
        <v>2087</v>
      </c>
      <c r="C275" s="124" t="s">
        <v>1440</v>
      </c>
      <c r="D275" s="370" t="s">
        <v>1441</v>
      </c>
      <c r="E275" s="129">
        <v>1946</v>
      </c>
      <c r="F275" s="316">
        <f t="shared" si="15"/>
        <v>1331</v>
      </c>
      <c r="G275" s="130">
        <f t="shared" si="15"/>
        <v>0.68396711202466598</v>
      </c>
      <c r="H275" s="60" t="str">
        <f t="shared" si="16"/>
        <v>66.3% - 70.4%</v>
      </c>
      <c r="I275" s="129">
        <v>974</v>
      </c>
      <c r="J275" s="131">
        <v>0.50051387461459407</v>
      </c>
      <c r="K275" s="132">
        <v>357</v>
      </c>
      <c r="L275" s="131">
        <v>0.18345323741007194</v>
      </c>
      <c r="M275" s="129">
        <v>608</v>
      </c>
      <c r="N275" s="131">
        <v>0.31243576567317577</v>
      </c>
      <c r="O275" s="129">
        <v>7</v>
      </c>
      <c r="P275" s="298">
        <f t="shared" si="14"/>
        <v>3.5971223021582736E-3</v>
      </c>
      <c r="Q275" s="122" t="s">
        <v>2028</v>
      </c>
      <c r="R275" s="133">
        <v>0</v>
      </c>
    </row>
    <row r="276" spans="1:18" x14ac:dyDescent="0.2">
      <c r="A276" s="124" t="s">
        <v>2088</v>
      </c>
      <c r="B276" s="124" t="s">
        <v>2089</v>
      </c>
      <c r="C276" s="124" t="s">
        <v>1440</v>
      </c>
      <c r="D276" s="370" t="s">
        <v>1441</v>
      </c>
      <c r="E276" s="129">
        <v>2474</v>
      </c>
      <c r="F276" s="316">
        <f t="shared" si="15"/>
        <v>961</v>
      </c>
      <c r="G276" s="130"/>
      <c r="H276" s="60" t="str">
        <f t="shared" si="16"/>
        <v/>
      </c>
      <c r="I276" s="129">
        <v>673</v>
      </c>
      <c r="J276" s="131"/>
      <c r="K276" s="132">
        <v>288</v>
      </c>
      <c r="L276" s="131"/>
      <c r="M276" s="129">
        <v>1352</v>
      </c>
      <c r="N276" s="131"/>
      <c r="O276" s="129">
        <v>161</v>
      </c>
      <c r="P276" s="298">
        <f t="shared" si="14"/>
        <v>6.5076798706548103E-2</v>
      </c>
      <c r="Q276" s="122" t="s">
        <v>2090</v>
      </c>
      <c r="R276" s="133">
        <v>0</v>
      </c>
    </row>
    <row r="277" spans="1:18" x14ac:dyDescent="0.2">
      <c r="A277" s="124" t="s">
        <v>2091</v>
      </c>
      <c r="B277" s="124" t="s">
        <v>2092</v>
      </c>
      <c r="C277" s="124" t="s">
        <v>1440</v>
      </c>
      <c r="D277" s="370" t="s">
        <v>1441</v>
      </c>
      <c r="E277" s="129">
        <v>2978</v>
      </c>
      <c r="F277" s="316">
        <f t="shared" si="15"/>
        <v>1530</v>
      </c>
      <c r="G277" s="130"/>
      <c r="H277" s="60" t="str">
        <f t="shared" si="16"/>
        <v/>
      </c>
      <c r="I277" s="129">
        <v>950</v>
      </c>
      <c r="J277" s="131"/>
      <c r="K277" s="132">
        <v>580</v>
      </c>
      <c r="L277" s="131"/>
      <c r="M277" s="129">
        <v>978</v>
      </c>
      <c r="N277" s="131"/>
      <c r="O277" s="129">
        <v>470</v>
      </c>
      <c r="P277" s="298">
        <f t="shared" si="14"/>
        <v>0.15782404298186703</v>
      </c>
      <c r="Q277" s="122" t="s">
        <v>2093</v>
      </c>
      <c r="R277" s="133">
        <v>0</v>
      </c>
    </row>
    <row r="278" spans="1:18" x14ac:dyDescent="0.2">
      <c r="A278" s="124" t="s">
        <v>2094</v>
      </c>
      <c r="B278" s="124" t="s">
        <v>2095</v>
      </c>
      <c r="C278" s="124" t="s">
        <v>1440</v>
      </c>
      <c r="D278" s="370" t="s">
        <v>1441</v>
      </c>
      <c r="E278" s="129">
        <v>1622</v>
      </c>
      <c r="F278" s="316">
        <f t="shared" si="15"/>
        <v>927</v>
      </c>
      <c r="G278" s="130">
        <f t="shared" si="15"/>
        <v>0.57151664611590625</v>
      </c>
      <c r="H278" s="60" t="str">
        <f t="shared" si="16"/>
        <v>54.7% - 59.5%</v>
      </c>
      <c r="I278" s="129">
        <v>664</v>
      </c>
      <c r="J278" s="131">
        <v>0.40937114673242908</v>
      </c>
      <c r="K278" s="132">
        <v>263</v>
      </c>
      <c r="L278" s="131">
        <v>0.16214549938347719</v>
      </c>
      <c r="M278" s="129">
        <v>652</v>
      </c>
      <c r="N278" s="131">
        <v>0.40197287299630086</v>
      </c>
      <c r="O278" s="129">
        <v>43</v>
      </c>
      <c r="P278" s="298">
        <f t="shared" si="14"/>
        <v>2.6510480887792849E-2</v>
      </c>
      <c r="Q278" s="122" t="s">
        <v>2048</v>
      </c>
      <c r="R278" s="133">
        <v>0</v>
      </c>
    </row>
    <row r="279" spans="1:18" x14ac:dyDescent="0.2">
      <c r="A279" s="124" t="s">
        <v>2096</v>
      </c>
      <c r="B279" s="124" t="s">
        <v>2097</v>
      </c>
      <c r="C279" s="124" t="s">
        <v>1440</v>
      </c>
      <c r="D279" s="370" t="s">
        <v>1441</v>
      </c>
      <c r="E279" s="129">
        <v>1529</v>
      </c>
      <c r="F279" s="316">
        <f t="shared" si="15"/>
        <v>994</v>
      </c>
      <c r="G279" s="130"/>
      <c r="H279" s="60" t="str">
        <f t="shared" si="16"/>
        <v/>
      </c>
      <c r="I279" s="129">
        <v>839</v>
      </c>
      <c r="J279" s="131"/>
      <c r="K279" s="132">
        <v>155</v>
      </c>
      <c r="L279" s="131"/>
      <c r="M279" s="129">
        <v>513</v>
      </c>
      <c r="N279" s="131"/>
      <c r="O279" s="129">
        <v>22</v>
      </c>
      <c r="P279" s="298">
        <f t="shared" si="14"/>
        <v>1.4388489208633094E-2</v>
      </c>
      <c r="Q279" s="122" t="s">
        <v>2043</v>
      </c>
      <c r="R279" s="133">
        <v>1</v>
      </c>
    </row>
    <row r="280" spans="1:18" x14ac:dyDescent="0.2">
      <c r="A280" s="124" t="s">
        <v>2098</v>
      </c>
      <c r="B280" s="124" t="s">
        <v>2099</v>
      </c>
      <c r="C280" s="124" t="s">
        <v>1440</v>
      </c>
      <c r="D280" s="370" t="s">
        <v>1441</v>
      </c>
      <c r="E280" s="129">
        <v>816</v>
      </c>
      <c r="F280" s="316">
        <f t="shared" si="15"/>
        <v>457</v>
      </c>
      <c r="G280" s="130"/>
      <c r="H280" s="60" t="str">
        <f t="shared" si="16"/>
        <v/>
      </c>
      <c r="I280" s="129">
        <v>328</v>
      </c>
      <c r="J280" s="131"/>
      <c r="K280" s="132">
        <v>129</v>
      </c>
      <c r="L280" s="131"/>
      <c r="M280" s="129">
        <v>310</v>
      </c>
      <c r="N280" s="131"/>
      <c r="O280" s="129">
        <v>49</v>
      </c>
      <c r="P280" s="298">
        <f t="shared" si="14"/>
        <v>6.0049019607843139E-2</v>
      </c>
      <c r="Q280" s="122" t="s">
        <v>2048</v>
      </c>
      <c r="R280" s="133">
        <v>1</v>
      </c>
    </row>
    <row r="281" spans="1:18" x14ac:dyDescent="0.2">
      <c r="A281" s="124" t="s">
        <v>2100</v>
      </c>
      <c r="B281" s="124" t="s">
        <v>2101</v>
      </c>
      <c r="C281" s="124" t="s">
        <v>1440</v>
      </c>
      <c r="D281" s="370" t="s">
        <v>1441</v>
      </c>
      <c r="E281" s="129">
        <v>1426</v>
      </c>
      <c r="F281" s="316">
        <f t="shared" si="15"/>
        <v>686</v>
      </c>
      <c r="G281" s="130">
        <f t="shared" si="15"/>
        <v>0.4810659186535764</v>
      </c>
      <c r="H281" s="60" t="str">
        <f t="shared" si="16"/>
        <v>45.5% - 50.7%</v>
      </c>
      <c r="I281" s="129">
        <v>428</v>
      </c>
      <c r="J281" s="131">
        <v>0.30014025245441794</v>
      </c>
      <c r="K281" s="132">
        <v>258</v>
      </c>
      <c r="L281" s="131">
        <v>0.18092566619915848</v>
      </c>
      <c r="M281" s="129">
        <v>724</v>
      </c>
      <c r="N281" s="131">
        <v>0.50771388499298742</v>
      </c>
      <c r="O281" s="129">
        <v>16</v>
      </c>
      <c r="P281" s="298">
        <f t="shared" si="14"/>
        <v>1.1220196353436185E-2</v>
      </c>
      <c r="Q281" s="122" t="s">
        <v>2017</v>
      </c>
      <c r="R281" s="133">
        <v>0</v>
      </c>
    </row>
    <row r="282" spans="1:18" x14ac:dyDescent="0.2">
      <c r="A282" s="124" t="s">
        <v>2102</v>
      </c>
      <c r="B282" s="124" t="s">
        <v>2103</v>
      </c>
      <c r="C282" s="124" t="s">
        <v>1440</v>
      </c>
      <c r="D282" s="370" t="s">
        <v>1441</v>
      </c>
      <c r="E282" s="129">
        <v>1102</v>
      </c>
      <c r="F282" s="316">
        <f t="shared" si="15"/>
        <v>469</v>
      </c>
      <c r="G282" s="130"/>
      <c r="H282" s="60" t="str">
        <f t="shared" si="16"/>
        <v/>
      </c>
      <c r="I282" s="129">
        <v>353</v>
      </c>
      <c r="J282" s="131"/>
      <c r="K282" s="132">
        <v>116</v>
      </c>
      <c r="L282" s="131"/>
      <c r="M282" s="129">
        <v>424</v>
      </c>
      <c r="N282" s="131"/>
      <c r="O282" s="129">
        <v>209</v>
      </c>
      <c r="P282" s="298">
        <f t="shared" si="14"/>
        <v>0.18965517241379309</v>
      </c>
      <c r="Q282" s="122" t="s">
        <v>2011</v>
      </c>
      <c r="R282" s="133">
        <v>1</v>
      </c>
    </row>
    <row r="283" spans="1:18" x14ac:dyDescent="0.2">
      <c r="A283" s="124" t="s">
        <v>2104</v>
      </c>
      <c r="B283" s="124" t="s">
        <v>2105</v>
      </c>
      <c r="C283" s="124" t="s">
        <v>1440</v>
      </c>
      <c r="D283" s="370" t="s">
        <v>1441</v>
      </c>
      <c r="E283" s="129">
        <v>1055</v>
      </c>
      <c r="F283" s="316">
        <f t="shared" si="15"/>
        <v>351</v>
      </c>
      <c r="G283" s="130"/>
      <c r="H283" s="60" t="str">
        <f t="shared" si="16"/>
        <v/>
      </c>
      <c r="I283" s="129">
        <v>248</v>
      </c>
      <c r="J283" s="131"/>
      <c r="K283" s="132">
        <v>103</v>
      </c>
      <c r="L283" s="131"/>
      <c r="M283" s="129">
        <v>488</v>
      </c>
      <c r="N283" s="131"/>
      <c r="O283" s="129">
        <v>216</v>
      </c>
      <c r="P283" s="298">
        <f t="shared" si="14"/>
        <v>0.204739336492891</v>
      </c>
      <c r="Q283" s="122" t="s">
        <v>2011</v>
      </c>
      <c r="R283" s="133">
        <v>1</v>
      </c>
    </row>
    <row r="284" spans="1:18" x14ac:dyDescent="0.2">
      <c r="A284" s="124" t="s">
        <v>2106</v>
      </c>
      <c r="B284" s="124" t="s">
        <v>2107</v>
      </c>
      <c r="C284" s="124" t="s">
        <v>1440</v>
      </c>
      <c r="D284" s="370" t="s">
        <v>1441</v>
      </c>
      <c r="E284" s="129">
        <v>2414</v>
      </c>
      <c r="F284" s="316">
        <f t="shared" si="15"/>
        <v>1357</v>
      </c>
      <c r="G284" s="130"/>
      <c r="H284" s="60" t="str">
        <f t="shared" si="16"/>
        <v/>
      </c>
      <c r="I284" s="129">
        <v>693</v>
      </c>
      <c r="J284" s="131"/>
      <c r="K284" s="132">
        <v>664</v>
      </c>
      <c r="L284" s="131"/>
      <c r="M284" s="129">
        <v>900</v>
      </c>
      <c r="N284" s="131"/>
      <c r="O284" s="129">
        <v>157</v>
      </c>
      <c r="P284" s="298">
        <f t="shared" si="14"/>
        <v>6.5037282518641257E-2</v>
      </c>
      <c r="Q284" s="122" t="s">
        <v>2108</v>
      </c>
      <c r="R284" s="133">
        <v>0</v>
      </c>
    </row>
    <row r="285" spans="1:18" x14ac:dyDescent="0.2">
      <c r="A285" s="124" t="s">
        <v>2109</v>
      </c>
      <c r="B285" s="124" t="s">
        <v>2110</v>
      </c>
      <c r="C285" s="124" t="s">
        <v>1440</v>
      </c>
      <c r="D285" s="370" t="s">
        <v>1441</v>
      </c>
      <c r="E285" s="129">
        <v>810</v>
      </c>
      <c r="F285" s="316">
        <f t="shared" si="15"/>
        <v>296</v>
      </c>
      <c r="G285" s="130"/>
      <c r="H285" s="60" t="str">
        <f t="shared" si="16"/>
        <v/>
      </c>
      <c r="I285" s="129">
        <v>198</v>
      </c>
      <c r="J285" s="131"/>
      <c r="K285" s="132">
        <v>98</v>
      </c>
      <c r="L285" s="131"/>
      <c r="M285" s="129">
        <v>226</v>
      </c>
      <c r="N285" s="131"/>
      <c r="O285" s="129">
        <v>288</v>
      </c>
      <c r="P285" s="298">
        <f t="shared" si="14"/>
        <v>0.35555555555555557</v>
      </c>
      <c r="Q285" s="122" t="s">
        <v>2014</v>
      </c>
      <c r="R285" s="133">
        <v>0</v>
      </c>
    </row>
    <row r="286" spans="1:18" x14ac:dyDescent="0.2">
      <c r="A286" s="124" t="s">
        <v>2111</v>
      </c>
      <c r="B286" s="124" t="s">
        <v>2112</v>
      </c>
      <c r="C286" s="124" t="s">
        <v>1440</v>
      </c>
      <c r="D286" s="370" t="s">
        <v>1441</v>
      </c>
      <c r="E286" s="129">
        <v>1411</v>
      </c>
      <c r="F286" s="316">
        <f t="shared" si="15"/>
        <v>842</v>
      </c>
      <c r="G286" s="130">
        <f t="shared" si="15"/>
        <v>0.59673990077958894</v>
      </c>
      <c r="H286" s="60" t="str">
        <f t="shared" si="16"/>
        <v>57.1% - 62.2%</v>
      </c>
      <c r="I286" s="129">
        <v>648</v>
      </c>
      <c r="J286" s="131">
        <v>0.45924875974486179</v>
      </c>
      <c r="K286" s="132">
        <v>194</v>
      </c>
      <c r="L286" s="131">
        <v>0.13749114103472715</v>
      </c>
      <c r="M286" s="129">
        <v>544</v>
      </c>
      <c r="N286" s="131">
        <v>0.38554216867469882</v>
      </c>
      <c r="O286" s="129">
        <v>25</v>
      </c>
      <c r="P286" s="298">
        <f t="shared" si="14"/>
        <v>1.771793054571226E-2</v>
      </c>
      <c r="Q286" s="122" t="s">
        <v>2028</v>
      </c>
      <c r="R286" s="133">
        <v>0</v>
      </c>
    </row>
    <row r="287" spans="1:18" x14ac:dyDescent="0.2">
      <c r="A287" s="124" t="s">
        <v>2113</v>
      </c>
      <c r="B287" s="124" t="s">
        <v>2114</v>
      </c>
      <c r="C287" s="124" t="s">
        <v>1440</v>
      </c>
      <c r="D287" s="370" t="s">
        <v>1441</v>
      </c>
      <c r="E287" s="129">
        <v>3167</v>
      </c>
      <c r="F287" s="316">
        <f t="shared" si="15"/>
        <v>1403</v>
      </c>
      <c r="G287" s="130"/>
      <c r="H287" s="60" t="str">
        <f t="shared" si="16"/>
        <v/>
      </c>
      <c r="I287" s="129">
        <v>1004</v>
      </c>
      <c r="J287" s="131"/>
      <c r="K287" s="132">
        <v>399</v>
      </c>
      <c r="L287" s="131"/>
      <c r="M287" s="129">
        <v>1422</v>
      </c>
      <c r="N287" s="131"/>
      <c r="O287" s="129">
        <v>342</v>
      </c>
      <c r="P287" s="298">
        <f t="shared" si="14"/>
        <v>0.10798863277549732</v>
      </c>
      <c r="Q287" s="122" t="s">
        <v>2115</v>
      </c>
      <c r="R287" s="133">
        <v>0</v>
      </c>
    </row>
    <row r="288" spans="1:18" x14ac:dyDescent="0.2">
      <c r="A288" s="124" t="s">
        <v>2116</v>
      </c>
      <c r="B288" s="124" t="s">
        <v>2117</v>
      </c>
      <c r="C288" s="124" t="s">
        <v>1440</v>
      </c>
      <c r="D288" s="370" t="s">
        <v>1441</v>
      </c>
      <c r="E288" s="129">
        <v>1223</v>
      </c>
      <c r="F288" s="316">
        <f t="shared" si="15"/>
        <v>628</v>
      </c>
      <c r="G288" s="130">
        <f t="shared" si="15"/>
        <v>0.51349141455437453</v>
      </c>
      <c r="H288" s="60" t="str">
        <f t="shared" si="16"/>
        <v>48.5% - 54.1%</v>
      </c>
      <c r="I288" s="129">
        <v>427</v>
      </c>
      <c r="J288" s="131">
        <v>0.3491414554374489</v>
      </c>
      <c r="K288" s="132">
        <v>201</v>
      </c>
      <c r="L288" s="131">
        <v>0.1643499591169256</v>
      </c>
      <c r="M288" s="129">
        <v>542</v>
      </c>
      <c r="N288" s="131">
        <v>0.44317252657399836</v>
      </c>
      <c r="O288" s="129">
        <v>53</v>
      </c>
      <c r="P288" s="298">
        <f t="shared" si="14"/>
        <v>4.3336058871627149E-2</v>
      </c>
      <c r="Q288" s="122" t="s">
        <v>2048</v>
      </c>
      <c r="R288" s="133">
        <v>0</v>
      </c>
    </row>
    <row r="289" spans="1:18" x14ac:dyDescent="0.2">
      <c r="A289" s="124" t="s">
        <v>2118</v>
      </c>
      <c r="B289" s="124" t="s">
        <v>2119</v>
      </c>
      <c r="C289" s="124" t="s">
        <v>1440</v>
      </c>
      <c r="D289" s="370" t="s">
        <v>1441</v>
      </c>
      <c r="E289" s="129">
        <v>1082</v>
      </c>
      <c r="F289" s="316">
        <f t="shared" si="15"/>
        <v>565</v>
      </c>
      <c r="G289" s="130">
        <f t="shared" si="15"/>
        <v>0.52218114602587806</v>
      </c>
      <c r="H289" s="60" t="str">
        <f t="shared" si="16"/>
        <v>49.2% - 55.2%</v>
      </c>
      <c r="I289" s="129">
        <v>380</v>
      </c>
      <c r="J289" s="131">
        <v>0.3512014787430684</v>
      </c>
      <c r="K289" s="132">
        <v>185</v>
      </c>
      <c r="L289" s="131">
        <v>0.17097966728280961</v>
      </c>
      <c r="M289" s="129">
        <v>465</v>
      </c>
      <c r="N289" s="131">
        <v>0.42975970425138632</v>
      </c>
      <c r="O289" s="129">
        <v>52</v>
      </c>
      <c r="P289" s="298">
        <f t="shared" si="14"/>
        <v>4.8059149722735672E-2</v>
      </c>
      <c r="Q289" s="122" t="s">
        <v>2048</v>
      </c>
      <c r="R289" s="133">
        <v>0</v>
      </c>
    </row>
    <row r="290" spans="1:18" x14ac:dyDescent="0.2">
      <c r="A290" s="124" t="s">
        <v>2120</v>
      </c>
      <c r="B290" s="124" t="s">
        <v>2121</v>
      </c>
      <c r="C290" s="124" t="s">
        <v>1440</v>
      </c>
      <c r="D290" s="370" t="s">
        <v>1441</v>
      </c>
      <c r="E290" s="129">
        <v>1610</v>
      </c>
      <c r="F290" s="316">
        <f t="shared" si="15"/>
        <v>381</v>
      </c>
      <c r="G290" s="130"/>
      <c r="H290" s="60" t="str">
        <f t="shared" si="16"/>
        <v/>
      </c>
      <c r="I290" s="129">
        <v>268</v>
      </c>
      <c r="J290" s="131"/>
      <c r="K290" s="132">
        <v>113</v>
      </c>
      <c r="L290" s="131"/>
      <c r="M290" s="129">
        <v>761</v>
      </c>
      <c r="N290" s="131"/>
      <c r="O290" s="129">
        <v>468</v>
      </c>
      <c r="P290" s="298">
        <f t="shared" si="14"/>
        <v>0.29068322981366462</v>
      </c>
      <c r="Q290" s="122" t="s">
        <v>2011</v>
      </c>
      <c r="R290" s="133">
        <v>0</v>
      </c>
    </row>
    <row r="291" spans="1:18" x14ac:dyDescent="0.2">
      <c r="A291" s="124" t="s">
        <v>2122</v>
      </c>
      <c r="B291" s="124" t="s">
        <v>2123</v>
      </c>
      <c r="C291" s="124" t="s">
        <v>1440</v>
      </c>
      <c r="D291" s="370" t="s">
        <v>1441</v>
      </c>
      <c r="E291" s="129">
        <v>814</v>
      </c>
      <c r="F291" s="316">
        <f t="shared" si="15"/>
        <v>472</v>
      </c>
      <c r="G291" s="130"/>
      <c r="H291" s="60" t="str">
        <f t="shared" si="16"/>
        <v/>
      </c>
      <c r="I291" s="129">
        <v>351</v>
      </c>
      <c r="J291" s="131"/>
      <c r="K291" s="132">
        <v>121</v>
      </c>
      <c r="L291" s="131"/>
      <c r="M291" s="129">
        <v>316</v>
      </c>
      <c r="N291" s="131"/>
      <c r="O291" s="129">
        <v>26</v>
      </c>
      <c r="P291" s="298">
        <f t="shared" si="14"/>
        <v>3.1941031941031942E-2</v>
      </c>
      <c r="Q291" s="122" t="s">
        <v>2048</v>
      </c>
      <c r="R291" s="133">
        <v>1</v>
      </c>
    </row>
    <row r="292" spans="1:18" x14ac:dyDescent="0.2">
      <c r="A292" s="124" t="s">
        <v>2124</v>
      </c>
      <c r="B292" s="124" t="s">
        <v>2125</v>
      </c>
      <c r="C292" s="124" t="s">
        <v>1440</v>
      </c>
      <c r="D292" s="370" t="s">
        <v>1441</v>
      </c>
      <c r="E292" s="129">
        <v>1225</v>
      </c>
      <c r="F292" s="316">
        <f t="shared" si="15"/>
        <v>574</v>
      </c>
      <c r="G292" s="130">
        <f t="shared" si="15"/>
        <v>0.46857142857142853</v>
      </c>
      <c r="H292" s="60" t="str">
        <f t="shared" si="16"/>
        <v>44.1% - 49.7%</v>
      </c>
      <c r="I292" s="129">
        <v>440</v>
      </c>
      <c r="J292" s="131">
        <v>0.35918367346938773</v>
      </c>
      <c r="K292" s="132">
        <v>134</v>
      </c>
      <c r="L292" s="131">
        <v>0.10938775510204081</v>
      </c>
      <c r="M292" s="129">
        <v>642</v>
      </c>
      <c r="N292" s="131">
        <v>0.52408163265306118</v>
      </c>
      <c r="O292" s="129">
        <v>9</v>
      </c>
      <c r="P292" s="298">
        <f t="shared" si="14"/>
        <v>7.3469387755102037E-3</v>
      </c>
      <c r="Q292" s="122" t="s">
        <v>2017</v>
      </c>
      <c r="R292" s="133">
        <v>0</v>
      </c>
    </row>
    <row r="293" spans="1:18" x14ac:dyDescent="0.2">
      <c r="A293" s="124" t="s">
        <v>2126</v>
      </c>
      <c r="B293" s="124" t="s">
        <v>2127</v>
      </c>
      <c r="C293" s="124" t="s">
        <v>1440</v>
      </c>
      <c r="D293" s="370" t="s">
        <v>1441</v>
      </c>
      <c r="E293" s="129">
        <v>1567</v>
      </c>
      <c r="F293" s="316">
        <f t="shared" si="15"/>
        <v>424</v>
      </c>
      <c r="G293" s="130"/>
      <c r="H293" s="60" t="str">
        <f t="shared" si="16"/>
        <v/>
      </c>
      <c r="I293" s="129">
        <v>305</v>
      </c>
      <c r="J293" s="131"/>
      <c r="K293" s="132">
        <v>119</v>
      </c>
      <c r="L293" s="131"/>
      <c r="M293" s="129">
        <v>810</v>
      </c>
      <c r="N293" s="131"/>
      <c r="O293" s="129">
        <v>333</v>
      </c>
      <c r="P293" s="298">
        <f t="shared" si="14"/>
        <v>0.21250797702616464</v>
      </c>
      <c r="Q293" s="122" t="s">
        <v>2011</v>
      </c>
      <c r="R293" s="133">
        <v>0</v>
      </c>
    </row>
    <row r="294" spans="1:18" x14ac:dyDescent="0.2">
      <c r="A294" s="124" t="s">
        <v>2128</v>
      </c>
      <c r="B294" s="124" t="s">
        <v>2129</v>
      </c>
      <c r="C294" s="124" t="s">
        <v>1440</v>
      </c>
      <c r="D294" s="370" t="s">
        <v>1441</v>
      </c>
      <c r="E294" s="129">
        <v>1406</v>
      </c>
      <c r="F294" s="316">
        <f t="shared" si="15"/>
        <v>516</v>
      </c>
      <c r="G294" s="130"/>
      <c r="H294" s="60" t="str">
        <f t="shared" si="16"/>
        <v/>
      </c>
      <c r="I294" s="129">
        <v>375</v>
      </c>
      <c r="J294" s="131"/>
      <c r="K294" s="132">
        <v>141</v>
      </c>
      <c r="L294" s="131"/>
      <c r="M294" s="129">
        <v>549</v>
      </c>
      <c r="N294" s="131"/>
      <c r="O294" s="129">
        <v>341</v>
      </c>
      <c r="P294" s="298">
        <f t="shared" si="14"/>
        <v>0.24253200568990044</v>
      </c>
      <c r="Q294" s="122" t="s">
        <v>2011</v>
      </c>
      <c r="R294" s="133">
        <v>0</v>
      </c>
    </row>
    <row r="295" spans="1:18" x14ac:dyDescent="0.2">
      <c r="A295" s="124" t="s">
        <v>2130</v>
      </c>
      <c r="B295" s="124" t="s">
        <v>2131</v>
      </c>
      <c r="C295" s="124" t="s">
        <v>1440</v>
      </c>
      <c r="D295" s="370" t="s">
        <v>1441</v>
      </c>
      <c r="E295" s="129">
        <v>1253</v>
      </c>
      <c r="F295" s="316">
        <f t="shared" si="15"/>
        <v>643</v>
      </c>
      <c r="G295" s="130"/>
      <c r="H295" s="60" t="str">
        <f t="shared" si="16"/>
        <v/>
      </c>
      <c r="I295" s="129">
        <v>482</v>
      </c>
      <c r="J295" s="131"/>
      <c r="K295" s="132">
        <v>161</v>
      </c>
      <c r="L295" s="131"/>
      <c r="M295" s="129">
        <v>380</v>
      </c>
      <c r="N295" s="131"/>
      <c r="O295" s="129">
        <v>230</v>
      </c>
      <c r="P295" s="298">
        <f t="shared" si="14"/>
        <v>0.18355945730247406</v>
      </c>
      <c r="Q295" s="122" t="s">
        <v>2011</v>
      </c>
      <c r="R295" s="133">
        <v>0</v>
      </c>
    </row>
    <row r="296" spans="1:18" x14ac:dyDescent="0.2">
      <c r="A296" s="124" t="s">
        <v>2132</v>
      </c>
      <c r="B296" s="124" t="s">
        <v>2133</v>
      </c>
      <c r="C296" s="124" t="s">
        <v>1440</v>
      </c>
      <c r="D296" s="370" t="s">
        <v>1441</v>
      </c>
      <c r="E296" s="129">
        <v>1319</v>
      </c>
      <c r="F296" s="316">
        <f t="shared" si="15"/>
        <v>732</v>
      </c>
      <c r="G296" s="130">
        <f t="shared" si="15"/>
        <v>0.5549658832448825</v>
      </c>
      <c r="H296" s="60" t="str">
        <f t="shared" si="16"/>
        <v>52.8% - 58.2%</v>
      </c>
      <c r="I296" s="129">
        <v>570</v>
      </c>
      <c r="J296" s="131">
        <v>0.43214556482183475</v>
      </c>
      <c r="K296" s="132">
        <v>162</v>
      </c>
      <c r="L296" s="131">
        <v>0.12282031842304776</v>
      </c>
      <c r="M296" s="129">
        <v>558</v>
      </c>
      <c r="N296" s="131">
        <v>0.42304776345716449</v>
      </c>
      <c r="O296" s="129">
        <v>29</v>
      </c>
      <c r="P296" s="298">
        <f t="shared" si="14"/>
        <v>2.1986353297952996E-2</v>
      </c>
      <c r="Q296" s="122" t="s">
        <v>2028</v>
      </c>
      <c r="R296" s="133">
        <v>0</v>
      </c>
    </row>
    <row r="297" spans="1:18" x14ac:dyDescent="0.2">
      <c r="A297" s="124" t="s">
        <v>2134</v>
      </c>
      <c r="B297" s="124" t="s">
        <v>2135</v>
      </c>
      <c r="C297" s="124" t="s">
        <v>1440</v>
      </c>
      <c r="D297" s="370" t="s">
        <v>1441</v>
      </c>
      <c r="E297" s="129">
        <v>942</v>
      </c>
      <c r="F297" s="316">
        <f t="shared" si="15"/>
        <v>622</v>
      </c>
      <c r="G297" s="130"/>
      <c r="H297" s="60" t="str">
        <f t="shared" si="16"/>
        <v/>
      </c>
      <c r="I297" s="129">
        <v>468</v>
      </c>
      <c r="J297" s="131"/>
      <c r="K297" s="132">
        <v>154</v>
      </c>
      <c r="L297" s="131"/>
      <c r="M297" s="129">
        <v>303</v>
      </c>
      <c r="N297" s="131"/>
      <c r="O297" s="129">
        <v>17</v>
      </c>
      <c r="P297" s="298">
        <f t="shared" si="14"/>
        <v>1.8046709129511677E-2</v>
      </c>
      <c r="Q297" s="122" t="s">
        <v>2048</v>
      </c>
      <c r="R297" s="133">
        <v>1</v>
      </c>
    </row>
    <row r="298" spans="1:18" x14ac:dyDescent="0.2">
      <c r="A298" s="124" t="s">
        <v>2136</v>
      </c>
      <c r="B298" s="124" t="s">
        <v>2137</v>
      </c>
      <c r="C298" s="124" t="s">
        <v>1440</v>
      </c>
      <c r="D298" s="370" t="s">
        <v>1441</v>
      </c>
      <c r="E298" s="129">
        <v>3024</v>
      </c>
      <c r="F298" s="316">
        <f t="shared" si="15"/>
        <v>1913</v>
      </c>
      <c r="G298" s="130"/>
      <c r="H298" s="60" t="str">
        <f t="shared" si="16"/>
        <v/>
      </c>
      <c r="I298" s="129">
        <v>1598</v>
      </c>
      <c r="J298" s="131"/>
      <c r="K298" s="132">
        <v>315</v>
      </c>
      <c r="L298" s="131"/>
      <c r="M298" s="129">
        <v>831</v>
      </c>
      <c r="N298" s="131"/>
      <c r="O298" s="129">
        <v>280</v>
      </c>
      <c r="P298" s="298">
        <f t="shared" si="14"/>
        <v>9.2592592592592587E-2</v>
      </c>
      <c r="Q298" s="122" t="s">
        <v>2043</v>
      </c>
      <c r="R298" s="133">
        <v>1</v>
      </c>
    </row>
    <row r="299" spans="1:18" x14ac:dyDescent="0.2">
      <c r="A299" s="124" t="s">
        <v>2138</v>
      </c>
      <c r="B299" s="124" t="s">
        <v>2139</v>
      </c>
      <c r="C299" s="124" t="s">
        <v>1440</v>
      </c>
      <c r="D299" s="370" t="s">
        <v>1441</v>
      </c>
      <c r="E299" s="129">
        <v>1610</v>
      </c>
      <c r="F299" s="316">
        <f t="shared" si="15"/>
        <v>767</v>
      </c>
      <c r="G299" s="130"/>
      <c r="H299" s="60" t="str">
        <f t="shared" si="16"/>
        <v/>
      </c>
      <c r="I299" s="129">
        <v>559</v>
      </c>
      <c r="J299" s="131"/>
      <c r="K299" s="132">
        <v>208</v>
      </c>
      <c r="L299" s="131"/>
      <c r="M299" s="129">
        <v>602</v>
      </c>
      <c r="N299" s="131"/>
      <c r="O299" s="129">
        <v>241</v>
      </c>
      <c r="P299" s="298">
        <f t="shared" si="14"/>
        <v>0.14968944099378881</v>
      </c>
      <c r="Q299" s="122" t="s">
        <v>2140</v>
      </c>
      <c r="R299" s="133">
        <v>1</v>
      </c>
    </row>
    <row r="300" spans="1:18" x14ac:dyDescent="0.2">
      <c r="A300" s="124" t="s">
        <v>2141</v>
      </c>
      <c r="B300" s="124" t="s">
        <v>2142</v>
      </c>
      <c r="C300" s="124" t="s">
        <v>1440</v>
      </c>
      <c r="D300" s="370" t="s">
        <v>1441</v>
      </c>
      <c r="E300" s="129">
        <v>1202</v>
      </c>
      <c r="F300" s="316">
        <f t="shared" si="15"/>
        <v>681</v>
      </c>
      <c r="G300" s="130">
        <f t="shared" si="15"/>
        <v>0.56655574043261225</v>
      </c>
      <c r="H300" s="60" t="str">
        <f t="shared" si="16"/>
        <v>53.8% - 59.4%</v>
      </c>
      <c r="I300" s="129">
        <v>530</v>
      </c>
      <c r="J300" s="131">
        <v>0.44093178036605657</v>
      </c>
      <c r="K300" s="132">
        <v>151</v>
      </c>
      <c r="L300" s="131">
        <v>0.12562396006655574</v>
      </c>
      <c r="M300" s="129">
        <v>512</v>
      </c>
      <c r="N300" s="131">
        <v>0.42595673876871881</v>
      </c>
      <c r="O300" s="129">
        <v>9</v>
      </c>
      <c r="P300" s="298">
        <f t="shared" si="14"/>
        <v>7.4875207986688855E-3</v>
      </c>
      <c r="Q300" s="122" t="s">
        <v>2028</v>
      </c>
      <c r="R300" s="133">
        <v>0</v>
      </c>
    </row>
    <row r="301" spans="1:18" x14ac:dyDescent="0.2">
      <c r="A301" s="124" t="s">
        <v>2143</v>
      </c>
      <c r="B301" s="124" t="s">
        <v>2144</v>
      </c>
      <c r="C301" s="124" t="s">
        <v>1440</v>
      </c>
      <c r="D301" s="370" t="s">
        <v>1441</v>
      </c>
      <c r="E301" s="129">
        <v>1338</v>
      </c>
      <c r="F301" s="316">
        <f t="shared" si="15"/>
        <v>868</v>
      </c>
      <c r="G301" s="130">
        <f t="shared" si="15"/>
        <v>0.64872944693572498</v>
      </c>
      <c r="H301" s="60" t="str">
        <f t="shared" si="16"/>
        <v>62.3% - 67.4%</v>
      </c>
      <c r="I301" s="129">
        <v>638</v>
      </c>
      <c r="J301" s="131">
        <v>0.47683109118086697</v>
      </c>
      <c r="K301" s="132">
        <v>230</v>
      </c>
      <c r="L301" s="131">
        <v>0.17189835575485798</v>
      </c>
      <c r="M301" s="129">
        <v>467</v>
      </c>
      <c r="N301" s="131">
        <v>0.34902840059790735</v>
      </c>
      <c r="O301" s="129">
        <v>3</v>
      </c>
      <c r="P301" s="298">
        <f t="shared" si="14"/>
        <v>2.242152466367713E-3</v>
      </c>
      <c r="Q301" s="122" t="s">
        <v>2017</v>
      </c>
      <c r="R301" s="133">
        <v>0</v>
      </c>
    </row>
    <row r="302" spans="1:18" x14ac:dyDescent="0.2">
      <c r="A302" s="124" t="s">
        <v>2145</v>
      </c>
      <c r="B302" s="124" t="s">
        <v>2146</v>
      </c>
      <c r="C302" s="124" t="s">
        <v>1440</v>
      </c>
      <c r="D302" s="370" t="s">
        <v>1441</v>
      </c>
      <c r="E302" s="129">
        <v>1745</v>
      </c>
      <c r="F302" s="316">
        <f t="shared" si="15"/>
        <v>1034</v>
      </c>
      <c r="G302" s="130"/>
      <c r="H302" s="60" t="str">
        <f t="shared" si="16"/>
        <v/>
      </c>
      <c r="I302" s="129">
        <v>675</v>
      </c>
      <c r="J302" s="131"/>
      <c r="K302" s="132">
        <v>359</v>
      </c>
      <c r="L302" s="131"/>
      <c r="M302" s="129">
        <v>551</v>
      </c>
      <c r="N302" s="131"/>
      <c r="O302" s="129">
        <v>160</v>
      </c>
      <c r="P302" s="298">
        <f t="shared" si="14"/>
        <v>9.1690544412607447E-2</v>
      </c>
      <c r="Q302" s="122" t="s">
        <v>2147</v>
      </c>
      <c r="R302" s="133">
        <v>0</v>
      </c>
    </row>
    <row r="303" spans="1:18" x14ac:dyDescent="0.2">
      <c r="A303" s="124" t="s">
        <v>2148</v>
      </c>
      <c r="B303" s="124" t="s">
        <v>2149</v>
      </c>
      <c r="C303" s="124" t="s">
        <v>1440</v>
      </c>
      <c r="D303" s="370" t="s">
        <v>1441</v>
      </c>
      <c r="E303" s="129">
        <v>1301</v>
      </c>
      <c r="F303" s="316">
        <f t="shared" si="15"/>
        <v>798</v>
      </c>
      <c r="G303" s="130">
        <f t="shared" si="15"/>
        <v>0.61337432744043041</v>
      </c>
      <c r="H303" s="60" t="str">
        <f t="shared" si="16"/>
        <v>58.7% - 63.9%</v>
      </c>
      <c r="I303" s="129">
        <v>545</v>
      </c>
      <c r="J303" s="131">
        <v>0.4189085318985396</v>
      </c>
      <c r="K303" s="132">
        <v>253</v>
      </c>
      <c r="L303" s="131">
        <v>0.19446579554189086</v>
      </c>
      <c r="M303" s="129">
        <v>443</v>
      </c>
      <c r="N303" s="131">
        <v>0.34050730207532665</v>
      </c>
      <c r="O303" s="129">
        <v>60</v>
      </c>
      <c r="P303" s="298">
        <f t="shared" si="14"/>
        <v>4.6118370484242888E-2</v>
      </c>
      <c r="Q303" s="122" t="s">
        <v>2048</v>
      </c>
      <c r="R303" s="133">
        <v>0</v>
      </c>
    </row>
    <row r="304" spans="1:18" x14ac:dyDescent="0.2">
      <c r="A304" s="124" t="s">
        <v>2150</v>
      </c>
      <c r="B304" s="124" t="s">
        <v>2151</v>
      </c>
      <c r="C304" s="124" t="s">
        <v>1440</v>
      </c>
      <c r="D304" s="370" t="s">
        <v>1441</v>
      </c>
      <c r="E304" s="129">
        <v>1423</v>
      </c>
      <c r="F304" s="316">
        <f t="shared" si="15"/>
        <v>744</v>
      </c>
      <c r="G304" s="130"/>
      <c r="H304" s="60" t="str">
        <f t="shared" si="16"/>
        <v/>
      </c>
      <c r="I304" s="129">
        <v>535</v>
      </c>
      <c r="J304" s="131"/>
      <c r="K304" s="132">
        <v>209</v>
      </c>
      <c r="L304" s="131"/>
      <c r="M304" s="129">
        <v>462</v>
      </c>
      <c r="N304" s="131"/>
      <c r="O304" s="129">
        <v>217</v>
      </c>
      <c r="P304" s="298">
        <f t="shared" si="14"/>
        <v>0.15249472944483486</v>
      </c>
      <c r="Q304" s="122" t="s">
        <v>2152</v>
      </c>
      <c r="R304" s="133">
        <v>1</v>
      </c>
    </row>
    <row r="305" spans="1:18" x14ac:dyDescent="0.2">
      <c r="A305" s="124" t="s">
        <v>2153</v>
      </c>
      <c r="B305" s="124" t="s">
        <v>2154</v>
      </c>
      <c r="C305" s="124" t="s">
        <v>1440</v>
      </c>
      <c r="D305" s="370" t="s">
        <v>1441</v>
      </c>
      <c r="E305" s="129">
        <v>1114</v>
      </c>
      <c r="F305" s="316">
        <f t="shared" si="15"/>
        <v>427</v>
      </c>
      <c r="G305" s="130"/>
      <c r="H305" s="60" t="str">
        <f t="shared" si="16"/>
        <v/>
      </c>
      <c r="I305" s="129">
        <v>323</v>
      </c>
      <c r="J305" s="131"/>
      <c r="K305" s="132">
        <v>104</v>
      </c>
      <c r="L305" s="131"/>
      <c r="M305" s="129">
        <v>357</v>
      </c>
      <c r="N305" s="131"/>
      <c r="O305" s="129">
        <v>330</v>
      </c>
      <c r="P305" s="298">
        <f t="shared" si="14"/>
        <v>0.29622980251346498</v>
      </c>
      <c r="Q305" s="122" t="s">
        <v>2006</v>
      </c>
      <c r="R305" s="133">
        <v>0</v>
      </c>
    </row>
    <row r="306" spans="1:18" x14ac:dyDescent="0.2">
      <c r="A306" s="124" t="s">
        <v>2155</v>
      </c>
      <c r="B306" s="124" t="s">
        <v>2156</v>
      </c>
      <c r="C306" s="124" t="s">
        <v>1440</v>
      </c>
      <c r="D306" s="370" t="s">
        <v>1441</v>
      </c>
      <c r="E306" s="129">
        <v>2206</v>
      </c>
      <c r="F306" s="316">
        <f t="shared" si="15"/>
        <v>885</v>
      </c>
      <c r="G306" s="130"/>
      <c r="H306" s="60" t="str">
        <f t="shared" si="16"/>
        <v/>
      </c>
      <c r="I306" s="129">
        <v>562</v>
      </c>
      <c r="J306" s="131"/>
      <c r="K306" s="132">
        <v>323</v>
      </c>
      <c r="L306" s="131"/>
      <c r="M306" s="129">
        <v>729</v>
      </c>
      <c r="N306" s="131"/>
      <c r="O306" s="129">
        <v>592</v>
      </c>
      <c r="P306" s="298">
        <f t="shared" si="14"/>
        <v>0.26835902085222124</v>
      </c>
      <c r="Q306" s="122" t="s">
        <v>2014</v>
      </c>
      <c r="R306" s="133">
        <v>0</v>
      </c>
    </row>
    <row r="307" spans="1:18" x14ac:dyDescent="0.2">
      <c r="A307" s="124" t="s">
        <v>2157</v>
      </c>
      <c r="B307" s="124" t="s">
        <v>2158</v>
      </c>
      <c r="C307" s="124" t="s">
        <v>1442</v>
      </c>
      <c r="D307" s="370" t="s">
        <v>1443</v>
      </c>
      <c r="E307" s="129">
        <v>1847</v>
      </c>
      <c r="F307" s="316">
        <f t="shared" si="15"/>
        <v>1108</v>
      </c>
      <c r="G307" s="130">
        <f t="shared" si="15"/>
        <v>0.59989171629669735</v>
      </c>
      <c r="H307" s="60" t="str">
        <f t="shared" si="16"/>
        <v>57.7% - 62.2%</v>
      </c>
      <c r="I307" s="129">
        <v>823</v>
      </c>
      <c r="J307" s="131">
        <v>0.44558743909041687</v>
      </c>
      <c r="K307" s="132">
        <v>285</v>
      </c>
      <c r="L307" s="131">
        <v>0.15430427720628045</v>
      </c>
      <c r="M307" s="129">
        <v>649</v>
      </c>
      <c r="N307" s="131">
        <v>0.35138061721710884</v>
      </c>
      <c r="O307" s="129">
        <v>90</v>
      </c>
      <c r="P307" s="298">
        <f t="shared" si="14"/>
        <v>4.8727666486193831E-2</v>
      </c>
      <c r="Q307" s="122" t="s">
        <v>2159</v>
      </c>
      <c r="R307" s="133">
        <v>0</v>
      </c>
    </row>
    <row r="308" spans="1:18" x14ac:dyDescent="0.2">
      <c r="A308" s="124" t="s">
        <v>2160</v>
      </c>
      <c r="B308" s="124" t="s">
        <v>2161</v>
      </c>
      <c r="C308" s="124" t="s">
        <v>1442</v>
      </c>
      <c r="D308" s="370" t="s">
        <v>1443</v>
      </c>
      <c r="E308" s="129">
        <v>1965</v>
      </c>
      <c r="F308" s="316">
        <f t="shared" si="15"/>
        <v>1114</v>
      </c>
      <c r="G308" s="130"/>
      <c r="H308" s="60" t="str">
        <f t="shared" si="16"/>
        <v/>
      </c>
      <c r="I308" s="129">
        <v>800</v>
      </c>
      <c r="J308" s="131"/>
      <c r="K308" s="132">
        <v>314</v>
      </c>
      <c r="L308" s="131"/>
      <c r="M308" s="129">
        <v>751</v>
      </c>
      <c r="N308" s="131"/>
      <c r="O308" s="129">
        <v>100</v>
      </c>
      <c r="P308" s="298">
        <f t="shared" si="14"/>
        <v>5.0890585241730277E-2</v>
      </c>
      <c r="Q308" s="122" t="s">
        <v>2162</v>
      </c>
      <c r="R308" s="133">
        <v>0</v>
      </c>
    </row>
    <row r="309" spans="1:18" x14ac:dyDescent="0.2">
      <c r="A309" s="124" t="s">
        <v>2163</v>
      </c>
      <c r="B309" s="124" t="s">
        <v>2164</v>
      </c>
      <c r="C309" s="124" t="s">
        <v>1442</v>
      </c>
      <c r="D309" s="370" t="s">
        <v>1443</v>
      </c>
      <c r="E309" s="129">
        <v>6370</v>
      </c>
      <c r="F309" s="316">
        <f t="shared" si="15"/>
        <v>3726</v>
      </c>
      <c r="G309" s="130">
        <f t="shared" si="15"/>
        <v>0.58492935635792787</v>
      </c>
      <c r="H309" s="60" t="str">
        <f t="shared" si="16"/>
        <v>57.3% - 59.7%</v>
      </c>
      <c r="I309" s="129">
        <v>2655</v>
      </c>
      <c r="J309" s="131">
        <v>0.41679748822605966</v>
      </c>
      <c r="K309" s="132">
        <v>1071</v>
      </c>
      <c r="L309" s="131">
        <v>0.16813186813186815</v>
      </c>
      <c r="M309" s="129">
        <v>2536</v>
      </c>
      <c r="N309" s="131">
        <v>0.39811616954474099</v>
      </c>
      <c r="O309" s="129">
        <v>108</v>
      </c>
      <c r="P309" s="298">
        <f t="shared" si="14"/>
        <v>1.6954474097331241E-2</v>
      </c>
      <c r="Q309" s="122" t="s">
        <v>2165</v>
      </c>
      <c r="R309" s="133">
        <v>0</v>
      </c>
    </row>
    <row r="310" spans="1:18" x14ac:dyDescent="0.2">
      <c r="A310" s="124" t="s">
        <v>2166</v>
      </c>
      <c r="B310" s="124" t="s">
        <v>2167</v>
      </c>
      <c r="C310" s="124" t="s">
        <v>1442</v>
      </c>
      <c r="D310" s="370" t="s">
        <v>1443</v>
      </c>
      <c r="E310" s="129">
        <v>1426</v>
      </c>
      <c r="F310" s="316">
        <f t="shared" si="15"/>
        <v>816</v>
      </c>
      <c r="G310" s="130">
        <f t="shared" si="15"/>
        <v>0.57223001402524543</v>
      </c>
      <c r="H310" s="60" t="str">
        <f t="shared" si="16"/>
        <v>54.6% - 59.8%</v>
      </c>
      <c r="I310" s="129">
        <v>659</v>
      </c>
      <c r="J310" s="131">
        <v>0.46213183730715285</v>
      </c>
      <c r="K310" s="132">
        <v>157</v>
      </c>
      <c r="L310" s="131">
        <v>0.11009817671809256</v>
      </c>
      <c r="M310" s="129">
        <v>563</v>
      </c>
      <c r="N310" s="131">
        <v>0.39481065918653574</v>
      </c>
      <c r="O310" s="129">
        <v>47</v>
      </c>
      <c r="P310" s="298">
        <f t="shared" si="14"/>
        <v>3.2959326788218793E-2</v>
      </c>
      <c r="Q310" s="122" t="s">
        <v>2168</v>
      </c>
      <c r="R310" s="133">
        <v>0</v>
      </c>
    </row>
    <row r="311" spans="1:18" x14ac:dyDescent="0.2">
      <c r="A311" s="124" t="s">
        <v>2169</v>
      </c>
      <c r="B311" s="124" t="s">
        <v>2170</v>
      </c>
      <c r="C311" s="124" t="s">
        <v>1442</v>
      </c>
      <c r="D311" s="370" t="s">
        <v>1443</v>
      </c>
      <c r="E311" s="129">
        <v>449</v>
      </c>
      <c r="F311" s="316">
        <f t="shared" si="15"/>
        <v>229</v>
      </c>
      <c r="G311" s="130">
        <f t="shared" si="15"/>
        <v>0.51002227171492209</v>
      </c>
      <c r="H311" s="60" t="str">
        <f t="shared" si="16"/>
        <v>46.4% - 55.6%</v>
      </c>
      <c r="I311" s="129">
        <v>189</v>
      </c>
      <c r="J311" s="131">
        <v>0.42093541202672607</v>
      </c>
      <c r="K311" s="132">
        <v>40</v>
      </c>
      <c r="L311" s="131">
        <v>8.9086859688195991E-2</v>
      </c>
      <c r="M311" s="129">
        <v>220</v>
      </c>
      <c r="N311" s="131">
        <v>0.48997772828507796</v>
      </c>
      <c r="O311" s="129">
        <v>0</v>
      </c>
      <c r="P311" s="298">
        <f t="shared" si="14"/>
        <v>0</v>
      </c>
      <c r="Q311" s="122" t="s">
        <v>2171</v>
      </c>
      <c r="R311" s="133">
        <v>0</v>
      </c>
    </row>
    <row r="312" spans="1:18" x14ac:dyDescent="0.2">
      <c r="A312" s="124" t="s">
        <v>2172</v>
      </c>
      <c r="B312" s="124" t="s">
        <v>2173</v>
      </c>
      <c r="C312" s="124" t="s">
        <v>1442</v>
      </c>
      <c r="D312" s="370" t="s">
        <v>1443</v>
      </c>
      <c r="E312" s="129">
        <v>5405</v>
      </c>
      <c r="F312" s="316">
        <f t="shared" si="15"/>
        <v>2293</v>
      </c>
      <c r="G312" s="130"/>
      <c r="H312" s="60" t="str">
        <f t="shared" si="16"/>
        <v/>
      </c>
      <c r="I312" s="129">
        <v>1774</v>
      </c>
      <c r="J312" s="131"/>
      <c r="K312" s="132">
        <v>519</v>
      </c>
      <c r="L312" s="131"/>
      <c r="M312" s="129">
        <v>2321</v>
      </c>
      <c r="N312" s="131"/>
      <c r="O312" s="129">
        <v>791</v>
      </c>
      <c r="P312" s="298">
        <f t="shared" si="14"/>
        <v>0.14634597594819612</v>
      </c>
      <c r="Q312" s="122" t="s">
        <v>2174</v>
      </c>
      <c r="R312" s="133">
        <v>0</v>
      </c>
    </row>
    <row r="313" spans="1:18" x14ac:dyDescent="0.2">
      <c r="A313" s="124" t="s">
        <v>2175</v>
      </c>
      <c r="B313" s="124" t="s">
        <v>2176</v>
      </c>
      <c r="C313" s="124" t="s">
        <v>1442</v>
      </c>
      <c r="D313" s="370" t="s">
        <v>1443</v>
      </c>
      <c r="E313" s="129">
        <v>678</v>
      </c>
      <c r="F313" s="316">
        <f t="shared" si="15"/>
        <v>386</v>
      </c>
      <c r="G313" s="130">
        <f t="shared" si="15"/>
        <v>0.56932153392330387</v>
      </c>
      <c r="H313" s="60" t="str">
        <f t="shared" si="16"/>
        <v>53.2% - 60.6%</v>
      </c>
      <c r="I313" s="129">
        <v>316</v>
      </c>
      <c r="J313" s="131">
        <v>0.46607669616519176</v>
      </c>
      <c r="K313" s="132">
        <v>70</v>
      </c>
      <c r="L313" s="131">
        <v>0.10324483775811209</v>
      </c>
      <c r="M313" s="129">
        <v>286</v>
      </c>
      <c r="N313" s="131">
        <v>0.42182890855457228</v>
      </c>
      <c r="O313" s="129">
        <v>6</v>
      </c>
      <c r="P313" s="298">
        <f t="shared" si="14"/>
        <v>8.8495575221238937E-3</v>
      </c>
      <c r="Q313" s="122" t="s">
        <v>2168</v>
      </c>
      <c r="R313" s="133">
        <v>0</v>
      </c>
    </row>
    <row r="314" spans="1:18" x14ac:dyDescent="0.2">
      <c r="A314" s="124" t="s">
        <v>2177</v>
      </c>
      <c r="B314" s="124" t="s">
        <v>2178</v>
      </c>
      <c r="C314" s="124" t="s">
        <v>1442</v>
      </c>
      <c r="D314" s="370" t="s">
        <v>1443</v>
      </c>
      <c r="E314" s="129">
        <v>1</v>
      </c>
      <c r="F314" s="316">
        <f t="shared" si="15"/>
        <v>0</v>
      </c>
      <c r="G314" s="130"/>
      <c r="H314" s="60" t="str">
        <f t="shared" si="16"/>
        <v/>
      </c>
      <c r="I314" s="129">
        <v>0</v>
      </c>
      <c r="J314" s="131"/>
      <c r="K314" s="132">
        <v>0</v>
      </c>
      <c r="L314" s="131"/>
      <c r="M314" s="129">
        <v>0</v>
      </c>
      <c r="N314" s="131"/>
      <c r="O314" s="129">
        <v>1</v>
      </c>
      <c r="P314" s="298">
        <f t="shared" si="14"/>
        <v>1</v>
      </c>
      <c r="Q314" s="122" t="s">
        <v>2179</v>
      </c>
      <c r="R314" s="133">
        <v>1</v>
      </c>
    </row>
    <row r="315" spans="1:18" x14ac:dyDescent="0.2">
      <c r="A315" s="124" t="s">
        <v>2180</v>
      </c>
      <c r="B315" s="124" t="s">
        <v>2181</v>
      </c>
      <c r="C315" s="124" t="s">
        <v>1442</v>
      </c>
      <c r="D315" s="370" t="s">
        <v>1443</v>
      </c>
      <c r="E315" s="129">
        <v>529</v>
      </c>
      <c r="F315" s="316">
        <f t="shared" si="15"/>
        <v>311</v>
      </c>
      <c r="G315" s="130"/>
      <c r="H315" s="60" t="str">
        <f t="shared" si="16"/>
        <v/>
      </c>
      <c r="I315" s="129">
        <v>247</v>
      </c>
      <c r="J315" s="131"/>
      <c r="K315" s="132">
        <v>64</v>
      </c>
      <c r="L315" s="131"/>
      <c r="M315" s="129">
        <v>218</v>
      </c>
      <c r="N315" s="131"/>
      <c r="O315" s="129">
        <v>0</v>
      </c>
      <c r="P315" s="298">
        <f t="shared" si="14"/>
        <v>0</v>
      </c>
      <c r="Q315" s="122" t="s">
        <v>2171</v>
      </c>
      <c r="R315" s="133">
        <v>1</v>
      </c>
    </row>
    <row r="316" spans="1:18" x14ac:dyDescent="0.2">
      <c r="A316" s="124" t="s">
        <v>2182</v>
      </c>
      <c r="B316" s="124" t="s">
        <v>2183</v>
      </c>
      <c r="C316" s="124" t="s">
        <v>1442</v>
      </c>
      <c r="D316" s="370" t="s">
        <v>1443</v>
      </c>
      <c r="E316" s="129" t="e">
        <v>#N/A</v>
      </c>
      <c r="F316" s="316">
        <f t="shared" si="15"/>
        <v>0</v>
      </c>
      <c r="G316" s="130"/>
      <c r="H316" s="60" t="str">
        <f t="shared" si="16"/>
        <v/>
      </c>
      <c r="I316" s="129"/>
      <c r="J316" s="131"/>
      <c r="K316" s="132"/>
      <c r="L316" s="131"/>
      <c r="M316" s="129"/>
      <c r="N316" s="131"/>
      <c r="O316" s="129"/>
      <c r="P316" s="298" t="e">
        <f t="shared" si="14"/>
        <v>#N/A</v>
      </c>
      <c r="Q316" s="122" t="s">
        <v>2179</v>
      </c>
      <c r="R316" s="133" t="e">
        <v>#N/A</v>
      </c>
    </row>
    <row r="317" spans="1:18" x14ac:dyDescent="0.2">
      <c r="A317" s="124" t="s">
        <v>2184</v>
      </c>
      <c r="B317" s="124" t="s">
        <v>2185</v>
      </c>
      <c r="C317" s="124" t="s">
        <v>1442</v>
      </c>
      <c r="D317" s="370" t="s">
        <v>1443</v>
      </c>
      <c r="E317" s="129">
        <v>646</v>
      </c>
      <c r="F317" s="316">
        <f t="shared" si="15"/>
        <v>302</v>
      </c>
      <c r="G317" s="130"/>
      <c r="H317" s="60" t="str">
        <f t="shared" si="16"/>
        <v/>
      </c>
      <c r="I317" s="129">
        <v>217</v>
      </c>
      <c r="J317" s="131"/>
      <c r="K317" s="132">
        <v>85</v>
      </c>
      <c r="L317" s="131"/>
      <c r="M317" s="129">
        <v>331</v>
      </c>
      <c r="N317" s="131"/>
      <c r="O317" s="129">
        <v>13</v>
      </c>
      <c r="P317" s="298">
        <f t="shared" si="14"/>
        <v>2.0123839009287926E-2</v>
      </c>
      <c r="Q317" s="122" t="s">
        <v>2168</v>
      </c>
      <c r="R317" s="133">
        <v>1</v>
      </c>
    </row>
    <row r="318" spans="1:18" x14ac:dyDescent="0.2">
      <c r="A318" s="124" t="s">
        <v>2186</v>
      </c>
      <c r="B318" s="124" t="s">
        <v>2187</v>
      </c>
      <c r="C318" s="124" t="s">
        <v>1442</v>
      </c>
      <c r="D318" s="370" t="s">
        <v>1443</v>
      </c>
      <c r="E318" s="129">
        <v>1775</v>
      </c>
      <c r="F318" s="316">
        <f t="shared" si="15"/>
        <v>747</v>
      </c>
      <c r="G318" s="130">
        <f t="shared" si="15"/>
        <v>0.42084507042253522</v>
      </c>
      <c r="H318" s="60" t="str">
        <f t="shared" si="16"/>
        <v>39.8% - 44.4%</v>
      </c>
      <c r="I318" s="129">
        <v>548</v>
      </c>
      <c r="J318" s="131">
        <v>0.3087323943661972</v>
      </c>
      <c r="K318" s="132">
        <v>199</v>
      </c>
      <c r="L318" s="131">
        <v>0.11211267605633803</v>
      </c>
      <c r="M318" s="129">
        <v>993</v>
      </c>
      <c r="N318" s="131">
        <v>0.55943661971830982</v>
      </c>
      <c r="O318" s="129">
        <v>35</v>
      </c>
      <c r="P318" s="298">
        <f t="shared" si="14"/>
        <v>1.9718309859154931E-2</v>
      </c>
      <c r="Q318" s="122" t="s">
        <v>2168</v>
      </c>
      <c r="R318" s="133">
        <v>0</v>
      </c>
    </row>
    <row r="319" spans="1:18" x14ac:dyDescent="0.2">
      <c r="A319" s="124" t="s">
        <v>2188</v>
      </c>
      <c r="B319" s="124" t="s">
        <v>2189</v>
      </c>
      <c r="C319" s="124" t="s">
        <v>1442</v>
      </c>
      <c r="D319" s="370" t="s">
        <v>1443</v>
      </c>
      <c r="E319" s="129">
        <v>23</v>
      </c>
      <c r="F319" s="316">
        <f t="shared" si="15"/>
        <v>14</v>
      </c>
      <c r="G319" s="130"/>
      <c r="H319" s="60" t="str">
        <f t="shared" si="16"/>
        <v/>
      </c>
      <c r="I319" s="129">
        <v>11</v>
      </c>
      <c r="J319" s="131"/>
      <c r="K319" s="132">
        <v>3</v>
      </c>
      <c r="L319" s="131"/>
      <c r="M319" s="129">
        <v>1</v>
      </c>
      <c r="N319" s="131"/>
      <c r="O319" s="129">
        <v>8</v>
      </c>
      <c r="P319" s="298">
        <f t="shared" si="14"/>
        <v>0.34782608695652173</v>
      </c>
      <c r="Q319" s="122" t="s">
        <v>2190</v>
      </c>
      <c r="R319" s="133">
        <v>0</v>
      </c>
    </row>
    <row r="320" spans="1:18" x14ac:dyDescent="0.2">
      <c r="A320" s="124" t="s">
        <v>2191</v>
      </c>
      <c r="B320" s="124" t="s">
        <v>2192</v>
      </c>
      <c r="C320" s="124" t="s">
        <v>1442</v>
      </c>
      <c r="D320" s="370" t="s">
        <v>1443</v>
      </c>
      <c r="E320" s="129">
        <v>996</v>
      </c>
      <c r="F320" s="316">
        <f t="shared" si="15"/>
        <v>534</v>
      </c>
      <c r="G320" s="130"/>
      <c r="H320" s="60" t="str">
        <f t="shared" si="16"/>
        <v/>
      </c>
      <c r="I320" s="129">
        <v>437</v>
      </c>
      <c r="J320" s="131"/>
      <c r="K320" s="132">
        <v>97</v>
      </c>
      <c r="L320" s="131"/>
      <c r="M320" s="129">
        <v>460</v>
      </c>
      <c r="N320" s="131"/>
      <c r="O320" s="129">
        <v>2</v>
      </c>
      <c r="P320" s="298">
        <f t="shared" si="14"/>
        <v>2.008032128514056E-3</v>
      </c>
      <c r="Q320" s="122" t="s">
        <v>2193</v>
      </c>
      <c r="R320" s="133">
        <v>1</v>
      </c>
    </row>
    <row r="321" spans="1:18" x14ac:dyDescent="0.2">
      <c r="A321" s="124" t="s">
        <v>2194</v>
      </c>
      <c r="B321" s="124" t="s">
        <v>2195</v>
      </c>
      <c r="C321" s="124" t="s">
        <v>1442</v>
      </c>
      <c r="D321" s="370" t="s">
        <v>1443</v>
      </c>
      <c r="E321" s="129">
        <v>1</v>
      </c>
      <c r="F321" s="316">
        <f t="shared" si="15"/>
        <v>1</v>
      </c>
      <c r="G321" s="130"/>
      <c r="H321" s="60" t="str">
        <f t="shared" si="16"/>
        <v/>
      </c>
      <c r="I321" s="129">
        <v>1</v>
      </c>
      <c r="J321" s="131"/>
      <c r="K321" s="132">
        <v>0</v>
      </c>
      <c r="L321" s="131"/>
      <c r="M321" s="129">
        <v>0</v>
      </c>
      <c r="N321" s="131"/>
      <c r="O321" s="129">
        <v>0</v>
      </c>
      <c r="P321" s="298">
        <f t="shared" si="14"/>
        <v>0</v>
      </c>
      <c r="Q321" s="122" t="s">
        <v>2179</v>
      </c>
      <c r="R321" s="133">
        <v>1</v>
      </c>
    </row>
    <row r="322" spans="1:18" x14ac:dyDescent="0.2">
      <c r="A322" s="124" t="s">
        <v>2196</v>
      </c>
      <c r="B322" s="124" t="s">
        <v>2197</v>
      </c>
      <c r="C322" s="124" t="s">
        <v>1442</v>
      </c>
      <c r="D322" s="370" t="s">
        <v>1443</v>
      </c>
      <c r="E322" s="129">
        <v>976</v>
      </c>
      <c r="F322" s="316">
        <f t="shared" si="15"/>
        <v>534</v>
      </c>
      <c r="G322" s="130">
        <f t="shared" si="15"/>
        <v>0.54713114754098358</v>
      </c>
      <c r="H322" s="60" t="str">
        <f t="shared" si="16"/>
        <v>51.6% - 57.8%</v>
      </c>
      <c r="I322" s="129">
        <v>397</v>
      </c>
      <c r="J322" s="131">
        <v>0.40676229508196721</v>
      </c>
      <c r="K322" s="132">
        <v>137</v>
      </c>
      <c r="L322" s="131">
        <v>0.1403688524590164</v>
      </c>
      <c r="M322" s="129">
        <v>441</v>
      </c>
      <c r="N322" s="131">
        <v>0.45184426229508196</v>
      </c>
      <c r="O322" s="129">
        <v>1</v>
      </c>
      <c r="P322" s="298">
        <f t="shared" si="14"/>
        <v>1.0245901639344263E-3</v>
      </c>
      <c r="Q322" s="122" t="s">
        <v>2179</v>
      </c>
      <c r="R322" s="133">
        <v>0</v>
      </c>
    </row>
    <row r="323" spans="1:18" x14ac:dyDescent="0.2">
      <c r="A323" s="124" t="s">
        <v>2198</v>
      </c>
      <c r="B323" s="124" t="s">
        <v>2199</v>
      </c>
      <c r="C323" s="124" t="s">
        <v>1442</v>
      </c>
      <c r="D323" s="370" t="s">
        <v>1443</v>
      </c>
      <c r="E323" s="129">
        <v>689</v>
      </c>
      <c r="F323" s="316">
        <f t="shared" si="15"/>
        <v>428</v>
      </c>
      <c r="G323" s="130">
        <f t="shared" si="15"/>
        <v>0.6211901306240929</v>
      </c>
      <c r="H323" s="60" t="str">
        <f t="shared" si="16"/>
        <v>58.4% - 65.7%</v>
      </c>
      <c r="I323" s="129">
        <v>336</v>
      </c>
      <c r="J323" s="131">
        <v>0.48766328011611032</v>
      </c>
      <c r="K323" s="132">
        <v>92</v>
      </c>
      <c r="L323" s="131">
        <v>0.13352685050798258</v>
      </c>
      <c r="M323" s="129">
        <v>260</v>
      </c>
      <c r="N323" s="131">
        <v>0.37735849056603776</v>
      </c>
      <c r="O323" s="129">
        <v>1</v>
      </c>
      <c r="P323" s="298">
        <f t="shared" si="14"/>
        <v>1.4513788098693759E-3</v>
      </c>
      <c r="Q323" s="122" t="s">
        <v>2171</v>
      </c>
      <c r="R323" s="133">
        <v>0</v>
      </c>
    </row>
    <row r="324" spans="1:18" x14ac:dyDescent="0.2">
      <c r="A324" s="124" t="s">
        <v>2200</v>
      </c>
      <c r="B324" s="124" t="s">
        <v>2201</v>
      </c>
      <c r="C324" s="124" t="s">
        <v>1442</v>
      </c>
      <c r="D324" s="370" t="s">
        <v>1443</v>
      </c>
      <c r="E324" s="129">
        <v>2162</v>
      </c>
      <c r="F324" s="316">
        <f t="shared" si="15"/>
        <v>1016</v>
      </c>
      <c r="G324" s="130">
        <f t="shared" si="15"/>
        <v>0.46993524514338575</v>
      </c>
      <c r="H324" s="60" t="str">
        <f t="shared" si="16"/>
        <v>44.9% - 49.1%</v>
      </c>
      <c r="I324" s="129">
        <v>764</v>
      </c>
      <c r="J324" s="131">
        <v>0.35337650323774283</v>
      </c>
      <c r="K324" s="132">
        <v>252</v>
      </c>
      <c r="L324" s="131">
        <v>0.11655874190564293</v>
      </c>
      <c r="M324" s="129">
        <v>1054</v>
      </c>
      <c r="N324" s="131">
        <v>0.48751156336725254</v>
      </c>
      <c r="O324" s="129">
        <v>92</v>
      </c>
      <c r="P324" s="298">
        <f t="shared" si="14"/>
        <v>4.2553191489361701E-2</v>
      </c>
      <c r="Q324" s="122" t="s">
        <v>2202</v>
      </c>
      <c r="R324" s="133">
        <v>0</v>
      </c>
    </row>
    <row r="325" spans="1:18" x14ac:dyDescent="0.2">
      <c r="A325" s="124" t="s">
        <v>2203</v>
      </c>
      <c r="B325" s="124" t="s">
        <v>2204</v>
      </c>
      <c r="C325" s="124" t="s">
        <v>1442</v>
      </c>
      <c r="D325" s="370" t="s">
        <v>1443</v>
      </c>
      <c r="E325" s="129">
        <v>3102</v>
      </c>
      <c r="F325" s="316">
        <f t="shared" si="15"/>
        <v>1189</v>
      </c>
      <c r="G325" s="130">
        <f t="shared" si="15"/>
        <v>0.38330109606705354</v>
      </c>
      <c r="H325" s="60" t="str">
        <f t="shared" si="16"/>
        <v>36.6% - 40.1%</v>
      </c>
      <c r="I325" s="129">
        <v>922</v>
      </c>
      <c r="J325" s="131">
        <v>0.29722759509993552</v>
      </c>
      <c r="K325" s="132">
        <v>267</v>
      </c>
      <c r="L325" s="131">
        <v>8.6073500967117994E-2</v>
      </c>
      <c r="M325" s="129">
        <v>1827</v>
      </c>
      <c r="N325" s="131">
        <v>0.58897485493230173</v>
      </c>
      <c r="O325" s="129">
        <v>86</v>
      </c>
      <c r="P325" s="298">
        <f t="shared" si="14"/>
        <v>2.7724049000644745E-2</v>
      </c>
      <c r="Q325" s="122" t="s">
        <v>2205</v>
      </c>
      <c r="R325" s="133">
        <v>0</v>
      </c>
    </row>
    <row r="326" spans="1:18" x14ac:dyDescent="0.2">
      <c r="A326" s="124" t="s">
        <v>2206</v>
      </c>
      <c r="B326" s="124" t="s">
        <v>2207</v>
      </c>
      <c r="C326" s="124" t="s">
        <v>1442</v>
      </c>
      <c r="D326" s="370" t="s">
        <v>1443</v>
      </c>
      <c r="E326" s="129">
        <v>1472</v>
      </c>
      <c r="F326" s="316">
        <f t="shared" si="15"/>
        <v>725</v>
      </c>
      <c r="G326" s="130">
        <f t="shared" si="15"/>
        <v>0.49252717391304346</v>
      </c>
      <c r="H326" s="60" t="str">
        <f t="shared" si="16"/>
        <v>46.7% - 51.8%</v>
      </c>
      <c r="I326" s="129">
        <v>529</v>
      </c>
      <c r="J326" s="131">
        <v>0.359375</v>
      </c>
      <c r="K326" s="132">
        <v>196</v>
      </c>
      <c r="L326" s="131">
        <v>0.13315217391304349</v>
      </c>
      <c r="M326" s="129">
        <v>685</v>
      </c>
      <c r="N326" s="131">
        <v>0.46535326086956524</v>
      </c>
      <c r="O326" s="129">
        <v>62</v>
      </c>
      <c r="P326" s="298">
        <f t="shared" si="14"/>
        <v>4.2119565217391304E-2</v>
      </c>
      <c r="Q326" s="122" t="s">
        <v>2208</v>
      </c>
      <c r="R326" s="133">
        <v>0</v>
      </c>
    </row>
    <row r="327" spans="1:18" x14ac:dyDescent="0.2">
      <c r="A327" s="124" t="s">
        <v>2209</v>
      </c>
      <c r="B327" s="124" t="s">
        <v>2210</v>
      </c>
      <c r="C327" s="124" t="s">
        <v>1442</v>
      </c>
      <c r="D327" s="370" t="s">
        <v>1443</v>
      </c>
      <c r="E327" s="129">
        <v>234</v>
      </c>
      <c r="F327" s="316">
        <f t="shared" si="15"/>
        <v>136</v>
      </c>
      <c r="G327" s="130"/>
      <c r="H327" s="60" t="str">
        <f t="shared" si="16"/>
        <v/>
      </c>
      <c r="I327" s="129">
        <v>114</v>
      </c>
      <c r="J327" s="131"/>
      <c r="K327" s="132">
        <v>22</v>
      </c>
      <c r="L327" s="131"/>
      <c r="M327" s="129">
        <v>97</v>
      </c>
      <c r="N327" s="131"/>
      <c r="O327" s="129">
        <v>1</v>
      </c>
      <c r="P327" s="298">
        <f t="shared" si="14"/>
        <v>4.2735042735042739E-3</v>
      </c>
      <c r="Q327" s="122" t="s">
        <v>2171</v>
      </c>
      <c r="R327" s="133">
        <v>1</v>
      </c>
    </row>
    <row r="328" spans="1:18" x14ac:dyDescent="0.2">
      <c r="A328" s="124" t="s">
        <v>2211</v>
      </c>
      <c r="B328" s="124" t="s">
        <v>2212</v>
      </c>
      <c r="C328" s="124" t="s">
        <v>1442</v>
      </c>
      <c r="D328" s="370" t="s">
        <v>1443</v>
      </c>
      <c r="E328" s="129">
        <v>1266</v>
      </c>
      <c r="F328" s="316">
        <f t="shared" si="15"/>
        <v>517</v>
      </c>
      <c r="G328" s="130">
        <f t="shared" si="15"/>
        <v>0.40837282780410739</v>
      </c>
      <c r="H328" s="60" t="str">
        <f t="shared" si="16"/>
        <v>38.2% - 43.6%</v>
      </c>
      <c r="I328" s="129">
        <v>399</v>
      </c>
      <c r="J328" s="131">
        <v>0.31516587677725116</v>
      </c>
      <c r="K328" s="132">
        <v>118</v>
      </c>
      <c r="L328" s="131">
        <v>9.3206951026856236E-2</v>
      </c>
      <c r="M328" s="129">
        <v>746</v>
      </c>
      <c r="N328" s="131">
        <v>0.58925750394944709</v>
      </c>
      <c r="O328" s="129">
        <v>3</v>
      </c>
      <c r="P328" s="298">
        <f t="shared" si="14"/>
        <v>2.3696682464454978E-3</v>
      </c>
      <c r="Q328" s="122" t="s">
        <v>2193</v>
      </c>
      <c r="R328" s="133">
        <v>0</v>
      </c>
    </row>
    <row r="329" spans="1:18" x14ac:dyDescent="0.2">
      <c r="A329" s="124" t="s">
        <v>2213</v>
      </c>
      <c r="B329" s="124" t="s">
        <v>2214</v>
      </c>
      <c r="C329" s="124" t="s">
        <v>1442</v>
      </c>
      <c r="D329" s="370" t="s">
        <v>1443</v>
      </c>
      <c r="E329" s="129">
        <v>2961</v>
      </c>
      <c r="F329" s="316">
        <f t="shared" si="15"/>
        <v>1417</v>
      </c>
      <c r="G329" s="130">
        <f t="shared" si="15"/>
        <v>0.47855454238432965</v>
      </c>
      <c r="H329" s="60" t="str">
        <f t="shared" si="16"/>
        <v>46.1% - 49.7%</v>
      </c>
      <c r="I329" s="129">
        <v>1006</v>
      </c>
      <c r="J329" s="131">
        <v>0.33975008443093552</v>
      </c>
      <c r="K329" s="132">
        <v>411</v>
      </c>
      <c r="L329" s="131">
        <v>0.13880445795339413</v>
      </c>
      <c r="M329" s="129">
        <v>1541</v>
      </c>
      <c r="N329" s="131">
        <v>0.52043228638973316</v>
      </c>
      <c r="O329" s="129">
        <v>3</v>
      </c>
      <c r="P329" s="298">
        <f t="shared" ref="P329:P343" si="17">O329/E329</f>
        <v>1.0131712259371835E-3</v>
      </c>
      <c r="Q329" s="122" t="s">
        <v>2215</v>
      </c>
      <c r="R329" s="133">
        <v>0</v>
      </c>
    </row>
    <row r="330" spans="1:18" x14ac:dyDescent="0.2">
      <c r="A330" s="124" t="s">
        <v>2216</v>
      </c>
      <c r="B330" s="124" t="s">
        <v>2217</v>
      </c>
      <c r="C330" s="124" t="s">
        <v>1442</v>
      </c>
      <c r="D330" s="370" t="s">
        <v>1443</v>
      </c>
      <c r="E330" s="129">
        <v>603</v>
      </c>
      <c r="F330" s="316">
        <f t="shared" si="15"/>
        <v>346</v>
      </c>
      <c r="G330" s="130"/>
      <c r="H330" s="60" t="str">
        <f t="shared" si="16"/>
        <v/>
      </c>
      <c r="I330" s="129">
        <v>296</v>
      </c>
      <c r="J330" s="131"/>
      <c r="K330" s="132">
        <v>50</v>
      </c>
      <c r="L330" s="131"/>
      <c r="M330" s="129">
        <v>217</v>
      </c>
      <c r="N330" s="131"/>
      <c r="O330" s="129">
        <v>40</v>
      </c>
      <c r="P330" s="298">
        <f t="shared" si="17"/>
        <v>6.633499170812604E-2</v>
      </c>
      <c r="Q330" s="122" t="s">
        <v>2179</v>
      </c>
      <c r="R330" s="133">
        <v>1</v>
      </c>
    </row>
    <row r="331" spans="1:18" x14ac:dyDescent="0.2">
      <c r="A331" s="124" t="s">
        <v>2218</v>
      </c>
      <c r="B331" s="124" t="s">
        <v>2219</v>
      </c>
      <c r="C331" s="124" t="s">
        <v>1442</v>
      </c>
      <c r="D331" s="370" t="s">
        <v>1443</v>
      </c>
      <c r="E331" s="129">
        <v>1682</v>
      </c>
      <c r="F331" s="316">
        <f t="shared" si="15"/>
        <v>825</v>
      </c>
      <c r="G331" s="130">
        <f t="shared" si="15"/>
        <v>0.49048751486325803</v>
      </c>
      <c r="H331" s="60" t="str">
        <f t="shared" si="16"/>
        <v>46.7% - 51.4%</v>
      </c>
      <c r="I331" s="129">
        <v>669</v>
      </c>
      <c r="J331" s="131">
        <v>0.39774078478002378</v>
      </c>
      <c r="K331" s="132">
        <v>156</v>
      </c>
      <c r="L331" s="131">
        <v>9.2746730083234238E-2</v>
      </c>
      <c r="M331" s="129">
        <v>852</v>
      </c>
      <c r="N331" s="131">
        <v>0.50653983353151011</v>
      </c>
      <c r="O331" s="129">
        <v>5</v>
      </c>
      <c r="P331" s="298">
        <f t="shared" si="17"/>
        <v>2.972651605231867E-3</v>
      </c>
      <c r="Q331" s="122" t="s">
        <v>2193</v>
      </c>
      <c r="R331" s="133">
        <v>0</v>
      </c>
    </row>
    <row r="332" spans="1:18" x14ac:dyDescent="0.2">
      <c r="A332" s="124" t="s">
        <v>2220</v>
      </c>
      <c r="B332" s="124" t="s">
        <v>2221</v>
      </c>
      <c r="C332" s="124" t="s">
        <v>1442</v>
      </c>
      <c r="D332" s="370" t="s">
        <v>1443</v>
      </c>
      <c r="E332" s="129">
        <v>996</v>
      </c>
      <c r="F332" s="316">
        <f t="shared" si="15"/>
        <v>574</v>
      </c>
      <c r="G332" s="130">
        <f t="shared" si="15"/>
        <v>0.57630522088353409</v>
      </c>
      <c r="H332" s="60" t="str">
        <f t="shared" si="16"/>
        <v>54.5% - 60.7%</v>
      </c>
      <c r="I332" s="129">
        <v>488</v>
      </c>
      <c r="J332" s="131">
        <v>0.48995983935742971</v>
      </c>
      <c r="K332" s="132">
        <v>86</v>
      </c>
      <c r="L332" s="131">
        <v>8.6345381526104423E-2</v>
      </c>
      <c r="M332" s="129">
        <v>400</v>
      </c>
      <c r="N332" s="131">
        <v>0.40160642570281124</v>
      </c>
      <c r="O332" s="129">
        <v>22</v>
      </c>
      <c r="P332" s="298">
        <f t="shared" si="17"/>
        <v>2.2088353413654619E-2</v>
      </c>
      <c r="Q332" s="122" t="s">
        <v>2168</v>
      </c>
      <c r="R332" s="133">
        <v>0</v>
      </c>
    </row>
    <row r="333" spans="1:18" x14ac:dyDescent="0.2">
      <c r="A333" s="124" t="s">
        <v>2222</v>
      </c>
      <c r="B333" s="124" t="s">
        <v>2223</v>
      </c>
      <c r="C333" s="124" t="s">
        <v>1442</v>
      </c>
      <c r="D333" s="370" t="s">
        <v>1443</v>
      </c>
      <c r="E333" s="129">
        <v>2875</v>
      </c>
      <c r="F333" s="316">
        <f t="shared" si="15"/>
        <v>1281</v>
      </c>
      <c r="G333" s="130"/>
      <c r="H333" s="60" t="str">
        <f t="shared" si="16"/>
        <v/>
      </c>
      <c r="I333" s="129">
        <v>853</v>
      </c>
      <c r="J333" s="131"/>
      <c r="K333" s="132">
        <v>428</v>
      </c>
      <c r="L333" s="131"/>
      <c r="M333" s="129">
        <v>1426</v>
      </c>
      <c r="N333" s="131"/>
      <c r="O333" s="129">
        <v>168</v>
      </c>
      <c r="P333" s="298">
        <f t="shared" si="17"/>
        <v>5.8434782608695654E-2</v>
      </c>
      <c r="Q333" s="122" t="s">
        <v>2224</v>
      </c>
      <c r="R333" s="133">
        <v>0</v>
      </c>
    </row>
    <row r="334" spans="1:18" x14ac:dyDescent="0.2">
      <c r="A334" s="124" t="s">
        <v>2225</v>
      </c>
      <c r="B334" s="124" t="s">
        <v>2226</v>
      </c>
      <c r="C334" s="124" t="s">
        <v>1442</v>
      </c>
      <c r="D334" s="370" t="s">
        <v>1443</v>
      </c>
      <c r="E334" s="129">
        <v>1149</v>
      </c>
      <c r="F334" s="316">
        <f t="shared" si="15"/>
        <v>596</v>
      </c>
      <c r="G334" s="130">
        <f t="shared" si="15"/>
        <v>0.51871192341166228</v>
      </c>
      <c r="H334" s="60" t="str">
        <f t="shared" si="16"/>
        <v>49.0% - 54.7%</v>
      </c>
      <c r="I334" s="129">
        <v>478</v>
      </c>
      <c r="J334" s="131">
        <v>0.41601392515230634</v>
      </c>
      <c r="K334" s="132">
        <v>118</v>
      </c>
      <c r="L334" s="131">
        <v>0.10269799825935597</v>
      </c>
      <c r="M334" s="129">
        <v>551</v>
      </c>
      <c r="N334" s="131">
        <v>0.47954743255004351</v>
      </c>
      <c r="O334" s="129">
        <v>2</v>
      </c>
      <c r="P334" s="298">
        <f t="shared" si="17"/>
        <v>1.7406440382941688E-3</v>
      </c>
      <c r="Q334" s="122" t="s">
        <v>2193</v>
      </c>
      <c r="R334" s="133">
        <v>0</v>
      </c>
    </row>
    <row r="335" spans="1:18" x14ac:dyDescent="0.2">
      <c r="A335" s="124" t="s">
        <v>2227</v>
      </c>
      <c r="B335" s="124" t="s">
        <v>2228</v>
      </c>
      <c r="C335" s="124" t="s">
        <v>1442</v>
      </c>
      <c r="D335" s="370" t="s">
        <v>1443</v>
      </c>
      <c r="E335" s="129">
        <v>1042</v>
      </c>
      <c r="F335" s="316">
        <f t="shared" si="15"/>
        <v>496</v>
      </c>
      <c r="G335" s="130">
        <f t="shared" si="15"/>
        <v>0.47600767754318618</v>
      </c>
      <c r="H335" s="60" t="str">
        <f t="shared" si="16"/>
        <v>44.6% - 50.6%</v>
      </c>
      <c r="I335" s="129">
        <v>382</v>
      </c>
      <c r="J335" s="131">
        <v>0.36660268714011518</v>
      </c>
      <c r="K335" s="132">
        <v>114</v>
      </c>
      <c r="L335" s="131">
        <v>0.10940499040307101</v>
      </c>
      <c r="M335" s="129">
        <v>505</v>
      </c>
      <c r="N335" s="131">
        <v>0.48464491362763917</v>
      </c>
      <c r="O335" s="129">
        <v>41</v>
      </c>
      <c r="P335" s="298">
        <f t="shared" si="17"/>
        <v>3.9347408829174667E-2</v>
      </c>
      <c r="Q335" s="122" t="s">
        <v>2179</v>
      </c>
      <c r="R335" s="133">
        <v>0</v>
      </c>
    </row>
    <row r="336" spans="1:18" x14ac:dyDescent="0.2">
      <c r="A336" s="124" t="s">
        <v>2229</v>
      </c>
      <c r="B336" s="124" t="s">
        <v>2230</v>
      </c>
      <c r="C336" s="124" t="s">
        <v>1442</v>
      </c>
      <c r="D336" s="370" t="s">
        <v>1443</v>
      </c>
      <c r="E336" s="129">
        <v>651</v>
      </c>
      <c r="F336" s="316">
        <f t="shared" si="15"/>
        <v>296</v>
      </c>
      <c r="G336" s="130"/>
      <c r="H336" s="60" t="str">
        <f t="shared" si="16"/>
        <v/>
      </c>
      <c r="I336" s="129">
        <v>236</v>
      </c>
      <c r="J336" s="131"/>
      <c r="K336" s="132">
        <v>60</v>
      </c>
      <c r="L336" s="131"/>
      <c r="M336" s="129">
        <v>326</v>
      </c>
      <c r="N336" s="131"/>
      <c r="O336" s="129">
        <v>29</v>
      </c>
      <c r="P336" s="298">
        <f t="shared" si="17"/>
        <v>4.4546850998463901E-2</v>
      </c>
      <c r="Q336" s="122" t="s">
        <v>2168</v>
      </c>
      <c r="R336" s="133">
        <v>1</v>
      </c>
    </row>
    <row r="337" spans="1:18" x14ac:dyDescent="0.2">
      <c r="A337" s="124" t="s">
        <v>2231</v>
      </c>
      <c r="B337" s="124" t="s">
        <v>2232</v>
      </c>
      <c r="C337" s="124" t="s">
        <v>1442</v>
      </c>
      <c r="D337" s="370" t="s">
        <v>1443</v>
      </c>
      <c r="E337" s="129">
        <v>1503</v>
      </c>
      <c r="F337" s="316">
        <f t="shared" si="15"/>
        <v>469</v>
      </c>
      <c r="G337" s="130"/>
      <c r="H337" s="60" t="str">
        <f t="shared" si="16"/>
        <v/>
      </c>
      <c r="I337" s="129">
        <v>340</v>
      </c>
      <c r="J337" s="131"/>
      <c r="K337" s="132">
        <v>129</v>
      </c>
      <c r="L337" s="131"/>
      <c r="M337" s="129">
        <v>878</v>
      </c>
      <c r="N337" s="131"/>
      <c r="O337" s="129">
        <v>156</v>
      </c>
      <c r="P337" s="298">
        <f t="shared" si="17"/>
        <v>0.10379241516966067</v>
      </c>
      <c r="Q337" s="122" t="s">
        <v>2233</v>
      </c>
      <c r="R337" s="133">
        <v>0</v>
      </c>
    </row>
    <row r="338" spans="1:18" x14ac:dyDescent="0.2">
      <c r="A338" s="124" t="s">
        <v>2234</v>
      </c>
      <c r="B338" s="124" t="s">
        <v>2235</v>
      </c>
      <c r="C338" s="124" t="s">
        <v>1442</v>
      </c>
      <c r="D338" s="370" t="s">
        <v>1443</v>
      </c>
      <c r="E338" s="129">
        <v>626</v>
      </c>
      <c r="F338" s="316">
        <f t="shared" ref="F338:G343" si="18">I338+K338</f>
        <v>317</v>
      </c>
      <c r="G338" s="130">
        <f t="shared" si="18"/>
        <v>0.50638977635782745</v>
      </c>
      <c r="H338" s="60" t="str">
        <f t="shared" ref="H338:H343" si="19">IF(ISNUMBER(G338),TEXT(((2*F338)+(1.96^2)-(1.96*((1.96^2)+(4*F338*(100%-G338)))^0.5))/(2*(E338+(1.96^2))),"0.0%")&amp;" - "&amp;TEXT(((2*F338)+(1.96^2)+(1.96*((1.96^2)+(4*F338*(100%-G338)))^0.5))/(2*(E338+(1.96^2))),"0.0%"),"")</f>
        <v>46.7% - 54.5%</v>
      </c>
      <c r="I338" s="129">
        <v>238</v>
      </c>
      <c r="J338" s="131">
        <v>0.38019169329073482</v>
      </c>
      <c r="K338" s="132">
        <v>79</v>
      </c>
      <c r="L338" s="131">
        <v>0.12619808306709265</v>
      </c>
      <c r="M338" s="129">
        <v>309</v>
      </c>
      <c r="N338" s="131">
        <v>0.4936102236421725</v>
      </c>
      <c r="O338" s="129">
        <v>0</v>
      </c>
      <c r="P338" s="298">
        <f t="shared" si="17"/>
        <v>0</v>
      </c>
      <c r="Q338" s="122" t="s">
        <v>2179</v>
      </c>
      <c r="R338" s="133">
        <v>0</v>
      </c>
    </row>
    <row r="339" spans="1:18" x14ac:dyDescent="0.2">
      <c r="A339" s="124" t="s">
        <v>2236</v>
      </c>
      <c r="B339" s="124" t="s">
        <v>2237</v>
      </c>
      <c r="C339" s="124" t="s">
        <v>1442</v>
      </c>
      <c r="D339" s="370" t="s">
        <v>1443</v>
      </c>
      <c r="E339" s="129">
        <v>246</v>
      </c>
      <c r="F339" s="316">
        <f t="shared" si="18"/>
        <v>137</v>
      </c>
      <c r="G339" s="130"/>
      <c r="H339" s="60" t="str">
        <f t="shared" si="19"/>
        <v/>
      </c>
      <c r="I339" s="129">
        <v>119</v>
      </c>
      <c r="J339" s="131"/>
      <c r="K339" s="132">
        <v>18</v>
      </c>
      <c r="L339" s="131"/>
      <c r="M339" s="129">
        <v>106</v>
      </c>
      <c r="N339" s="131"/>
      <c r="O339" s="129">
        <v>3</v>
      </c>
      <c r="P339" s="298">
        <f t="shared" si="17"/>
        <v>1.2195121951219513E-2</v>
      </c>
      <c r="Q339" s="122" t="s">
        <v>2179</v>
      </c>
      <c r="R339" s="133">
        <v>1</v>
      </c>
    </row>
    <row r="340" spans="1:18" x14ac:dyDescent="0.2">
      <c r="A340" s="124" t="s">
        <v>2238</v>
      </c>
      <c r="B340" s="124" t="s">
        <v>2239</v>
      </c>
      <c r="C340" s="124" t="s">
        <v>1442</v>
      </c>
      <c r="D340" s="370" t="s">
        <v>1443</v>
      </c>
      <c r="E340" s="129">
        <v>674</v>
      </c>
      <c r="F340" s="316">
        <f t="shared" si="18"/>
        <v>378</v>
      </c>
      <c r="G340" s="130"/>
      <c r="H340" s="60" t="str">
        <f t="shared" si="19"/>
        <v/>
      </c>
      <c r="I340" s="129">
        <v>305</v>
      </c>
      <c r="J340" s="131"/>
      <c r="K340" s="132">
        <v>73</v>
      </c>
      <c r="L340" s="131"/>
      <c r="M340" s="129">
        <v>296</v>
      </c>
      <c r="N340" s="131"/>
      <c r="O340" s="129">
        <v>0</v>
      </c>
      <c r="P340" s="298">
        <f t="shared" si="17"/>
        <v>0</v>
      </c>
      <c r="Q340" s="122" t="s">
        <v>2171</v>
      </c>
      <c r="R340" s="133">
        <v>1</v>
      </c>
    </row>
    <row r="341" spans="1:18" x14ac:dyDescent="0.2">
      <c r="A341" s="124" t="s">
        <v>2240</v>
      </c>
      <c r="B341" s="124" t="s">
        <v>2241</v>
      </c>
      <c r="C341" s="124" t="s">
        <v>1442</v>
      </c>
      <c r="D341" s="370" t="s">
        <v>1443</v>
      </c>
      <c r="E341" s="129">
        <v>266</v>
      </c>
      <c r="F341" s="316">
        <f t="shared" si="18"/>
        <v>127</v>
      </c>
      <c r="G341" s="130">
        <f t="shared" si="18"/>
        <v>0.47744360902255634</v>
      </c>
      <c r="H341" s="60" t="str">
        <f t="shared" si="19"/>
        <v>41.8% - 53.7%</v>
      </c>
      <c r="I341" s="129">
        <v>102</v>
      </c>
      <c r="J341" s="131">
        <v>0.38345864661654133</v>
      </c>
      <c r="K341" s="132">
        <v>25</v>
      </c>
      <c r="L341" s="131">
        <v>9.3984962406015032E-2</v>
      </c>
      <c r="M341" s="129">
        <v>135</v>
      </c>
      <c r="N341" s="131">
        <v>0.50751879699248126</v>
      </c>
      <c r="O341" s="129">
        <v>4</v>
      </c>
      <c r="P341" s="298">
        <f t="shared" si="17"/>
        <v>1.5037593984962405E-2</v>
      </c>
      <c r="Q341" s="122" t="s">
        <v>2193</v>
      </c>
      <c r="R341" s="133">
        <v>0</v>
      </c>
    </row>
    <row r="342" spans="1:18" x14ac:dyDescent="0.2">
      <c r="A342" s="124" t="s">
        <v>2242</v>
      </c>
      <c r="B342" s="124" t="s">
        <v>2243</v>
      </c>
      <c r="C342" s="124" t="s">
        <v>1442</v>
      </c>
      <c r="D342" s="370" t="s">
        <v>1443</v>
      </c>
      <c r="E342" s="129">
        <v>850</v>
      </c>
      <c r="F342" s="316">
        <f t="shared" si="18"/>
        <v>347</v>
      </c>
      <c r="G342" s="130">
        <f t="shared" si="18"/>
        <v>0.40823529411764709</v>
      </c>
      <c r="H342" s="60" t="str">
        <f t="shared" si="19"/>
        <v>37.6% - 44.2%</v>
      </c>
      <c r="I342" s="129">
        <v>272</v>
      </c>
      <c r="J342" s="131">
        <v>0.32</v>
      </c>
      <c r="K342" s="132">
        <v>75</v>
      </c>
      <c r="L342" s="131">
        <v>8.8235294117647065E-2</v>
      </c>
      <c r="M342" s="129">
        <v>501</v>
      </c>
      <c r="N342" s="131">
        <v>0.5894117647058823</v>
      </c>
      <c r="O342" s="129">
        <v>2</v>
      </c>
      <c r="P342" s="298">
        <f t="shared" si="17"/>
        <v>2.352941176470588E-3</v>
      </c>
      <c r="Q342" s="122" t="s">
        <v>2171</v>
      </c>
      <c r="R342" s="133">
        <v>0</v>
      </c>
    </row>
    <row r="343" spans="1:18" x14ac:dyDescent="0.2">
      <c r="A343" s="320" t="s">
        <v>2244</v>
      </c>
      <c r="B343" s="320" t="s">
        <v>2245</v>
      </c>
      <c r="C343" s="320" t="s">
        <v>1442</v>
      </c>
      <c r="D343" s="371" t="s">
        <v>1443</v>
      </c>
      <c r="E343" s="323">
        <v>5070</v>
      </c>
      <c r="F343" s="322">
        <f t="shared" si="18"/>
        <v>2499</v>
      </c>
      <c r="G343" s="206">
        <f t="shared" si="18"/>
        <v>0.49289940828402368</v>
      </c>
      <c r="H343" s="207" t="str">
        <f t="shared" si="19"/>
        <v>47.9% - 50.7%</v>
      </c>
      <c r="I343" s="323">
        <v>1937</v>
      </c>
      <c r="J343" s="208">
        <v>0.38205128205128203</v>
      </c>
      <c r="K343" s="209">
        <v>562</v>
      </c>
      <c r="L343" s="208">
        <v>0.11084812623274162</v>
      </c>
      <c r="M343" s="323">
        <v>2324</v>
      </c>
      <c r="N343" s="208">
        <v>0.45838264299802761</v>
      </c>
      <c r="O343" s="323">
        <v>247</v>
      </c>
      <c r="P343" s="298">
        <f t="shared" si="17"/>
        <v>4.8717948717948718E-2</v>
      </c>
      <c r="Q343" s="122" t="s">
        <v>2246</v>
      </c>
      <c r="R343" s="133">
        <v>0</v>
      </c>
    </row>
    <row r="344" spans="1:18" x14ac:dyDescent="0.2">
      <c r="A344" s="124"/>
      <c r="B344" s="124"/>
      <c r="C344" s="124"/>
      <c r="D344" s="124"/>
      <c r="E344" s="324"/>
      <c r="F344" s="324"/>
      <c r="G344" s="324"/>
      <c r="H344" s="324"/>
      <c r="I344" s="324"/>
      <c r="J344" s="324"/>
      <c r="K344" s="324"/>
      <c r="L344" s="324"/>
      <c r="M344" s="324"/>
      <c r="N344" s="324"/>
      <c r="O344" s="324"/>
      <c r="P344" s="324"/>
      <c r="Q344" s="124"/>
    </row>
    <row r="345" spans="1:18" x14ac:dyDescent="0.2">
      <c r="A345" s="127" t="s">
        <v>42</v>
      </c>
      <c r="B345" s="124"/>
      <c r="C345" s="134"/>
      <c r="D345" s="134"/>
      <c r="E345" s="124"/>
      <c r="F345" s="124"/>
      <c r="G345" s="124"/>
      <c r="H345" s="124"/>
      <c r="I345" s="124"/>
      <c r="J345" s="124"/>
      <c r="K345" s="124"/>
      <c r="L345" s="124"/>
      <c r="M345" s="124"/>
      <c r="N345" s="124"/>
      <c r="O345" s="124"/>
      <c r="P345" s="124"/>
      <c r="Q345" s="305"/>
    </row>
    <row r="346" spans="1:18" x14ac:dyDescent="0.2">
      <c r="A346" s="129"/>
      <c r="B346" s="134" t="s">
        <v>1323</v>
      </c>
      <c r="C346" s="134"/>
      <c r="D346" s="134"/>
      <c r="E346" s="134"/>
      <c r="F346" s="134"/>
      <c r="G346" s="134"/>
      <c r="H346" s="134"/>
      <c r="I346" s="134"/>
      <c r="J346" s="134"/>
      <c r="K346" s="124"/>
      <c r="L346" s="124"/>
      <c r="M346" s="326"/>
      <c r="N346" s="124"/>
      <c r="O346" s="124"/>
      <c r="P346" s="124"/>
      <c r="Q346" s="124"/>
    </row>
    <row r="347" spans="1:18" x14ac:dyDescent="0.2">
      <c r="A347" s="133"/>
      <c r="B347" s="134" t="s">
        <v>1324</v>
      </c>
      <c r="C347" s="134"/>
      <c r="D347" s="134"/>
      <c r="E347" s="134"/>
      <c r="F347" s="134"/>
      <c r="G347" s="134"/>
      <c r="H347" s="134"/>
      <c r="I347" s="134"/>
      <c r="J347" s="134"/>
      <c r="K347" s="124"/>
      <c r="L347" s="124"/>
      <c r="M347" s="326"/>
      <c r="N347" s="124"/>
      <c r="O347" s="124"/>
      <c r="P347" s="124"/>
      <c r="Q347" s="124"/>
    </row>
    <row r="348" spans="1:18" x14ac:dyDescent="0.2">
      <c r="A348" s="152"/>
      <c r="B348" s="134" t="s">
        <v>1325</v>
      </c>
      <c r="C348" s="134"/>
      <c r="D348" s="134"/>
      <c r="E348" s="134"/>
      <c r="F348" s="134"/>
      <c r="G348" s="134"/>
      <c r="H348" s="134"/>
      <c r="I348" s="134"/>
      <c r="J348" s="134"/>
      <c r="K348" s="134"/>
      <c r="L348" s="134"/>
      <c r="M348" s="326"/>
      <c r="N348" s="124"/>
      <c r="O348" s="124"/>
      <c r="P348" s="124"/>
      <c r="Q348" s="124"/>
      <c r="R348" s="125"/>
    </row>
    <row r="349" spans="1:18" x14ac:dyDescent="0.2">
      <c r="B349" s="251" t="s">
        <v>2247</v>
      </c>
    </row>
    <row r="350" spans="1:18" x14ac:dyDescent="0.2">
      <c r="A350" s="327">
        <v>1</v>
      </c>
    </row>
  </sheetData>
  <mergeCells count="5">
    <mergeCell ref="F6:G6"/>
    <mergeCell ref="I6:J6"/>
    <mergeCell ref="K6:L6"/>
    <mergeCell ref="M6:N6"/>
    <mergeCell ref="O6:P6"/>
  </mergeCells>
  <conditionalFormatting sqref="A346">
    <cfRule type="expression" dxfId="5" priority="3" stopIfTrue="1">
      <formula>A350=1</formula>
    </cfRule>
  </conditionalFormatting>
  <conditionalFormatting sqref="E18:E343">
    <cfRule type="expression" dxfId="4" priority="4" stopIfTrue="1">
      <formula>R18=1</formula>
    </cfRule>
  </conditionalFormatting>
  <conditionalFormatting sqref="I18:I343 M18:M343">
    <cfRule type="expression" dxfId="3" priority="5" stopIfTrue="1">
      <formula>#REF!=1</formula>
    </cfRule>
  </conditionalFormatting>
  <conditionalFormatting sqref="P8:P16">
    <cfRule type="expression" dxfId="2" priority="2">
      <formula>$P8&gt;5%</formula>
    </cfRule>
  </conditionalFormatting>
  <conditionalFormatting sqref="P18:P343">
    <cfRule type="expression" dxfId="1" priority="1">
      <formula>$P18&gt;5%</formula>
    </cfRule>
  </conditionalFormatting>
  <printOptions horizontalCentered="1"/>
  <pageMargins left="0.39370078740157483" right="0.39370078740157483" top="0.39370078740157483" bottom="0.39370078740157483" header="0.51181102362204722" footer="0.51181102362204722"/>
  <pageSetup paperSize="9" scale="33" fitToHeight="3" orientation="landscape" r:id="rId1"/>
  <headerFooter alignWithMargins="0">
    <oddFooter>&amp;L&amp;6&amp;F &amp;A&amp;R&amp;6Standards and Quality Analytical Team (SAT)</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pageSetUpPr fitToPage="1"/>
  </sheetPr>
  <dimension ref="A1:J252"/>
  <sheetViews>
    <sheetView showGridLines="0" zoomScale="90" zoomScaleNormal="90" workbookViewId="0">
      <pane xSplit="2" ySplit="7" topLeftCell="C8" activePane="bottomRight" state="frozen"/>
      <selection pane="topRight" activeCell="C1" sqref="C1"/>
      <selection pane="bottomLeft" activeCell="A8" sqref="A8"/>
      <selection pane="bottomRight"/>
    </sheetView>
  </sheetViews>
  <sheetFormatPr defaultRowHeight="15" x14ac:dyDescent="0.25"/>
  <cols>
    <col min="1" max="1" width="5.28515625" style="332" bestFit="1" customWidth="1"/>
    <col min="2" max="2" width="63.85546875" style="332" bestFit="1" customWidth="1"/>
    <col min="3" max="3" width="5.28515625" style="332" bestFit="1" customWidth="1"/>
    <col min="4" max="4" width="63.85546875" style="332" bestFit="1" customWidth="1"/>
    <col min="5" max="10" width="13.140625" style="331" customWidth="1"/>
    <col min="11" max="16384" width="9.140625" style="332"/>
  </cols>
  <sheetData>
    <row r="1" spans="1:10" ht="18" x14ac:dyDescent="0.25">
      <c r="A1" s="250" t="s">
        <v>2263</v>
      </c>
      <c r="B1" s="330"/>
      <c r="C1" s="330"/>
      <c r="D1" s="330"/>
    </row>
    <row r="2" spans="1:10" x14ac:dyDescent="0.25">
      <c r="A2" s="330"/>
      <c r="B2" s="330"/>
      <c r="C2" s="330"/>
      <c r="D2" s="330"/>
    </row>
    <row r="3" spans="1:10" x14ac:dyDescent="0.25">
      <c r="A3" s="333" t="s">
        <v>1386</v>
      </c>
      <c r="B3" s="330"/>
      <c r="C3" s="330"/>
      <c r="D3" s="330"/>
    </row>
    <row r="4" spans="1:10" x14ac:dyDescent="0.25">
      <c r="A4" s="330" t="s">
        <v>63</v>
      </c>
      <c r="B4" s="330"/>
      <c r="C4" s="330"/>
      <c r="D4" s="330"/>
    </row>
    <row r="5" spans="1:10" x14ac:dyDescent="0.25">
      <c r="A5" s="330"/>
      <c r="B5" s="330"/>
      <c r="C5" s="330"/>
      <c r="D5" s="330"/>
    </row>
    <row r="6" spans="1:10" x14ac:dyDescent="0.25">
      <c r="A6" s="334"/>
      <c r="B6" s="334"/>
      <c r="C6" s="334"/>
      <c r="D6" s="334"/>
    </row>
    <row r="7" spans="1:10" ht="54" customHeight="1" thickBot="1" x14ac:dyDescent="0.3">
      <c r="A7" s="335" t="s">
        <v>71</v>
      </c>
      <c r="B7" s="335" t="s">
        <v>72</v>
      </c>
      <c r="C7" s="335" t="s">
        <v>71</v>
      </c>
      <c r="D7" s="335" t="s">
        <v>456</v>
      </c>
      <c r="E7" s="336" t="s">
        <v>2248</v>
      </c>
      <c r="F7" s="337" t="s">
        <v>2249</v>
      </c>
      <c r="G7" s="337" t="s">
        <v>2250</v>
      </c>
      <c r="H7" s="337" t="s">
        <v>2251</v>
      </c>
      <c r="I7" s="337" t="s">
        <v>2252</v>
      </c>
      <c r="J7" s="338" t="s">
        <v>2253</v>
      </c>
    </row>
    <row r="8" spans="1:10" x14ac:dyDescent="0.25">
      <c r="A8" s="339" t="s">
        <v>1388</v>
      </c>
      <c r="B8" s="339" t="s">
        <v>1389</v>
      </c>
      <c r="C8" s="339"/>
      <c r="D8" s="339"/>
      <c r="E8" s="340"/>
      <c r="F8" s="341"/>
      <c r="G8" s="341"/>
      <c r="H8" s="341"/>
      <c r="I8" s="341"/>
      <c r="J8" s="342"/>
    </row>
    <row r="9" spans="1:10" x14ac:dyDescent="0.25">
      <c r="A9" s="339"/>
      <c r="B9" s="339"/>
      <c r="C9" s="339"/>
      <c r="D9" s="339"/>
      <c r="E9" s="340"/>
      <c r="F9" s="341"/>
      <c r="G9" s="341"/>
      <c r="H9" s="341"/>
      <c r="I9" s="341"/>
      <c r="J9" s="342"/>
    </row>
    <row r="10" spans="1:10" x14ac:dyDescent="0.25">
      <c r="A10" s="339" t="s">
        <v>461</v>
      </c>
      <c r="B10" s="339" t="s">
        <v>1131</v>
      </c>
      <c r="C10" s="339"/>
      <c r="D10" s="339"/>
      <c r="E10" s="340">
        <f>(T6_CCGBFI_201314!J11-T11_Prev68CCG_1314Q2!F10)/T6_CCGBFI_201314!J11</f>
        <v>0.4030503735754481</v>
      </c>
      <c r="F10" s="341">
        <f>(T6_CCGBFI_201314!N11-T12_Prev68CCG_1314Q3!F10)/T6_CCGBFI_201314!N11</f>
        <v>0.41406985472643004</v>
      </c>
      <c r="G10" s="341">
        <f>(T6_CCGBFI_201314!R11-T13_Prev68CCG_1314Q4!F10)/T6_CCGBFI_201314!R11</f>
        <v>0.457947258607041</v>
      </c>
      <c r="H10" s="341"/>
      <c r="I10" s="341"/>
      <c r="J10" s="342"/>
    </row>
    <row r="11" spans="1:10" x14ac:dyDescent="0.25">
      <c r="A11" s="339" t="s">
        <v>480</v>
      </c>
      <c r="B11" s="339" t="s">
        <v>1129</v>
      </c>
      <c r="C11" s="339"/>
      <c r="D11" s="339"/>
      <c r="E11" s="340">
        <f>(T6_CCGBFI_201314!J12-T11_Prev68CCG_1314Q2!F11)/T6_CCGBFI_201314!J12</f>
        <v>0.48939576098136561</v>
      </c>
      <c r="F11" s="341">
        <f>(T6_CCGBFI_201314!N12-T12_Prev68CCG_1314Q3!F11)/T6_CCGBFI_201314!N12</f>
        <v>0.51567450736243359</v>
      </c>
      <c r="G11" s="341">
        <f>(T6_CCGBFI_201314!R12-T13_Prev68CCG_1314Q4!F11)/T6_CCGBFI_201314!R12</f>
        <v>0.52397977007113816</v>
      </c>
      <c r="H11" s="341"/>
      <c r="I11" s="341"/>
      <c r="J11" s="342"/>
    </row>
    <row r="12" spans="1:10" x14ac:dyDescent="0.25">
      <c r="A12" s="339" t="s">
        <v>496</v>
      </c>
      <c r="B12" s="339" t="s">
        <v>497</v>
      </c>
      <c r="C12" s="339"/>
      <c r="D12" s="339"/>
      <c r="E12" s="340"/>
      <c r="F12" s="341"/>
      <c r="G12" s="341"/>
      <c r="H12" s="341"/>
      <c r="I12" s="341"/>
      <c r="J12" s="342"/>
    </row>
    <row r="13" spans="1:10" x14ac:dyDescent="0.25">
      <c r="A13" s="339" t="s">
        <v>534</v>
      </c>
      <c r="B13" s="339" t="s">
        <v>535</v>
      </c>
      <c r="C13" s="339"/>
      <c r="D13" s="339"/>
      <c r="E13" s="340"/>
      <c r="F13" s="341"/>
      <c r="G13" s="341"/>
      <c r="H13" s="341"/>
      <c r="I13" s="341"/>
      <c r="J13" s="342"/>
    </row>
    <row r="14" spans="1:10" x14ac:dyDescent="0.25">
      <c r="A14" s="339" t="s">
        <v>560</v>
      </c>
      <c r="B14" s="339" t="s">
        <v>561</v>
      </c>
      <c r="C14" s="339"/>
      <c r="D14" s="339"/>
      <c r="E14" s="340">
        <f>(T6_CCGBFI_201314!J15-T11_Prev68CCG_1314Q2!F14)/T6_CCGBFI_201314!J15</f>
        <v>0.50719257710346888</v>
      </c>
      <c r="F14" s="341">
        <f>(T6_CCGBFI_201314!N15-T12_Prev68CCG_1314Q3!F14)/T6_CCGBFI_201314!N15</f>
        <v>0.49866826259569647</v>
      </c>
      <c r="G14" s="341">
        <f>(T6_CCGBFI_201314!R15-T13_Prev68CCG_1314Q4!F14)/T6_CCGBFI_201314!R15</f>
        <v>0.48173596899402055</v>
      </c>
      <c r="H14" s="341"/>
      <c r="I14" s="341"/>
      <c r="J14" s="342"/>
    </row>
    <row r="15" spans="1:10" x14ac:dyDescent="0.25">
      <c r="A15" s="339" t="s">
        <v>580</v>
      </c>
      <c r="B15" s="339" t="s">
        <v>1163</v>
      </c>
      <c r="C15" s="339"/>
      <c r="D15" s="339"/>
      <c r="E15" s="340"/>
      <c r="F15" s="341"/>
      <c r="G15" s="341"/>
      <c r="H15" s="341"/>
      <c r="I15" s="341"/>
      <c r="J15" s="342"/>
    </row>
    <row r="16" spans="1:10" x14ac:dyDescent="0.25">
      <c r="A16" s="339" t="s">
        <v>605</v>
      </c>
      <c r="B16" s="339" t="s">
        <v>1158</v>
      </c>
      <c r="C16" s="339"/>
      <c r="D16" s="339"/>
      <c r="E16" s="340"/>
      <c r="F16" s="341"/>
      <c r="G16" s="341"/>
      <c r="H16" s="341"/>
      <c r="I16" s="341"/>
      <c r="J16" s="342"/>
    </row>
    <row r="17" spans="1:10" x14ac:dyDescent="0.25">
      <c r="A17" s="339" t="s">
        <v>630</v>
      </c>
      <c r="B17" s="339" t="s">
        <v>1136</v>
      </c>
      <c r="C17" s="339"/>
      <c r="D17" s="339"/>
      <c r="E17" s="340" t="e">
        <f>(T6_CCGBFI_201314!J18-T11_Prev68CCG_1314Q2!F17)/T6_CCGBFI_201314!J18</f>
        <v>#DIV/0!</v>
      </c>
      <c r="F17" s="341" t="e">
        <f>(T6_CCGBFI_201314!N18-T12_Prev68CCG_1314Q3!F17)/T6_CCGBFI_201314!N18</f>
        <v>#DIV/0!</v>
      </c>
      <c r="G17" s="341" t="e">
        <f>(T6_CCGBFI_201314!R18-T13_Prev68CCG_1314Q4!F17)/T6_CCGBFI_201314!R18</f>
        <v>#DIV/0!</v>
      </c>
      <c r="H17" s="341"/>
      <c r="I17" s="341"/>
      <c r="J17" s="342"/>
    </row>
    <row r="18" spans="1:10" x14ac:dyDescent="0.25">
      <c r="A18" s="339" t="s">
        <v>646</v>
      </c>
      <c r="B18" s="339" t="s">
        <v>647</v>
      </c>
      <c r="C18" s="339"/>
      <c r="D18" s="339"/>
      <c r="E18" s="340">
        <f>(T6_CCGBFI_201314!J19-T11_Prev68CCG_1314Q2!F18)/T6_CCGBFI_201314!J19</f>
        <v>0.39529133532774463</v>
      </c>
      <c r="F18" s="341">
        <f>(T6_CCGBFI_201314!N19-T12_Prev68CCG_1314Q3!F18)/T6_CCGBFI_201314!N19</f>
        <v>0.38860728057807031</v>
      </c>
      <c r="G18" s="341">
        <f>(T6_CCGBFI_201314!R19-T13_Prev68CCG_1314Q4!F18)/T6_CCGBFI_201314!R19</f>
        <v>0.3980692990150293</v>
      </c>
      <c r="H18" s="341"/>
      <c r="I18" s="341"/>
      <c r="J18" s="342"/>
    </row>
    <row r="19" spans="1:10" x14ac:dyDescent="0.25">
      <c r="A19" s="339" t="s">
        <v>678</v>
      </c>
      <c r="B19" s="339" t="s">
        <v>1133</v>
      </c>
      <c r="C19" s="339"/>
      <c r="D19" s="339"/>
      <c r="E19" s="340"/>
      <c r="F19" s="341"/>
      <c r="G19" s="341"/>
      <c r="H19" s="341"/>
      <c r="I19" s="341"/>
      <c r="J19" s="342"/>
    </row>
    <row r="20" spans="1:10" x14ac:dyDescent="0.25">
      <c r="A20" s="339" t="s">
        <v>700</v>
      </c>
      <c r="B20" s="339" t="s">
        <v>1139</v>
      </c>
      <c r="C20" s="339"/>
      <c r="D20" s="339"/>
      <c r="E20" s="340" t="e">
        <f>(T6_CCGBFI_201314!J21-T11_Prev68CCG_1314Q2!F20)/T6_CCGBFI_201314!J21</f>
        <v>#DIV/0!</v>
      </c>
      <c r="F20" s="341" t="e">
        <f>(T6_CCGBFI_201314!N21-T12_Prev68CCG_1314Q3!F20)/T6_CCGBFI_201314!N21</f>
        <v>#DIV/0!</v>
      </c>
      <c r="G20" s="341" t="e">
        <f>(T6_CCGBFI_201314!R21-T13_Prev68CCG_1314Q4!F20)/T6_CCGBFI_201314!R21</f>
        <v>#DIV/0!</v>
      </c>
      <c r="H20" s="341"/>
      <c r="I20" s="341"/>
      <c r="J20" s="342"/>
    </row>
    <row r="21" spans="1:10" x14ac:dyDescent="0.25">
      <c r="A21" s="339" t="s">
        <v>722</v>
      </c>
      <c r="B21" s="339" t="s">
        <v>1148</v>
      </c>
      <c r="C21" s="339"/>
      <c r="D21" s="339"/>
      <c r="E21" s="340"/>
      <c r="F21" s="341"/>
      <c r="G21" s="341"/>
      <c r="H21" s="341"/>
      <c r="I21" s="341"/>
      <c r="J21" s="342"/>
    </row>
    <row r="22" spans="1:10" x14ac:dyDescent="0.25">
      <c r="A22" s="339" t="s">
        <v>753</v>
      </c>
      <c r="B22" s="339" t="s">
        <v>754</v>
      </c>
      <c r="C22" s="339"/>
      <c r="D22" s="339"/>
      <c r="E22" s="340"/>
      <c r="F22" s="341"/>
      <c r="G22" s="341"/>
      <c r="H22" s="341"/>
      <c r="I22" s="341"/>
      <c r="J22" s="342"/>
    </row>
    <row r="23" spans="1:10" x14ac:dyDescent="0.25">
      <c r="A23" s="339" t="s">
        <v>779</v>
      </c>
      <c r="B23" s="339" t="s">
        <v>780</v>
      </c>
      <c r="C23" s="339"/>
      <c r="D23" s="339"/>
      <c r="E23" s="340" t="e">
        <f>(T6_CCGBFI_201314!J24-T11_Prev68CCG_1314Q2!F23)/T6_CCGBFI_201314!J24</f>
        <v>#DIV/0!</v>
      </c>
      <c r="F23" s="341" t="e">
        <f>(T6_CCGBFI_201314!N24-T12_Prev68CCG_1314Q3!F23)/T6_CCGBFI_201314!N24</f>
        <v>#DIV/0!</v>
      </c>
      <c r="G23" s="341" t="e">
        <f>(T6_CCGBFI_201314!R24-T13_Prev68CCG_1314Q4!F23)/T6_CCGBFI_201314!R24</f>
        <v>#DIV/0!</v>
      </c>
      <c r="H23" s="341"/>
      <c r="I23" s="341"/>
      <c r="J23" s="342"/>
    </row>
    <row r="24" spans="1:10" x14ac:dyDescent="0.25">
      <c r="A24" s="339" t="s">
        <v>802</v>
      </c>
      <c r="B24" s="339" t="s">
        <v>1146</v>
      </c>
      <c r="C24" s="339"/>
      <c r="D24" s="339"/>
      <c r="E24" s="340" t="e">
        <f>(T6_CCGBFI_201314!J25-T11_Prev68CCG_1314Q2!F24)/T6_CCGBFI_201314!J25</f>
        <v>#DIV/0!</v>
      </c>
      <c r="F24" s="341" t="e">
        <f>(T6_CCGBFI_201314!N25-T12_Prev68CCG_1314Q3!F24)/T6_CCGBFI_201314!N25</f>
        <v>#DIV/0!</v>
      </c>
      <c r="G24" s="341"/>
      <c r="H24" s="341"/>
      <c r="I24" s="341"/>
      <c r="J24" s="342"/>
    </row>
    <row r="25" spans="1:10" x14ac:dyDescent="0.25">
      <c r="A25" s="339" t="s">
        <v>824</v>
      </c>
      <c r="B25" s="339" t="s">
        <v>1187</v>
      </c>
      <c r="C25" s="339"/>
      <c r="D25" s="339"/>
      <c r="E25" s="340">
        <f>(T6_CCGBFI_201314!J26-T11_Prev68CCG_1314Q2!F25)/T6_CCGBFI_201314!J26</f>
        <v>0.38519937089641693</v>
      </c>
      <c r="F25" s="341">
        <f>(T6_CCGBFI_201314!N26-T12_Prev68CCG_1314Q3!F25)/T6_CCGBFI_201314!N26</f>
        <v>0.33803846238965518</v>
      </c>
      <c r="G25" s="341">
        <f>(T6_CCGBFI_201314!R26-T13_Prev68CCG_1314Q4!F25)/T6_CCGBFI_201314!R26</f>
        <v>0.36078256052063168</v>
      </c>
      <c r="H25" s="341"/>
      <c r="I25" s="341"/>
      <c r="J25" s="342"/>
    </row>
    <row r="26" spans="1:10" x14ac:dyDescent="0.25">
      <c r="A26" s="339" t="s">
        <v>846</v>
      </c>
      <c r="B26" s="339" t="s">
        <v>1151</v>
      </c>
      <c r="C26" s="339"/>
      <c r="D26" s="339"/>
      <c r="E26" s="340"/>
      <c r="F26" s="341"/>
      <c r="G26" s="341"/>
      <c r="H26" s="341"/>
      <c r="I26" s="341"/>
      <c r="J26" s="342"/>
    </row>
    <row r="27" spans="1:10" x14ac:dyDescent="0.25">
      <c r="A27" s="339" t="s">
        <v>871</v>
      </c>
      <c r="B27" s="339" t="s">
        <v>1165</v>
      </c>
      <c r="C27" s="339"/>
      <c r="D27" s="339"/>
      <c r="E27" s="340">
        <f>(T6_CCGBFI_201314!J28-T11_Prev68CCG_1314Q2!F27)/T6_CCGBFI_201314!J28</f>
        <v>0.35689689740570368</v>
      </c>
      <c r="F27" s="341">
        <f>(T6_CCGBFI_201314!N28-T12_Prev68CCG_1314Q3!F27)/T6_CCGBFI_201314!N28</f>
        <v>0.36390650819885018</v>
      </c>
      <c r="G27" s="341"/>
      <c r="H27" s="341"/>
      <c r="I27" s="341"/>
      <c r="J27" s="342"/>
    </row>
    <row r="28" spans="1:10" x14ac:dyDescent="0.25">
      <c r="A28" s="339" t="s">
        <v>884</v>
      </c>
      <c r="B28" s="339" t="s">
        <v>1200</v>
      </c>
      <c r="C28" s="339"/>
      <c r="D28" s="339"/>
      <c r="E28" s="340">
        <f>(T6_CCGBFI_201314!J29-T11_Prev68CCG_1314Q2!F28)/T6_CCGBFI_201314!J29</f>
        <v>0.35640928502548558</v>
      </c>
      <c r="F28" s="341">
        <f>(T6_CCGBFI_201314!N29-T12_Prev68CCG_1314Q3!F28)/T6_CCGBFI_201314!N29</f>
        <v>0.35123341237428851</v>
      </c>
      <c r="G28" s="341">
        <f>(T6_CCGBFI_201314!R29-T13_Prev68CCG_1314Q4!F28)/T6_CCGBFI_201314!R29</f>
        <v>0.37286710658524591</v>
      </c>
      <c r="H28" s="341"/>
      <c r="I28" s="341"/>
      <c r="J28" s="342"/>
    </row>
    <row r="29" spans="1:10" x14ac:dyDescent="0.25">
      <c r="A29" s="339" t="s">
        <v>897</v>
      </c>
      <c r="B29" s="339" t="s">
        <v>1210</v>
      </c>
      <c r="C29" s="339"/>
      <c r="D29" s="339"/>
      <c r="E29" s="340"/>
      <c r="F29" s="341"/>
      <c r="G29" s="341"/>
      <c r="H29" s="341"/>
      <c r="I29" s="341"/>
      <c r="J29" s="342"/>
    </row>
    <row r="30" spans="1:10" x14ac:dyDescent="0.25">
      <c r="A30" s="339" t="s">
        <v>907</v>
      </c>
      <c r="B30" s="339" t="s">
        <v>1208</v>
      </c>
      <c r="C30" s="339"/>
      <c r="D30" s="339"/>
      <c r="E30" s="340"/>
      <c r="F30" s="341"/>
      <c r="G30" s="341"/>
      <c r="H30" s="341"/>
      <c r="I30" s="341"/>
      <c r="J30" s="342"/>
    </row>
    <row r="31" spans="1:10" x14ac:dyDescent="0.25">
      <c r="A31" s="339" t="s">
        <v>932</v>
      </c>
      <c r="B31" s="339" t="s">
        <v>1170</v>
      </c>
      <c r="C31" s="339"/>
      <c r="D31" s="339"/>
      <c r="E31" s="340" t="e">
        <f>(T6_CCGBFI_201314!J32-T11_Prev68CCG_1314Q2!F31)/T6_CCGBFI_201314!J32</f>
        <v>#DIV/0!</v>
      </c>
      <c r="F31" s="341" t="e">
        <f>(T6_CCGBFI_201314!N32-T12_Prev68CCG_1314Q3!F31)/T6_CCGBFI_201314!N32</f>
        <v>#DIV/0!</v>
      </c>
      <c r="G31" s="341" t="e">
        <f>(T6_CCGBFI_201314!R32-T13_Prev68CCG_1314Q4!F31)/T6_CCGBFI_201314!R32</f>
        <v>#DIV/0!</v>
      </c>
      <c r="H31" s="341"/>
      <c r="I31" s="341"/>
      <c r="J31" s="342"/>
    </row>
    <row r="32" spans="1:10" x14ac:dyDescent="0.25">
      <c r="A32" s="339" t="s">
        <v>969</v>
      </c>
      <c r="B32" s="339" t="s">
        <v>970</v>
      </c>
      <c r="C32" s="339"/>
      <c r="D32" s="339"/>
      <c r="E32" s="340"/>
      <c r="F32" s="341"/>
      <c r="G32" s="341"/>
      <c r="H32" s="341"/>
      <c r="I32" s="341"/>
      <c r="J32" s="342"/>
    </row>
    <row r="33" spans="1:10" x14ac:dyDescent="0.25">
      <c r="A33" s="339" t="s">
        <v>1001</v>
      </c>
      <c r="B33" s="339" t="s">
        <v>1002</v>
      </c>
      <c r="C33" s="339"/>
      <c r="D33" s="339"/>
      <c r="E33" s="340">
        <f>(T6_CCGBFI_201314!J34-T11_Prev68CCG_1314Q2!F33)/T6_CCGBFI_201314!J34</f>
        <v>0.38185744101922153</v>
      </c>
      <c r="F33" s="341">
        <f>(T6_CCGBFI_201314!N34-T12_Prev68CCG_1314Q3!F33)/T6_CCGBFI_201314!N34</f>
        <v>0.35331997790600056</v>
      </c>
      <c r="G33" s="341">
        <f>(T6_CCGBFI_201314!R34-T13_Prev68CCG_1314Q4!F33)/T6_CCGBFI_201314!R34</f>
        <v>0.36890253768592457</v>
      </c>
      <c r="H33" s="341"/>
      <c r="I33" s="341"/>
      <c r="J33" s="342"/>
    </row>
    <row r="34" spans="1:10" x14ac:dyDescent="0.25">
      <c r="A34" s="339" t="s">
        <v>1030</v>
      </c>
      <c r="B34" s="339" t="s">
        <v>1031</v>
      </c>
      <c r="C34" s="339"/>
      <c r="D34" s="339"/>
      <c r="E34" s="340"/>
      <c r="F34" s="341"/>
      <c r="G34" s="341"/>
      <c r="H34" s="341"/>
      <c r="I34" s="341"/>
      <c r="J34" s="342"/>
    </row>
    <row r="35" spans="1:10" x14ac:dyDescent="0.25">
      <c r="A35" s="334"/>
      <c r="B35" s="334"/>
      <c r="C35" s="334"/>
      <c r="D35" s="334"/>
      <c r="E35" s="340"/>
      <c r="F35" s="341"/>
      <c r="G35" s="341"/>
      <c r="H35" s="343"/>
      <c r="I35" s="343"/>
      <c r="J35" s="344"/>
    </row>
    <row r="36" spans="1:10" x14ac:dyDescent="0.25">
      <c r="A36" s="345" t="s">
        <v>459</v>
      </c>
      <c r="B36" s="345" t="s">
        <v>460</v>
      </c>
      <c r="C36" s="345" t="s">
        <v>461</v>
      </c>
      <c r="D36" s="345" t="s">
        <v>1131</v>
      </c>
      <c r="E36" s="340" t="e">
        <f>(T6_CCGBFI_201314!J37-T11_Prev68CCG_1314Q2!F36)/T6_CCGBFI_201314!J37</f>
        <v>#DIV/0!</v>
      </c>
      <c r="F36" s="341" t="e">
        <f>(T6_CCGBFI_201314!N37-T12_Prev68CCG_1314Q3!F36)/T6_CCGBFI_201314!N37</f>
        <v>#DIV/0!</v>
      </c>
      <c r="G36" s="341">
        <f>(T6_CCGBFI_201314!R37-T13_Prev68CCG_1314Q4!F36)/T6_CCGBFI_201314!R37</f>
        <v>0.27093504795117695</v>
      </c>
      <c r="H36" s="341"/>
      <c r="I36" s="343"/>
      <c r="J36" s="344"/>
    </row>
    <row r="37" spans="1:10" x14ac:dyDescent="0.25">
      <c r="A37" s="345" t="s">
        <v>463</v>
      </c>
      <c r="B37" s="345" t="s">
        <v>464</v>
      </c>
      <c r="C37" s="345" t="s">
        <v>461</v>
      </c>
      <c r="D37" s="345" t="s">
        <v>1131</v>
      </c>
      <c r="E37" s="340" t="e">
        <f>(T6_CCGBFI_201314!J38-T11_Prev68CCG_1314Q2!F37)/T6_CCGBFI_201314!J38</f>
        <v>#DIV/0!</v>
      </c>
      <c r="F37" s="341">
        <f>(T6_CCGBFI_201314!N38-T12_Prev68CCG_1314Q3!F37)/T6_CCGBFI_201314!N38</f>
        <v>0.44230676702065508</v>
      </c>
      <c r="G37" s="341">
        <f>(T6_CCGBFI_201314!R38-T13_Prev68CCG_1314Q4!F37)/T6_CCGBFI_201314!R38</f>
        <v>0.44742638410709323</v>
      </c>
      <c r="H37" s="341"/>
      <c r="I37" s="343"/>
      <c r="J37" s="344"/>
    </row>
    <row r="38" spans="1:10" x14ac:dyDescent="0.25">
      <c r="A38" s="345" t="s">
        <v>466</v>
      </c>
      <c r="B38" s="345" t="s">
        <v>467</v>
      </c>
      <c r="C38" s="345" t="s">
        <v>461</v>
      </c>
      <c r="D38" s="345" t="s">
        <v>1131</v>
      </c>
      <c r="E38" s="340">
        <f>(T6_CCGBFI_201314!J39-T11_Prev68CCG_1314Q2!F38)/T6_CCGBFI_201314!J39</f>
        <v>0.46235034076257137</v>
      </c>
      <c r="F38" s="341">
        <f>(T6_CCGBFI_201314!N39-T12_Prev68CCG_1314Q3!F38)/T6_CCGBFI_201314!N39</f>
        <v>0.39660855406854378</v>
      </c>
      <c r="G38" s="341"/>
      <c r="H38" s="341"/>
      <c r="I38" s="343"/>
      <c r="J38" s="344"/>
    </row>
    <row r="39" spans="1:10" x14ac:dyDescent="0.25">
      <c r="A39" s="345" t="s">
        <v>469</v>
      </c>
      <c r="B39" s="345" t="s">
        <v>470</v>
      </c>
      <c r="C39" s="345" t="s">
        <v>461</v>
      </c>
      <c r="D39" s="345" t="s">
        <v>1131</v>
      </c>
      <c r="E39" s="340">
        <f>(T6_CCGBFI_201314!J40-T11_Prev68CCG_1314Q2!F39)/T6_CCGBFI_201314!J40</f>
        <v>0.36050885908738473</v>
      </c>
      <c r="F39" s="341">
        <f>(T6_CCGBFI_201314!N40-T12_Prev68CCG_1314Q3!F39)/T6_CCGBFI_201314!N40</f>
        <v>0.45846602972399153</v>
      </c>
      <c r="G39" s="341">
        <f>(T6_CCGBFI_201314!R40-T13_Prev68CCG_1314Q4!F39)/T6_CCGBFI_201314!R40</f>
        <v>0.51572924388435881</v>
      </c>
      <c r="H39" s="341"/>
      <c r="I39" s="343"/>
      <c r="J39" s="344"/>
    </row>
    <row r="40" spans="1:10" x14ac:dyDescent="0.25">
      <c r="A40" s="345" t="s">
        <v>472</v>
      </c>
      <c r="B40" s="345" t="s">
        <v>473</v>
      </c>
      <c r="C40" s="345" t="s">
        <v>461</v>
      </c>
      <c r="D40" s="345" t="s">
        <v>1131</v>
      </c>
      <c r="E40" s="340"/>
      <c r="F40" s="341"/>
      <c r="G40" s="341"/>
      <c r="H40" s="341"/>
      <c r="I40" s="343"/>
      <c r="J40" s="344"/>
    </row>
    <row r="41" spans="1:10" x14ac:dyDescent="0.25">
      <c r="A41" s="345" t="s">
        <v>475</v>
      </c>
      <c r="B41" s="345" t="s">
        <v>476</v>
      </c>
      <c r="C41" s="345" t="s">
        <v>461</v>
      </c>
      <c r="D41" s="345" t="s">
        <v>1131</v>
      </c>
      <c r="E41" s="340" t="e">
        <f>(T6_CCGBFI_201314!J42-T11_Prev68CCG_1314Q2!F41)/T6_CCGBFI_201314!J42</f>
        <v>#DIV/0!</v>
      </c>
      <c r="F41" s="341">
        <f>(T6_CCGBFI_201314!N42-T12_Prev68CCG_1314Q3!F41)/T6_CCGBFI_201314!N42</f>
        <v>0.44987523278678571</v>
      </c>
      <c r="G41" s="341" t="e">
        <f>(T6_CCGBFI_201314!R42-T13_Prev68CCG_1314Q4!F41)/T6_CCGBFI_201314!R42</f>
        <v>#DIV/0!</v>
      </c>
      <c r="H41" s="341"/>
      <c r="I41" s="343"/>
      <c r="J41" s="344"/>
    </row>
    <row r="42" spans="1:10" x14ac:dyDescent="0.25">
      <c r="A42" s="345" t="s">
        <v>478</v>
      </c>
      <c r="B42" s="345" t="s">
        <v>479</v>
      </c>
      <c r="C42" s="345" t="s">
        <v>480</v>
      </c>
      <c r="D42" s="345" t="s">
        <v>1129</v>
      </c>
      <c r="E42" s="340">
        <f>(T6_CCGBFI_201314!J43-T11_Prev68CCG_1314Q2!F42)/T6_CCGBFI_201314!J43</f>
        <v>0.47929463047354864</v>
      </c>
      <c r="F42" s="341">
        <f>(T6_CCGBFI_201314!N43-T12_Prev68CCG_1314Q3!F42)/T6_CCGBFI_201314!N43</f>
        <v>0.43307314717952849</v>
      </c>
      <c r="G42" s="341">
        <f>(T6_CCGBFI_201314!R43-T13_Prev68CCG_1314Q4!F42)/T6_CCGBFI_201314!R43</f>
        <v>0.36831079794324895</v>
      </c>
      <c r="H42" s="341"/>
      <c r="I42" s="343"/>
      <c r="J42" s="344"/>
    </row>
    <row r="43" spans="1:10" x14ac:dyDescent="0.25">
      <c r="A43" s="345" t="s">
        <v>482</v>
      </c>
      <c r="B43" s="345" t="s">
        <v>483</v>
      </c>
      <c r="C43" s="345" t="s">
        <v>480</v>
      </c>
      <c r="D43" s="345" t="s">
        <v>1129</v>
      </c>
      <c r="E43" s="340">
        <f>(T6_CCGBFI_201314!J44-T11_Prev68CCG_1314Q2!F43)/T6_CCGBFI_201314!J44</f>
        <v>0.51396956834607399</v>
      </c>
      <c r="F43" s="341">
        <f>(T6_CCGBFI_201314!N44-T12_Prev68CCG_1314Q3!F43)/T6_CCGBFI_201314!N44</f>
        <v>0.51495860730689225</v>
      </c>
      <c r="G43" s="341">
        <f>(T6_CCGBFI_201314!R44-T13_Prev68CCG_1314Q4!F43)/T6_CCGBFI_201314!R44</f>
        <v>0.59770232425029124</v>
      </c>
      <c r="H43" s="341"/>
      <c r="I43" s="343"/>
      <c r="J43" s="344"/>
    </row>
    <row r="44" spans="1:10" x14ac:dyDescent="0.25">
      <c r="A44" s="345" t="s">
        <v>485</v>
      </c>
      <c r="B44" s="345" t="s">
        <v>486</v>
      </c>
      <c r="C44" s="345" t="s">
        <v>480</v>
      </c>
      <c r="D44" s="345" t="s">
        <v>1129</v>
      </c>
      <c r="E44" s="340">
        <f>(T6_CCGBFI_201314!J45-T11_Prev68CCG_1314Q2!F44)/T6_CCGBFI_201314!J45</f>
        <v>0.53362900019876758</v>
      </c>
      <c r="F44" s="341">
        <f>(T6_CCGBFI_201314!N45-T12_Prev68CCG_1314Q3!F44)/T6_CCGBFI_201314!N45</f>
        <v>0.52755882016520872</v>
      </c>
      <c r="G44" s="341">
        <f>(T6_CCGBFI_201314!R45-T13_Prev68CCG_1314Q4!F44)/T6_CCGBFI_201314!R45</f>
        <v>0.49410317632588097</v>
      </c>
      <c r="H44" s="341"/>
      <c r="I44" s="343"/>
      <c r="J44" s="344"/>
    </row>
    <row r="45" spans="1:10" x14ac:dyDescent="0.25">
      <c r="A45" s="345" t="s">
        <v>488</v>
      </c>
      <c r="B45" s="345" t="s">
        <v>489</v>
      </c>
      <c r="C45" s="345" t="s">
        <v>480</v>
      </c>
      <c r="D45" s="345" t="s">
        <v>1129</v>
      </c>
      <c r="E45" s="340">
        <f>(T6_CCGBFI_201314!J46-T11_Prev68CCG_1314Q2!F45)/T6_CCGBFI_201314!J46</f>
        <v>0.39467471535726034</v>
      </c>
      <c r="F45" s="341">
        <f>(T6_CCGBFI_201314!N46-T12_Prev68CCG_1314Q3!F45)/T6_CCGBFI_201314!N46</f>
        <v>0.52164522174691352</v>
      </c>
      <c r="G45" s="341">
        <f>(T6_CCGBFI_201314!R46-T13_Prev68CCG_1314Q4!F45)/T6_CCGBFI_201314!R46</f>
        <v>0.46546056423094828</v>
      </c>
      <c r="H45" s="341"/>
      <c r="I45" s="343"/>
      <c r="J45" s="344"/>
    </row>
    <row r="46" spans="1:10" x14ac:dyDescent="0.25">
      <c r="A46" s="345" t="s">
        <v>491</v>
      </c>
      <c r="B46" s="345" t="s">
        <v>492</v>
      </c>
      <c r="C46" s="345" t="s">
        <v>480</v>
      </c>
      <c r="D46" s="345" t="s">
        <v>1129</v>
      </c>
      <c r="E46" s="340">
        <f>(T6_CCGBFI_201314!J47-T11_Prev68CCG_1314Q2!F46)/T6_CCGBFI_201314!J47</f>
        <v>0.50132442704134528</v>
      </c>
      <c r="F46" s="341">
        <f>(T6_CCGBFI_201314!N47-T12_Prev68CCG_1314Q3!F46)/T6_CCGBFI_201314!N47</f>
        <v>0.52932216298552925</v>
      </c>
      <c r="G46" s="341">
        <f>(T6_CCGBFI_201314!R47-T13_Prev68CCG_1314Q4!F46)/T6_CCGBFI_201314!R47</f>
        <v>0.58669122357463155</v>
      </c>
      <c r="H46" s="341"/>
      <c r="I46" s="343"/>
      <c r="J46" s="344"/>
    </row>
    <row r="47" spans="1:10" x14ac:dyDescent="0.25">
      <c r="A47" s="345" t="s">
        <v>494</v>
      </c>
      <c r="B47" s="345" t="s">
        <v>495</v>
      </c>
      <c r="C47" s="345" t="s">
        <v>496</v>
      </c>
      <c r="D47" s="345" t="s">
        <v>497</v>
      </c>
      <c r="E47" s="340">
        <f>(T6_CCGBFI_201314!J48-T11_Prev68CCG_1314Q2!F47)/T6_CCGBFI_201314!J48</f>
        <v>0.39370837714686291</v>
      </c>
      <c r="F47" s="341">
        <f>(T6_CCGBFI_201314!N48-T12_Prev68CCG_1314Q3!F47)/T6_CCGBFI_201314!N48</f>
        <v>0.39560088238115032</v>
      </c>
      <c r="G47" s="341">
        <f>(T6_CCGBFI_201314!R48-T13_Prev68CCG_1314Q4!F47)/T6_CCGBFI_201314!R48</f>
        <v>0.36946096628624253</v>
      </c>
      <c r="H47" s="341"/>
      <c r="I47" s="343"/>
      <c r="J47" s="344"/>
    </row>
    <row r="48" spans="1:10" x14ac:dyDescent="0.25">
      <c r="A48" s="345" t="s">
        <v>499</v>
      </c>
      <c r="B48" s="345" t="s">
        <v>500</v>
      </c>
      <c r="C48" s="345" t="s">
        <v>496</v>
      </c>
      <c r="D48" s="345" t="s">
        <v>497</v>
      </c>
      <c r="E48" s="340">
        <f>(T6_CCGBFI_201314!J49-T11_Prev68CCG_1314Q2!F48)/T6_CCGBFI_201314!J49</f>
        <v>0.47831131436314356</v>
      </c>
      <c r="F48" s="341">
        <f>(T6_CCGBFI_201314!N49-T12_Prev68CCG_1314Q3!F48)/T6_CCGBFI_201314!N49</f>
        <v>0.48400241733575061</v>
      </c>
      <c r="G48" s="341"/>
      <c r="H48" s="341"/>
      <c r="I48" s="343"/>
      <c r="J48" s="344"/>
    </row>
    <row r="49" spans="1:10" x14ac:dyDescent="0.25">
      <c r="A49" s="345" t="s">
        <v>502</v>
      </c>
      <c r="B49" s="345" t="s">
        <v>503</v>
      </c>
      <c r="C49" s="345" t="s">
        <v>496</v>
      </c>
      <c r="D49" s="345" t="s">
        <v>497</v>
      </c>
      <c r="E49" s="340"/>
      <c r="F49" s="341"/>
      <c r="G49" s="341"/>
      <c r="H49" s="341"/>
      <c r="I49" s="343"/>
      <c r="J49" s="344"/>
    </row>
    <row r="50" spans="1:10" x14ac:dyDescent="0.25">
      <c r="A50" s="345" t="s">
        <v>505</v>
      </c>
      <c r="B50" s="345" t="s">
        <v>506</v>
      </c>
      <c r="C50" s="345" t="s">
        <v>496</v>
      </c>
      <c r="D50" s="345" t="s">
        <v>497</v>
      </c>
      <c r="E50" s="340"/>
      <c r="F50" s="341"/>
      <c r="G50" s="341"/>
      <c r="H50" s="341"/>
      <c r="I50" s="343"/>
      <c r="J50" s="344"/>
    </row>
    <row r="51" spans="1:10" x14ac:dyDescent="0.25">
      <c r="A51" s="345" t="s">
        <v>508</v>
      </c>
      <c r="B51" s="345" t="s">
        <v>509</v>
      </c>
      <c r="C51" s="345" t="s">
        <v>496</v>
      </c>
      <c r="D51" s="345" t="s">
        <v>497</v>
      </c>
      <c r="E51" s="340"/>
      <c r="F51" s="341"/>
      <c r="G51" s="341"/>
      <c r="H51" s="341"/>
      <c r="I51" s="343"/>
      <c r="J51" s="344"/>
    </row>
    <row r="52" spans="1:10" x14ac:dyDescent="0.25">
      <c r="A52" s="345" t="s">
        <v>511</v>
      </c>
      <c r="B52" s="345" t="s">
        <v>512</v>
      </c>
      <c r="C52" s="345" t="s">
        <v>496</v>
      </c>
      <c r="D52" s="345" t="s">
        <v>497</v>
      </c>
      <c r="E52" s="340">
        <f>(T6_CCGBFI_201314!J53-T11_Prev68CCG_1314Q2!F52)/T6_CCGBFI_201314!J53</f>
        <v>0.38775237628831555</v>
      </c>
      <c r="F52" s="341">
        <f>(T6_CCGBFI_201314!N53-T12_Prev68CCG_1314Q3!F52)/T6_CCGBFI_201314!N53</f>
        <v>0.39185023261027963</v>
      </c>
      <c r="G52" s="341"/>
      <c r="H52" s="341"/>
      <c r="I52" s="343"/>
      <c r="J52" s="344"/>
    </row>
    <row r="53" spans="1:10" x14ac:dyDescent="0.25">
      <c r="A53" s="345" t="s">
        <v>514</v>
      </c>
      <c r="B53" s="345" t="s">
        <v>515</v>
      </c>
      <c r="C53" s="345" t="s">
        <v>496</v>
      </c>
      <c r="D53" s="345" t="s">
        <v>497</v>
      </c>
      <c r="E53" s="340">
        <f>(T6_CCGBFI_201314!J54-T11_Prev68CCG_1314Q2!F53)/T6_CCGBFI_201314!J54</f>
        <v>0.28741013659237963</v>
      </c>
      <c r="F53" s="341">
        <f>(T6_CCGBFI_201314!N54-T12_Prev68CCG_1314Q3!F53)/T6_CCGBFI_201314!N54</f>
        <v>0.41583581731592839</v>
      </c>
      <c r="G53" s="341"/>
      <c r="H53" s="341"/>
      <c r="I53" s="343"/>
      <c r="J53" s="344"/>
    </row>
    <row r="54" spans="1:10" x14ac:dyDescent="0.25">
      <c r="A54" s="345" t="s">
        <v>517</v>
      </c>
      <c r="B54" s="345" t="s">
        <v>518</v>
      </c>
      <c r="C54" s="345" t="s">
        <v>496</v>
      </c>
      <c r="D54" s="345" t="s">
        <v>497</v>
      </c>
      <c r="E54" s="340" t="e">
        <f>(T6_CCGBFI_201314!J55-T11_Prev68CCG_1314Q2!F54)/T6_CCGBFI_201314!J55</f>
        <v>#DIV/0!</v>
      </c>
      <c r="F54" s="341"/>
      <c r="G54" s="341"/>
      <c r="H54" s="341"/>
      <c r="I54" s="343"/>
      <c r="J54" s="344"/>
    </row>
    <row r="55" spans="1:10" x14ac:dyDescent="0.25">
      <c r="A55" s="345" t="s">
        <v>520</v>
      </c>
      <c r="B55" s="345" t="s">
        <v>521</v>
      </c>
      <c r="C55" s="345" t="s">
        <v>496</v>
      </c>
      <c r="D55" s="345" t="s">
        <v>497</v>
      </c>
      <c r="E55" s="340">
        <f>(T6_CCGBFI_201314!J56-T11_Prev68CCG_1314Q2!F55)/T6_CCGBFI_201314!J56</f>
        <v>0.32318243426402815</v>
      </c>
      <c r="F55" s="341"/>
      <c r="G55" s="341">
        <f>(T6_CCGBFI_201314!R56-T13_Prev68CCG_1314Q4!F55)/T6_CCGBFI_201314!R56</f>
        <v>0.34617285828358496</v>
      </c>
      <c r="H55" s="341"/>
      <c r="I55" s="343"/>
      <c r="J55" s="344"/>
    </row>
    <row r="56" spans="1:10" x14ac:dyDescent="0.25">
      <c r="A56" s="345" t="s">
        <v>523</v>
      </c>
      <c r="B56" s="345" t="s">
        <v>524</v>
      </c>
      <c r="C56" s="345" t="s">
        <v>496</v>
      </c>
      <c r="D56" s="345" t="s">
        <v>497</v>
      </c>
      <c r="E56" s="340" t="e">
        <f>(T6_CCGBFI_201314!J57-T11_Prev68CCG_1314Q2!F56)/T6_CCGBFI_201314!J57</f>
        <v>#DIV/0!</v>
      </c>
      <c r="F56" s="341"/>
      <c r="G56" s="341" t="e">
        <f>(T6_CCGBFI_201314!R57-T13_Prev68CCG_1314Q4!F56)/T6_CCGBFI_201314!R57</f>
        <v>#DIV/0!</v>
      </c>
      <c r="H56" s="341"/>
      <c r="I56" s="343"/>
      <c r="J56" s="344"/>
    </row>
    <row r="57" spans="1:10" x14ac:dyDescent="0.25">
      <c r="A57" s="345" t="s">
        <v>526</v>
      </c>
      <c r="B57" s="345" t="s">
        <v>527</v>
      </c>
      <c r="C57" s="345" t="s">
        <v>496</v>
      </c>
      <c r="D57" s="345" t="s">
        <v>497</v>
      </c>
      <c r="E57" s="340"/>
      <c r="F57" s="341"/>
      <c r="G57" s="341"/>
      <c r="H57" s="341"/>
      <c r="I57" s="343"/>
      <c r="J57" s="344"/>
    </row>
    <row r="58" spans="1:10" x14ac:dyDescent="0.25">
      <c r="A58" s="345" t="s">
        <v>529</v>
      </c>
      <c r="B58" s="345" t="s">
        <v>530</v>
      </c>
      <c r="C58" s="345" t="s">
        <v>496</v>
      </c>
      <c r="D58" s="345" t="s">
        <v>497</v>
      </c>
      <c r="E58" s="340">
        <f>(T6_CCGBFI_201314!J59-T11_Prev68CCG_1314Q2!F58)/T6_CCGBFI_201314!J59</f>
        <v>0.45340143607965055</v>
      </c>
      <c r="F58" s="341">
        <f>(T6_CCGBFI_201314!N59-T12_Prev68CCG_1314Q3!F58)/T6_CCGBFI_201314!N59</f>
        <v>0.38663665327886854</v>
      </c>
      <c r="G58" s="341">
        <f>(T6_CCGBFI_201314!R59-T13_Prev68CCG_1314Q4!F58)/T6_CCGBFI_201314!R59</f>
        <v>0.43255017673894003</v>
      </c>
      <c r="H58" s="341"/>
      <c r="I58" s="343"/>
      <c r="J58" s="344"/>
    </row>
    <row r="59" spans="1:10" x14ac:dyDescent="0.25">
      <c r="A59" s="345" t="s">
        <v>532</v>
      </c>
      <c r="B59" s="345" t="s">
        <v>533</v>
      </c>
      <c r="C59" s="345" t="s">
        <v>534</v>
      </c>
      <c r="D59" s="345" t="s">
        <v>535</v>
      </c>
      <c r="E59" s="340"/>
      <c r="F59" s="341"/>
      <c r="G59" s="341"/>
      <c r="H59" s="341"/>
      <c r="I59" s="343"/>
      <c r="J59" s="344"/>
    </row>
    <row r="60" spans="1:10" x14ac:dyDescent="0.25">
      <c r="A60" s="345" t="s">
        <v>537</v>
      </c>
      <c r="B60" s="345" t="s">
        <v>538</v>
      </c>
      <c r="C60" s="345" t="s">
        <v>534</v>
      </c>
      <c r="D60" s="345" t="s">
        <v>535</v>
      </c>
      <c r="E60" s="340"/>
      <c r="F60" s="341"/>
      <c r="G60" s="341"/>
      <c r="H60" s="341"/>
      <c r="I60" s="343"/>
      <c r="J60" s="344"/>
    </row>
    <row r="61" spans="1:10" x14ac:dyDescent="0.25">
      <c r="A61" s="345" t="s">
        <v>540</v>
      </c>
      <c r="B61" s="345" t="s">
        <v>541</v>
      </c>
      <c r="C61" s="345" t="s">
        <v>534</v>
      </c>
      <c r="D61" s="345" t="s">
        <v>535</v>
      </c>
      <c r="E61" s="340">
        <f>(T6_CCGBFI_201314!J62-T11_Prev68CCG_1314Q2!F61)/T6_CCGBFI_201314!J62</f>
        <v>0.4954618899745008</v>
      </c>
      <c r="F61" s="341"/>
      <c r="G61" s="341">
        <f>(T6_CCGBFI_201314!R62-T13_Prev68CCG_1314Q4!F61)/T6_CCGBFI_201314!R62</f>
        <v>0.53276138872165357</v>
      </c>
      <c r="H61" s="341"/>
      <c r="I61" s="343"/>
      <c r="J61" s="344"/>
    </row>
    <row r="62" spans="1:10" x14ac:dyDescent="0.25">
      <c r="A62" s="345" t="s">
        <v>543</v>
      </c>
      <c r="B62" s="345" t="s">
        <v>544</v>
      </c>
      <c r="C62" s="345" t="s">
        <v>534</v>
      </c>
      <c r="D62" s="345" t="s">
        <v>535</v>
      </c>
      <c r="E62" s="340"/>
      <c r="F62" s="341"/>
      <c r="G62" s="341"/>
      <c r="H62" s="341"/>
      <c r="I62" s="343"/>
      <c r="J62" s="344"/>
    </row>
    <row r="63" spans="1:10" x14ac:dyDescent="0.25">
      <c r="A63" s="345" t="s">
        <v>546</v>
      </c>
      <c r="B63" s="345" t="s">
        <v>547</v>
      </c>
      <c r="C63" s="345" t="s">
        <v>534</v>
      </c>
      <c r="D63" s="345" t="s">
        <v>535</v>
      </c>
      <c r="E63" s="340" t="e">
        <f>(T6_CCGBFI_201314!J64-T11_Prev68CCG_1314Q2!F63)/T6_CCGBFI_201314!J64</f>
        <v>#DIV/0!</v>
      </c>
      <c r="F63" s="341"/>
      <c r="G63" s="341" t="e">
        <f>(T6_CCGBFI_201314!R64-T13_Prev68CCG_1314Q4!F63)/T6_CCGBFI_201314!R64</f>
        <v>#DIV/0!</v>
      </c>
      <c r="H63" s="341"/>
      <c r="I63" s="343"/>
      <c r="J63" s="344"/>
    </row>
    <row r="64" spans="1:10" x14ac:dyDescent="0.25">
      <c r="A64" s="345" t="s">
        <v>549</v>
      </c>
      <c r="B64" s="345" t="s">
        <v>550</v>
      </c>
      <c r="C64" s="345" t="s">
        <v>534</v>
      </c>
      <c r="D64" s="345" t="s">
        <v>535</v>
      </c>
      <c r="E64" s="340">
        <f>(T6_CCGBFI_201314!J65-T11_Prev68CCG_1314Q2!F64)/T6_CCGBFI_201314!J65</f>
        <v>0.45962222830550237</v>
      </c>
      <c r="F64" s="341"/>
      <c r="G64" s="341"/>
      <c r="H64" s="341"/>
      <c r="I64" s="343"/>
      <c r="J64" s="344"/>
    </row>
    <row r="65" spans="1:10" x14ac:dyDescent="0.25">
      <c r="A65" s="345" t="s">
        <v>552</v>
      </c>
      <c r="B65" s="345" t="s">
        <v>553</v>
      </c>
      <c r="C65" s="345" t="s">
        <v>534</v>
      </c>
      <c r="D65" s="345" t="s">
        <v>535</v>
      </c>
      <c r="E65" s="340" t="e">
        <f>(T6_CCGBFI_201314!J66-T11_Prev68CCG_1314Q2!F65)/T6_CCGBFI_201314!J66</f>
        <v>#DIV/0!</v>
      </c>
      <c r="F65" s="341"/>
      <c r="G65" s="341"/>
      <c r="H65" s="341"/>
      <c r="I65" s="343"/>
      <c r="J65" s="344"/>
    </row>
    <row r="66" spans="1:10" x14ac:dyDescent="0.25">
      <c r="A66" s="345" t="s">
        <v>555</v>
      </c>
      <c r="B66" s="345" t="s">
        <v>556</v>
      </c>
      <c r="C66" s="345" t="s">
        <v>534</v>
      </c>
      <c r="D66" s="345" t="s">
        <v>535</v>
      </c>
      <c r="E66" s="340"/>
      <c r="F66" s="341">
        <f>(T6_CCGBFI_201314!N67-T12_Prev68CCG_1314Q3!F66)/T6_CCGBFI_201314!N67</f>
        <v>0.47474747474747475</v>
      </c>
      <c r="G66" s="341"/>
      <c r="H66" s="341"/>
      <c r="I66" s="343"/>
      <c r="J66" s="344"/>
    </row>
    <row r="67" spans="1:10" x14ac:dyDescent="0.25">
      <c r="A67" s="345" t="s">
        <v>558</v>
      </c>
      <c r="B67" s="345" t="s">
        <v>559</v>
      </c>
      <c r="C67" s="345" t="s">
        <v>560</v>
      </c>
      <c r="D67" s="345" t="s">
        <v>561</v>
      </c>
      <c r="E67" s="340">
        <f>(T6_CCGBFI_201314!J68-T11_Prev68CCG_1314Q2!F67)/T6_CCGBFI_201314!J68</f>
        <v>0.55831265508684857</v>
      </c>
      <c r="F67" s="341">
        <f>(T6_CCGBFI_201314!N68-T12_Prev68CCG_1314Q3!F67)/T6_CCGBFI_201314!N68</f>
        <v>0.57780705606792571</v>
      </c>
      <c r="G67" s="341">
        <f>(T6_CCGBFI_201314!R68-T13_Prev68CCG_1314Q4!F67)/T6_CCGBFI_201314!R68</f>
        <v>0.61876275934102454</v>
      </c>
      <c r="H67" s="341"/>
      <c r="I67" s="343"/>
      <c r="J67" s="344"/>
    </row>
    <row r="68" spans="1:10" x14ac:dyDescent="0.25">
      <c r="A68" s="345" t="s">
        <v>563</v>
      </c>
      <c r="B68" s="345" t="s">
        <v>564</v>
      </c>
      <c r="C68" s="345" t="s">
        <v>560</v>
      </c>
      <c r="D68" s="345" t="s">
        <v>561</v>
      </c>
      <c r="E68" s="340"/>
      <c r="F68" s="341">
        <f>(T6_CCGBFI_201314!N69-T12_Prev68CCG_1314Q3!F68)/T6_CCGBFI_201314!N69</f>
        <v>0.59557956567410564</v>
      </c>
      <c r="G68" s="341">
        <f>(T6_CCGBFI_201314!R69-T13_Prev68CCG_1314Q4!F68)/T6_CCGBFI_201314!R69</f>
        <v>0.54663637511043806</v>
      </c>
      <c r="H68" s="341"/>
      <c r="I68" s="343"/>
      <c r="J68" s="344"/>
    </row>
    <row r="69" spans="1:10" x14ac:dyDescent="0.25">
      <c r="A69" s="345" t="s">
        <v>566</v>
      </c>
      <c r="B69" s="345" t="s">
        <v>567</v>
      </c>
      <c r="C69" s="345" t="s">
        <v>560</v>
      </c>
      <c r="D69" s="345" t="s">
        <v>561</v>
      </c>
      <c r="E69" s="340">
        <f>(T6_CCGBFI_201314!J70-T11_Prev68CCG_1314Q2!F69)/T6_CCGBFI_201314!J70</f>
        <v>0.41818072467016959</v>
      </c>
      <c r="F69" s="341">
        <f>(T6_CCGBFI_201314!N70-T12_Prev68CCG_1314Q3!F69)/T6_CCGBFI_201314!N70</f>
        <v>0.40463325378438775</v>
      </c>
      <c r="G69" s="341">
        <f>(T6_CCGBFI_201314!R70-T13_Prev68CCG_1314Q4!F69)/T6_CCGBFI_201314!R70</f>
        <v>0.39365913938716551</v>
      </c>
      <c r="H69" s="341"/>
      <c r="I69" s="343"/>
      <c r="J69" s="344"/>
    </row>
    <row r="70" spans="1:10" x14ac:dyDescent="0.25">
      <c r="A70" s="345" t="s">
        <v>569</v>
      </c>
      <c r="B70" s="345" t="s">
        <v>570</v>
      </c>
      <c r="C70" s="345" t="s">
        <v>560</v>
      </c>
      <c r="D70" s="345" t="s">
        <v>561</v>
      </c>
      <c r="E70" s="340"/>
      <c r="F70" s="341">
        <f>(T6_CCGBFI_201314!N71-T12_Prev68CCG_1314Q3!F70)/T6_CCGBFI_201314!N71</f>
        <v>0.53004480459622272</v>
      </c>
      <c r="G70" s="341">
        <f>(T6_CCGBFI_201314!R71-T13_Prev68CCG_1314Q4!F70)/T6_CCGBFI_201314!R71</f>
        <v>0.53266021017927068</v>
      </c>
      <c r="H70" s="341"/>
      <c r="I70" s="343"/>
      <c r="J70" s="344"/>
    </row>
    <row r="71" spans="1:10" x14ac:dyDescent="0.25">
      <c r="A71" s="345" t="s">
        <v>572</v>
      </c>
      <c r="B71" s="345" t="s">
        <v>573</v>
      </c>
      <c r="C71" s="345" t="s">
        <v>560</v>
      </c>
      <c r="D71" s="345" t="s">
        <v>561</v>
      </c>
      <c r="E71" s="340">
        <f>(T6_CCGBFI_201314!J72-T11_Prev68CCG_1314Q2!F71)/T6_CCGBFI_201314!J72</f>
        <v>0.45118596681096679</v>
      </c>
      <c r="F71" s="341">
        <f>(T6_CCGBFI_201314!N72-T12_Prev68CCG_1314Q3!F71)/T6_CCGBFI_201314!N72</f>
        <v>0.50296811730943114</v>
      </c>
      <c r="G71" s="341"/>
      <c r="H71" s="341"/>
      <c r="I71" s="343"/>
      <c r="J71" s="344"/>
    </row>
    <row r="72" spans="1:10" x14ac:dyDescent="0.25">
      <c r="A72" s="345" t="s">
        <v>575</v>
      </c>
      <c r="B72" s="345" t="s">
        <v>576</v>
      </c>
      <c r="C72" s="345" t="s">
        <v>560</v>
      </c>
      <c r="D72" s="345" t="s">
        <v>561</v>
      </c>
      <c r="E72" s="340">
        <f>(T6_CCGBFI_201314!J73-T11_Prev68CCG_1314Q2!F72)/T6_CCGBFI_201314!J73</f>
        <v>0.58971740893119906</v>
      </c>
      <c r="F72" s="341"/>
      <c r="G72" s="341"/>
      <c r="H72" s="341"/>
      <c r="I72" s="343"/>
      <c r="J72" s="344"/>
    </row>
    <row r="73" spans="1:10" x14ac:dyDescent="0.25">
      <c r="A73" s="345" t="s">
        <v>578</v>
      </c>
      <c r="B73" s="345" t="s">
        <v>579</v>
      </c>
      <c r="C73" s="345" t="s">
        <v>580</v>
      </c>
      <c r="D73" s="345" t="s">
        <v>1163</v>
      </c>
      <c r="E73" s="340"/>
      <c r="F73" s="341"/>
      <c r="G73" s="341"/>
      <c r="H73" s="341"/>
      <c r="I73" s="343"/>
      <c r="J73" s="344"/>
    </row>
    <row r="74" spans="1:10" x14ac:dyDescent="0.25">
      <c r="A74" s="345" t="s">
        <v>582</v>
      </c>
      <c r="B74" s="345" t="s">
        <v>583</v>
      </c>
      <c r="C74" s="345" t="s">
        <v>580</v>
      </c>
      <c r="D74" s="345" t="s">
        <v>1163</v>
      </c>
      <c r="E74" s="340" t="e">
        <f>(T6_CCGBFI_201314!J75-T11_Prev68CCG_1314Q2!F74)/T6_CCGBFI_201314!J75</f>
        <v>#DIV/0!</v>
      </c>
      <c r="F74" s="341">
        <f>(T6_CCGBFI_201314!N75-T12_Prev68CCG_1314Q3!F74)/T6_CCGBFI_201314!N75</f>
        <v>0.46661586106161296</v>
      </c>
      <c r="G74" s="341">
        <f>(T6_CCGBFI_201314!R75-T13_Prev68CCG_1314Q4!F74)/T6_CCGBFI_201314!R75</f>
        <v>0.47815386963385492</v>
      </c>
      <c r="H74" s="341"/>
      <c r="I74" s="343"/>
      <c r="J74" s="344"/>
    </row>
    <row r="75" spans="1:10" x14ac:dyDescent="0.25">
      <c r="A75" s="345" t="s">
        <v>585</v>
      </c>
      <c r="B75" s="345" t="s">
        <v>586</v>
      </c>
      <c r="C75" s="345" t="s">
        <v>580</v>
      </c>
      <c r="D75" s="345" t="s">
        <v>1163</v>
      </c>
      <c r="E75" s="340">
        <f>(T6_CCGBFI_201314!J76-T11_Prev68CCG_1314Q2!F75)/T6_CCGBFI_201314!J76</f>
        <v>0.31571891891891884</v>
      </c>
      <c r="F75" s="341">
        <f>(T6_CCGBFI_201314!N76-T12_Prev68CCG_1314Q3!F75)/T6_CCGBFI_201314!N76</f>
        <v>0.24345496682322465</v>
      </c>
      <c r="G75" s="341">
        <f>(T6_CCGBFI_201314!R76-T13_Prev68CCG_1314Q4!F75)/T6_CCGBFI_201314!R76</f>
        <v>0.31980974470962348</v>
      </c>
      <c r="H75" s="341"/>
      <c r="I75" s="343"/>
      <c r="J75" s="344"/>
    </row>
    <row r="76" spans="1:10" x14ac:dyDescent="0.25">
      <c r="A76" s="345" t="s">
        <v>588</v>
      </c>
      <c r="B76" s="345" t="s">
        <v>589</v>
      </c>
      <c r="C76" s="345" t="s">
        <v>580</v>
      </c>
      <c r="D76" s="345" t="s">
        <v>1163</v>
      </c>
      <c r="E76" s="340" t="e">
        <f>(T6_CCGBFI_201314!J77-T11_Prev68CCG_1314Q2!F76)/T6_CCGBFI_201314!J77</f>
        <v>#DIV/0!</v>
      </c>
      <c r="F76" s="341">
        <f>(T6_CCGBFI_201314!N77-T12_Prev68CCG_1314Q3!F76)/T6_CCGBFI_201314!N77</f>
        <v>0.31777464220923196</v>
      </c>
      <c r="G76" s="341" t="e">
        <f>(T6_CCGBFI_201314!R77-T13_Prev68CCG_1314Q4!F76)/T6_CCGBFI_201314!R77</f>
        <v>#DIV/0!</v>
      </c>
      <c r="H76" s="341"/>
      <c r="I76" s="343"/>
      <c r="J76" s="344"/>
    </row>
    <row r="77" spans="1:10" x14ac:dyDescent="0.25">
      <c r="A77" s="345" t="s">
        <v>591</v>
      </c>
      <c r="B77" s="345" t="s">
        <v>592</v>
      </c>
      <c r="C77" s="345" t="s">
        <v>580</v>
      </c>
      <c r="D77" s="345" t="s">
        <v>1163</v>
      </c>
      <c r="E77" s="340">
        <f>(T6_CCGBFI_201314!J78-T11_Prev68CCG_1314Q2!F77)/T6_CCGBFI_201314!J78</f>
        <v>0.38940570271236252</v>
      </c>
      <c r="F77" s="341">
        <f>(T6_CCGBFI_201314!N78-T12_Prev68CCG_1314Q3!F77)/T6_CCGBFI_201314!N78</f>
        <v>0.46928534704370178</v>
      </c>
      <c r="G77" s="341">
        <f>(T6_CCGBFI_201314!R78-T13_Prev68CCG_1314Q4!F77)/T6_CCGBFI_201314!R78</f>
        <v>0.3671847337917668</v>
      </c>
      <c r="H77" s="341"/>
      <c r="I77" s="343"/>
      <c r="J77" s="344"/>
    </row>
    <row r="78" spans="1:10" x14ac:dyDescent="0.25">
      <c r="A78" s="345" t="s">
        <v>594</v>
      </c>
      <c r="B78" s="345" t="s">
        <v>595</v>
      </c>
      <c r="C78" s="345" t="s">
        <v>580</v>
      </c>
      <c r="D78" s="345" t="s">
        <v>1163</v>
      </c>
      <c r="E78" s="340">
        <f>(T6_CCGBFI_201314!J79-T11_Prev68CCG_1314Q2!F78)/T6_CCGBFI_201314!J79</f>
        <v>0.45989724561153134</v>
      </c>
      <c r="F78" s="341">
        <f>(T6_CCGBFI_201314!N79-T12_Prev68CCG_1314Q3!F78)/T6_CCGBFI_201314!N79</f>
        <v>0.46995520212209313</v>
      </c>
      <c r="G78" s="341">
        <f>(T6_CCGBFI_201314!R79-T13_Prev68CCG_1314Q4!F78)/T6_CCGBFI_201314!R79</f>
        <v>0.42392909896602654</v>
      </c>
      <c r="H78" s="341"/>
      <c r="I78" s="343"/>
      <c r="J78" s="344"/>
    </row>
    <row r="79" spans="1:10" x14ac:dyDescent="0.25">
      <c r="A79" s="345" t="s">
        <v>597</v>
      </c>
      <c r="B79" s="345" t="s">
        <v>598</v>
      </c>
      <c r="C79" s="345" t="s">
        <v>580</v>
      </c>
      <c r="D79" s="345" t="s">
        <v>1163</v>
      </c>
      <c r="E79" s="340">
        <f>(T6_CCGBFI_201314!J80-T11_Prev68CCG_1314Q2!F79)/T6_CCGBFI_201314!J80</f>
        <v>0.59761694616063543</v>
      </c>
      <c r="F79" s="341">
        <f>(T6_CCGBFI_201314!N80-T12_Prev68CCG_1314Q3!F79)/T6_CCGBFI_201314!N80</f>
        <v>0.57580602184918728</v>
      </c>
      <c r="G79" s="341">
        <f>(T6_CCGBFI_201314!R80-T13_Prev68CCG_1314Q4!F79)/T6_CCGBFI_201314!R80</f>
        <v>0.56117386952361048</v>
      </c>
      <c r="H79" s="341"/>
      <c r="I79" s="343"/>
      <c r="J79" s="344"/>
    </row>
    <row r="80" spans="1:10" x14ac:dyDescent="0.25">
      <c r="A80" s="345" t="s">
        <v>600</v>
      </c>
      <c r="B80" s="345" t="s">
        <v>601</v>
      </c>
      <c r="C80" s="345" t="s">
        <v>580</v>
      </c>
      <c r="D80" s="345" t="s">
        <v>1163</v>
      </c>
      <c r="E80" s="340">
        <f>(T6_CCGBFI_201314!J81-T11_Prev68CCG_1314Q2!F80)/T6_CCGBFI_201314!J81</f>
        <v>0.56278898278061229</v>
      </c>
      <c r="F80" s="341">
        <f>(T6_CCGBFI_201314!N81-T12_Prev68CCG_1314Q3!F80)/T6_CCGBFI_201314!N81</f>
        <v>0.49199765279823271</v>
      </c>
      <c r="G80" s="341">
        <f>(T6_CCGBFI_201314!R81-T13_Prev68CCG_1314Q4!F80)/T6_CCGBFI_201314!R81</f>
        <v>0.50593027593195938</v>
      </c>
      <c r="H80" s="341"/>
      <c r="I80" s="343"/>
      <c r="J80" s="344"/>
    </row>
    <row r="81" spans="1:10" x14ac:dyDescent="0.25">
      <c r="A81" s="345" t="s">
        <v>603</v>
      </c>
      <c r="B81" s="345" t="s">
        <v>604</v>
      </c>
      <c r="C81" s="345" t="s">
        <v>605</v>
      </c>
      <c r="D81" s="345" t="s">
        <v>1158</v>
      </c>
      <c r="E81" s="340" t="e">
        <f>(T6_CCGBFI_201314!J82-T11_Prev68CCG_1314Q2!F81)/T6_CCGBFI_201314!J82</f>
        <v>#DIV/0!</v>
      </c>
      <c r="F81" s="341">
        <f>(T6_CCGBFI_201314!N82-T12_Prev68CCG_1314Q3!F81)/T6_CCGBFI_201314!N82</f>
        <v>0.43199705255236426</v>
      </c>
      <c r="G81" s="341"/>
      <c r="H81" s="341"/>
      <c r="I81" s="343"/>
      <c r="J81" s="344"/>
    </row>
    <row r="82" spans="1:10" x14ac:dyDescent="0.25">
      <c r="A82" s="345" t="s">
        <v>607</v>
      </c>
      <c r="B82" s="345" t="s">
        <v>608</v>
      </c>
      <c r="C82" s="345" t="s">
        <v>605</v>
      </c>
      <c r="D82" s="345" t="s">
        <v>1158</v>
      </c>
      <c r="E82" s="340" t="e">
        <f>(T6_CCGBFI_201314!J83-T11_Prev68CCG_1314Q2!F82)/T6_CCGBFI_201314!J83</f>
        <v>#DIV/0!</v>
      </c>
      <c r="F82" s="341" t="e">
        <f>(T6_CCGBFI_201314!N83-T12_Prev68CCG_1314Q3!F82)/T6_CCGBFI_201314!N83</f>
        <v>#DIV/0!</v>
      </c>
      <c r="G82" s="341"/>
      <c r="H82" s="341"/>
      <c r="I82" s="343"/>
      <c r="J82" s="344"/>
    </row>
    <row r="83" spans="1:10" x14ac:dyDescent="0.25">
      <c r="A83" s="345" t="s">
        <v>610</v>
      </c>
      <c r="B83" s="345" t="s">
        <v>611</v>
      </c>
      <c r="C83" s="345" t="s">
        <v>605</v>
      </c>
      <c r="D83" s="345" t="s">
        <v>1158</v>
      </c>
      <c r="E83" s="340"/>
      <c r="F83" s="341"/>
      <c r="G83" s="341"/>
      <c r="H83" s="341"/>
      <c r="I83" s="343"/>
      <c r="J83" s="344"/>
    </row>
    <row r="84" spans="1:10" x14ac:dyDescent="0.25">
      <c r="A84" s="345" t="s">
        <v>613</v>
      </c>
      <c r="B84" s="345" t="s">
        <v>614</v>
      </c>
      <c r="C84" s="345" t="s">
        <v>605</v>
      </c>
      <c r="D84" s="345" t="s">
        <v>1158</v>
      </c>
      <c r="E84" s="340">
        <f>(T6_CCGBFI_201314!J85-T11_Prev68CCG_1314Q2!F84)/T6_CCGBFI_201314!J85</f>
        <v>0.45525039102886988</v>
      </c>
      <c r="F84" s="341">
        <f>(T6_CCGBFI_201314!N85-T12_Prev68CCG_1314Q3!F84)/T6_CCGBFI_201314!N85</f>
        <v>0.43097112106592328</v>
      </c>
      <c r="G84" s="341">
        <f>(T6_CCGBFI_201314!R85-T13_Prev68CCG_1314Q4!F84)/T6_CCGBFI_201314!R85</f>
        <v>0.51248101495379361</v>
      </c>
      <c r="H84" s="341"/>
      <c r="I84" s="343"/>
      <c r="J84" s="344"/>
    </row>
    <row r="85" spans="1:10" x14ac:dyDescent="0.25">
      <c r="A85" s="345" t="s">
        <v>616</v>
      </c>
      <c r="B85" s="345" t="s">
        <v>617</v>
      </c>
      <c r="C85" s="345" t="s">
        <v>605</v>
      </c>
      <c r="D85" s="345" t="s">
        <v>1158</v>
      </c>
      <c r="E85" s="340">
        <f>(T6_CCGBFI_201314!J86-T11_Prev68CCG_1314Q2!F85)/T6_CCGBFI_201314!J86</f>
        <v>0.58125000000000004</v>
      </c>
      <c r="F85" s="341">
        <f>(T6_CCGBFI_201314!N86-T12_Prev68CCG_1314Q3!F85)/T6_CCGBFI_201314!N86</f>
        <v>0.55707974889560563</v>
      </c>
      <c r="G85" s="341">
        <f>(T6_CCGBFI_201314!R86-T13_Prev68CCG_1314Q4!F85)/T6_CCGBFI_201314!R86</f>
        <v>0.65398092271753938</v>
      </c>
      <c r="H85" s="341"/>
      <c r="I85" s="343"/>
      <c r="J85" s="344"/>
    </row>
    <row r="86" spans="1:10" x14ac:dyDescent="0.25">
      <c r="A86" s="345" t="s">
        <v>619</v>
      </c>
      <c r="B86" s="345" t="s">
        <v>620</v>
      </c>
      <c r="C86" s="345" t="s">
        <v>605</v>
      </c>
      <c r="D86" s="345" t="s">
        <v>1158</v>
      </c>
      <c r="E86" s="340"/>
      <c r="F86" s="341"/>
      <c r="G86" s="341"/>
      <c r="H86" s="341"/>
      <c r="I86" s="343"/>
      <c r="J86" s="344"/>
    </row>
    <row r="87" spans="1:10" x14ac:dyDescent="0.25">
      <c r="A87" s="345" t="s">
        <v>622</v>
      </c>
      <c r="B87" s="345" t="s">
        <v>623</v>
      </c>
      <c r="C87" s="345" t="s">
        <v>605</v>
      </c>
      <c r="D87" s="345" t="s">
        <v>1158</v>
      </c>
      <c r="E87" s="340"/>
      <c r="F87" s="341"/>
      <c r="G87" s="341"/>
      <c r="H87" s="341"/>
      <c r="I87" s="343"/>
      <c r="J87" s="344"/>
    </row>
    <row r="88" spans="1:10" x14ac:dyDescent="0.25">
      <c r="A88" s="345" t="s">
        <v>625</v>
      </c>
      <c r="B88" s="345" t="s">
        <v>626</v>
      </c>
      <c r="C88" s="345" t="s">
        <v>605</v>
      </c>
      <c r="D88" s="345" t="s">
        <v>1158</v>
      </c>
      <c r="E88" s="340" t="e">
        <f>(T6_CCGBFI_201314!J89-T11_Prev68CCG_1314Q2!F88)/T6_CCGBFI_201314!J89</f>
        <v>#DIV/0!</v>
      </c>
      <c r="F88" s="341"/>
      <c r="G88" s="341"/>
      <c r="H88" s="341"/>
      <c r="I88" s="343"/>
      <c r="J88" s="344"/>
    </row>
    <row r="89" spans="1:10" x14ac:dyDescent="0.25">
      <c r="A89" s="345" t="s">
        <v>628</v>
      </c>
      <c r="B89" s="345" t="s">
        <v>629</v>
      </c>
      <c r="C89" s="345" t="s">
        <v>630</v>
      </c>
      <c r="D89" s="345" t="s">
        <v>1136</v>
      </c>
      <c r="E89" s="340">
        <f>(T6_CCGBFI_201314!J90-T11_Prev68CCG_1314Q2!F89)/T6_CCGBFI_201314!J90</f>
        <v>0.54449800445757524</v>
      </c>
      <c r="F89" s="341">
        <f>(T6_CCGBFI_201314!N90-T12_Prev68CCG_1314Q3!F89)/T6_CCGBFI_201314!N90</f>
        <v>0.55688699385146967</v>
      </c>
      <c r="G89" s="341"/>
      <c r="H89" s="341"/>
      <c r="I89" s="343"/>
      <c r="J89" s="344"/>
    </row>
    <row r="90" spans="1:10" x14ac:dyDescent="0.25">
      <c r="A90" s="345" t="s">
        <v>632</v>
      </c>
      <c r="B90" s="345" t="s">
        <v>633</v>
      </c>
      <c r="C90" s="345" t="s">
        <v>630</v>
      </c>
      <c r="D90" s="345" t="s">
        <v>1136</v>
      </c>
      <c r="E90" s="340" t="e">
        <f>(T6_CCGBFI_201314!J91-T11_Prev68CCG_1314Q2!F90)/T6_CCGBFI_201314!J91</f>
        <v>#DIV/0!</v>
      </c>
      <c r="F90" s="341">
        <f>(T6_CCGBFI_201314!N91-T12_Prev68CCG_1314Q3!F90)/T6_CCGBFI_201314!N91</f>
        <v>0.52173506007177406</v>
      </c>
      <c r="G90" s="341"/>
      <c r="H90" s="341"/>
      <c r="I90" s="343"/>
      <c r="J90" s="344"/>
    </row>
    <row r="91" spans="1:10" x14ac:dyDescent="0.25">
      <c r="A91" s="345" t="s">
        <v>635</v>
      </c>
      <c r="B91" s="345" t="s">
        <v>636</v>
      </c>
      <c r="C91" s="345" t="s">
        <v>630</v>
      </c>
      <c r="D91" s="345" t="s">
        <v>1136</v>
      </c>
      <c r="E91" s="340"/>
      <c r="F91" s="341"/>
      <c r="G91" s="341"/>
      <c r="H91" s="341"/>
      <c r="I91" s="343"/>
      <c r="J91" s="344"/>
    </row>
    <row r="92" spans="1:10" x14ac:dyDescent="0.25">
      <c r="A92" s="345" t="s">
        <v>638</v>
      </c>
      <c r="B92" s="345" t="s">
        <v>639</v>
      </c>
      <c r="C92" s="345" t="s">
        <v>630</v>
      </c>
      <c r="D92" s="345" t="s">
        <v>1136</v>
      </c>
      <c r="E92" s="340"/>
      <c r="F92" s="341"/>
      <c r="G92" s="341"/>
      <c r="H92" s="341"/>
      <c r="I92" s="343"/>
      <c r="J92" s="344"/>
    </row>
    <row r="93" spans="1:10" x14ac:dyDescent="0.25">
      <c r="A93" s="345" t="s">
        <v>641</v>
      </c>
      <c r="B93" s="345" t="s">
        <v>642</v>
      </c>
      <c r="C93" s="345" t="s">
        <v>630</v>
      </c>
      <c r="D93" s="345" t="s">
        <v>1136</v>
      </c>
      <c r="E93" s="340" t="e">
        <f>(T6_CCGBFI_201314!J94-T11_Prev68CCG_1314Q2!F93)/T6_CCGBFI_201314!J94</f>
        <v>#DIV/0!</v>
      </c>
      <c r="F93" s="341" t="e">
        <f>(T6_CCGBFI_201314!N94-T12_Prev68CCG_1314Q3!F93)/T6_CCGBFI_201314!N94</f>
        <v>#DIV/0!</v>
      </c>
      <c r="G93" s="341" t="e">
        <f>(T6_CCGBFI_201314!R94-T13_Prev68CCG_1314Q4!F93)/T6_CCGBFI_201314!R94</f>
        <v>#DIV/0!</v>
      </c>
      <c r="H93" s="341"/>
      <c r="I93" s="343"/>
      <c r="J93" s="344"/>
    </row>
    <row r="94" spans="1:10" x14ac:dyDescent="0.25">
      <c r="A94" s="345" t="s">
        <v>644</v>
      </c>
      <c r="B94" s="345" t="s">
        <v>645</v>
      </c>
      <c r="C94" s="345" t="s">
        <v>646</v>
      </c>
      <c r="D94" s="345" t="s">
        <v>647</v>
      </c>
      <c r="E94" s="340"/>
      <c r="F94" s="341"/>
      <c r="G94" s="341"/>
      <c r="H94" s="341"/>
      <c r="I94" s="343"/>
      <c r="J94" s="344"/>
    </row>
    <row r="95" spans="1:10" x14ac:dyDescent="0.25">
      <c r="A95" s="345" t="s">
        <v>649</v>
      </c>
      <c r="B95" s="345" t="s">
        <v>650</v>
      </c>
      <c r="C95" s="345" t="s">
        <v>646</v>
      </c>
      <c r="D95" s="345" t="s">
        <v>647</v>
      </c>
      <c r="E95" s="340">
        <f>(T6_CCGBFI_201314!J96-T11_Prev68CCG_1314Q2!F95)/T6_CCGBFI_201314!J96</f>
        <v>0.23929233573201758</v>
      </c>
      <c r="F95" s="341" t="e">
        <f>(T6_CCGBFI_201314!N96-T12_Prev68CCG_1314Q3!F95)/T6_CCGBFI_201314!N96</f>
        <v>#DIV/0!</v>
      </c>
      <c r="G95" s="341">
        <f>(T6_CCGBFI_201314!R96-T13_Prev68CCG_1314Q4!F95)/T6_CCGBFI_201314!R96</f>
        <v>0.37205187023079439</v>
      </c>
      <c r="H95" s="341"/>
      <c r="I95" s="343"/>
      <c r="J95" s="344"/>
    </row>
    <row r="96" spans="1:10" x14ac:dyDescent="0.25">
      <c r="A96" s="345" t="s">
        <v>652</v>
      </c>
      <c r="B96" s="345" t="s">
        <v>653</v>
      </c>
      <c r="C96" s="345" t="s">
        <v>646</v>
      </c>
      <c r="D96" s="345" t="s">
        <v>647</v>
      </c>
      <c r="E96" s="340" t="e">
        <f>(T6_CCGBFI_201314!J97-T11_Prev68CCG_1314Q2!F96)/T6_CCGBFI_201314!J97</f>
        <v>#DIV/0!</v>
      </c>
      <c r="F96" s="341">
        <f>(T6_CCGBFI_201314!N97-T12_Prev68CCG_1314Q3!F96)/T6_CCGBFI_201314!N97</f>
        <v>0.41208714807415042</v>
      </c>
      <c r="G96" s="341" t="e">
        <f>(T6_CCGBFI_201314!R97-T13_Prev68CCG_1314Q4!F96)/T6_CCGBFI_201314!R97</f>
        <v>#DIV/0!</v>
      </c>
      <c r="H96" s="341"/>
      <c r="I96" s="343"/>
      <c r="J96" s="344"/>
    </row>
    <row r="97" spans="1:10" x14ac:dyDescent="0.25">
      <c r="A97" s="345" t="s">
        <v>655</v>
      </c>
      <c r="B97" s="345" t="s">
        <v>656</v>
      </c>
      <c r="C97" s="345" t="s">
        <v>646</v>
      </c>
      <c r="D97" s="345" t="s">
        <v>647</v>
      </c>
      <c r="E97" s="340">
        <f>(T6_CCGBFI_201314!J98-T11_Prev68CCG_1314Q2!F97)/T6_CCGBFI_201314!J98</f>
        <v>0.48099228740275779</v>
      </c>
      <c r="F97" s="341">
        <f>(T6_CCGBFI_201314!N98-T12_Prev68CCG_1314Q3!F97)/T6_CCGBFI_201314!N98</f>
        <v>0.47140691745900509</v>
      </c>
      <c r="G97" s="341">
        <f>(T6_CCGBFI_201314!R98-T13_Prev68CCG_1314Q4!F97)/T6_CCGBFI_201314!R98</f>
        <v>0.50885383310299881</v>
      </c>
      <c r="H97" s="341"/>
      <c r="I97" s="343"/>
      <c r="J97" s="344"/>
    </row>
    <row r="98" spans="1:10" x14ac:dyDescent="0.25">
      <c r="A98" s="345" t="s">
        <v>658</v>
      </c>
      <c r="B98" s="345" t="s">
        <v>659</v>
      </c>
      <c r="C98" s="345" t="s">
        <v>646</v>
      </c>
      <c r="D98" s="345" t="s">
        <v>647</v>
      </c>
      <c r="E98" s="340">
        <f>(T6_CCGBFI_201314!J99-T11_Prev68CCG_1314Q2!F98)/T6_CCGBFI_201314!J99</f>
        <v>0.42386901770037166</v>
      </c>
      <c r="F98" s="341"/>
      <c r="G98" s="341">
        <f>(T6_CCGBFI_201314!R99-T13_Prev68CCG_1314Q4!F98)/T6_CCGBFI_201314!R99</f>
        <v>0.426992119089317</v>
      </c>
      <c r="H98" s="341"/>
      <c r="I98" s="343"/>
      <c r="J98" s="344"/>
    </row>
    <row r="99" spans="1:10" x14ac:dyDescent="0.25">
      <c r="A99" s="345" t="s">
        <v>661</v>
      </c>
      <c r="B99" s="345" t="s">
        <v>662</v>
      </c>
      <c r="C99" s="345" t="s">
        <v>646</v>
      </c>
      <c r="D99" s="345" t="s">
        <v>647</v>
      </c>
      <c r="E99" s="340">
        <f>(T6_CCGBFI_201314!J100-T11_Prev68CCG_1314Q2!F99)/T6_CCGBFI_201314!J100</f>
        <v>0.24673854182050908</v>
      </c>
      <c r="F99" s="341">
        <f>(T6_CCGBFI_201314!N100-T12_Prev68CCG_1314Q3!F99)/T6_CCGBFI_201314!N100</f>
        <v>0.22459134093603375</v>
      </c>
      <c r="G99" s="341">
        <f>(T6_CCGBFI_201314!R100-T13_Prev68CCG_1314Q4!F99)/T6_CCGBFI_201314!R100</f>
        <v>0.20503934088704842</v>
      </c>
      <c r="H99" s="341"/>
      <c r="I99" s="343"/>
      <c r="J99" s="344"/>
    </row>
    <row r="100" spans="1:10" x14ac:dyDescent="0.25">
      <c r="A100" s="345" t="s">
        <v>664</v>
      </c>
      <c r="B100" s="345" t="s">
        <v>665</v>
      </c>
      <c r="C100" s="345" t="s">
        <v>646</v>
      </c>
      <c r="D100" s="345" t="s">
        <v>647</v>
      </c>
      <c r="E100" s="340" t="e">
        <f>(T6_CCGBFI_201314!J101-T11_Prev68CCG_1314Q2!F100)/T6_CCGBFI_201314!J101</f>
        <v>#DIV/0!</v>
      </c>
      <c r="F100" s="341">
        <f>(T6_CCGBFI_201314!N101-T12_Prev68CCG_1314Q3!F100)/T6_CCGBFI_201314!N101</f>
        <v>0.35794932942206842</v>
      </c>
      <c r="G100" s="341">
        <f>(T6_CCGBFI_201314!R101-T13_Prev68CCG_1314Q4!F100)/T6_CCGBFI_201314!R101</f>
        <v>0.27978742689597547</v>
      </c>
      <c r="H100" s="341"/>
      <c r="I100" s="343"/>
      <c r="J100" s="344"/>
    </row>
    <row r="101" spans="1:10" x14ac:dyDescent="0.25">
      <c r="A101" s="345" t="s">
        <v>667</v>
      </c>
      <c r="B101" s="345" t="s">
        <v>668</v>
      </c>
      <c r="C101" s="345" t="s">
        <v>646</v>
      </c>
      <c r="D101" s="345" t="s">
        <v>647</v>
      </c>
      <c r="E101" s="340" t="e">
        <f>(T6_CCGBFI_201314!J102-T11_Prev68CCG_1314Q2!F101)/T6_CCGBFI_201314!J102</f>
        <v>#DIV/0!</v>
      </c>
      <c r="F101" s="341">
        <f>(T6_CCGBFI_201314!N102-T12_Prev68CCG_1314Q3!F101)/T6_CCGBFI_201314!N102</f>
        <v>0.33338032388235922</v>
      </c>
      <c r="G101" s="341">
        <f>(T6_CCGBFI_201314!R102-T13_Prev68CCG_1314Q4!F101)/T6_CCGBFI_201314!R102</f>
        <v>0.32860338438946096</v>
      </c>
      <c r="H101" s="341"/>
      <c r="I101" s="343"/>
      <c r="J101" s="344"/>
    </row>
    <row r="102" spans="1:10" x14ac:dyDescent="0.25">
      <c r="A102" s="345" t="s">
        <v>670</v>
      </c>
      <c r="B102" s="345" t="s">
        <v>671</v>
      </c>
      <c r="C102" s="345" t="s">
        <v>646</v>
      </c>
      <c r="D102" s="345" t="s">
        <v>647</v>
      </c>
      <c r="E102" s="340"/>
      <c r="F102" s="341"/>
      <c r="G102" s="341"/>
      <c r="H102" s="341"/>
      <c r="I102" s="343"/>
      <c r="J102" s="344"/>
    </row>
    <row r="103" spans="1:10" x14ac:dyDescent="0.25">
      <c r="A103" s="345" t="s">
        <v>673</v>
      </c>
      <c r="B103" s="345" t="s">
        <v>674</v>
      </c>
      <c r="C103" s="345" t="s">
        <v>646</v>
      </c>
      <c r="D103" s="345" t="s">
        <v>647</v>
      </c>
      <c r="E103" s="340">
        <f>(T6_CCGBFI_201314!J104-T11_Prev68CCG_1314Q2!F103)/T6_CCGBFI_201314!J104</f>
        <v>0.43026489441930621</v>
      </c>
      <c r="F103" s="341">
        <f>(T6_CCGBFI_201314!N104-T12_Prev68CCG_1314Q3!F103)/T6_CCGBFI_201314!N104</f>
        <v>0.41560114280361582</v>
      </c>
      <c r="G103" s="341">
        <f>(T6_CCGBFI_201314!R104-T13_Prev68CCG_1314Q4!F103)/T6_CCGBFI_201314!R104</f>
        <v>0.47278608736942079</v>
      </c>
      <c r="H103" s="341"/>
      <c r="I103" s="343"/>
      <c r="J103" s="344"/>
    </row>
    <row r="104" spans="1:10" x14ac:dyDescent="0.25">
      <c r="A104" s="345" t="s">
        <v>676</v>
      </c>
      <c r="B104" s="345" t="s">
        <v>677</v>
      </c>
      <c r="C104" s="345" t="s">
        <v>678</v>
      </c>
      <c r="D104" s="345" t="s">
        <v>1133</v>
      </c>
      <c r="E104" s="340">
        <f>(T6_CCGBFI_201314!J105-T11_Prev68CCG_1314Q2!F104)/T6_CCGBFI_201314!J105</f>
        <v>0.44071920912716278</v>
      </c>
      <c r="F104" s="341">
        <f>(T6_CCGBFI_201314!N105-T12_Prev68CCG_1314Q3!F104)/T6_CCGBFI_201314!N105</f>
        <v>0.45462919481270092</v>
      </c>
      <c r="G104" s="341">
        <f>(T6_CCGBFI_201314!R105-T13_Prev68CCG_1314Q4!F104)/T6_CCGBFI_201314!R105</f>
        <v>0.44793067383833846</v>
      </c>
      <c r="H104" s="341"/>
      <c r="I104" s="343"/>
      <c r="J104" s="344"/>
    </row>
    <row r="105" spans="1:10" x14ac:dyDescent="0.25">
      <c r="A105" s="345" t="s">
        <v>680</v>
      </c>
      <c r="B105" s="345" t="s">
        <v>681</v>
      </c>
      <c r="C105" s="345" t="s">
        <v>678</v>
      </c>
      <c r="D105" s="345" t="s">
        <v>1133</v>
      </c>
      <c r="E105" s="340" t="e">
        <f>(T6_CCGBFI_201314!J106-T11_Prev68CCG_1314Q2!F105)/T6_CCGBFI_201314!J106</f>
        <v>#DIV/0!</v>
      </c>
      <c r="F105" s="341" t="e">
        <f>(T6_CCGBFI_201314!N106-T12_Prev68CCG_1314Q3!F105)/T6_CCGBFI_201314!N106</f>
        <v>#DIV/0!</v>
      </c>
      <c r="G105" s="341"/>
      <c r="H105" s="341"/>
      <c r="I105" s="343"/>
      <c r="J105" s="344"/>
    </row>
    <row r="106" spans="1:10" x14ac:dyDescent="0.25">
      <c r="A106" s="345" t="s">
        <v>683</v>
      </c>
      <c r="B106" s="345" t="s">
        <v>684</v>
      </c>
      <c r="C106" s="345" t="s">
        <v>678</v>
      </c>
      <c r="D106" s="345" t="s">
        <v>1133</v>
      </c>
      <c r="E106" s="340"/>
      <c r="F106" s="341"/>
      <c r="G106" s="341"/>
      <c r="H106" s="341"/>
      <c r="I106" s="343"/>
      <c r="J106" s="344"/>
    </row>
    <row r="107" spans="1:10" x14ac:dyDescent="0.25">
      <c r="A107" s="345" t="s">
        <v>686</v>
      </c>
      <c r="B107" s="345" t="s">
        <v>687</v>
      </c>
      <c r="C107" s="345" t="s">
        <v>678</v>
      </c>
      <c r="D107" s="345" t="s">
        <v>1133</v>
      </c>
      <c r="E107" s="340">
        <f>(T6_CCGBFI_201314!J108-T11_Prev68CCG_1314Q2!F107)/T6_CCGBFI_201314!J108</f>
        <v>0.38831683480951706</v>
      </c>
      <c r="F107" s="341">
        <f>(T6_CCGBFI_201314!N108-T12_Prev68CCG_1314Q3!F107)/T6_CCGBFI_201314!N108</f>
        <v>0.29155507612954418</v>
      </c>
      <c r="G107" s="341"/>
      <c r="H107" s="341"/>
      <c r="I107" s="343"/>
      <c r="J107" s="344"/>
    </row>
    <row r="108" spans="1:10" x14ac:dyDescent="0.25">
      <c r="A108" s="345" t="s">
        <v>689</v>
      </c>
      <c r="B108" s="345" t="s">
        <v>690</v>
      </c>
      <c r="C108" s="345" t="s">
        <v>678</v>
      </c>
      <c r="D108" s="345" t="s">
        <v>1133</v>
      </c>
      <c r="E108" s="340"/>
      <c r="F108" s="341"/>
      <c r="G108" s="341"/>
      <c r="H108" s="341"/>
      <c r="I108" s="343"/>
      <c r="J108" s="344"/>
    </row>
    <row r="109" spans="1:10" x14ac:dyDescent="0.25">
      <c r="A109" s="345" t="s">
        <v>692</v>
      </c>
      <c r="B109" s="345" t="s">
        <v>693</v>
      </c>
      <c r="C109" s="345" t="s">
        <v>678</v>
      </c>
      <c r="D109" s="345" t="s">
        <v>1133</v>
      </c>
      <c r="E109" s="340">
        <f>(T6_CCGBFI_201314!J110-T11_Prev68CCG_1314Q2!F109)/T6_CCGBFI_201314!J110</f>
        <v>0.48213499157922013</v>
      </c>
      <c r="F109" s="341">
        <f>(T6_CCGBFI_201314!N110-T12_Prev68CCG_1314Q3!F109)/T6_CCGBFI_201314!N110</f>
        <v>0.50284549989461114</v>
      </c>
      <c r="G109" s="341">
        <f>(T6_CCGBFI_201314!R110-T13_Prev68CCG_1314Q4!F109)/T6_CCGBFI_201314!R110</f>
        <v>0.45877705255925799</v>
      </c>
      <c r="H109" s="341"/>
      <c r="I109" s="343"/>
      <c r="J109" s="344"/>
    </row>
    <row r="110" spans="1:10" x14ac:dyDescent="0.25">
      <c r="A110" s="345" t="s">
        <v>695</v>
      </c>
      <c r="B110" s="345" t="s">
        <v>696</v>
      </c>
      <c r="C110" s="345" t="s">
        <v>678</v>
      </c>
      <c r="D110" s="345" t="s">
        <v>1133</v>
      </c>
      <c r="E110" s="340"/>
      <c r="F110" s="341"/>
      <c r="G110" s="341"/>
      <c r="H110" s="341"/>
      <c r="I110" s="343"/>
      <c r="J110" s="344"/>
    </row>
    <row r="111" spans="1:10" x14ac:dyDescent="0.25">
      <c r="A111" s="345" t="s">
        <v>698</v>
      </c>
      <c r="B111" s="345" t="s">
        <v>699</v>
      </c>
      <c r="C111" s="345" t="s">
        <v>700</v>
      </c>
      <c r="D111" s="345" t="s">
        <v>1139</v>
      </c>
      <c r="E111" s="340" t="e">
        <f>(T6_CCGBFI_201314!J112-T11_Prev68CCG_1314Q2!F111)/T6_CCGBFI_201314!J112</f>
        <v>#DIV/0!</v>
      </c>
      <c r="F111" s="341">
        <f>(T6_CCGBFI_201314!N112-T12_Prev68CCG_1314Q3!F111)/T6_CCGBFI_201314!N112</f>
        <v>0.32124941352018649</v>
      </c>
      <c r="G111" s="341" t="e">
        <f>(T6_CCGBFI_201314!R112-T13_Prev68CCG_1314Q4!F111)/T6_CCGBFI_201314!R112</f>
        <v>#DIV/0!</v>
      </c>
      <c r="H111" s="341"/>
      <c r="I111" s="343"/>
      <c r="J111" s="344"/>
    </row>
    <row r="112" spans="1:10" x14ac:dyDescent="0.25">
      <c r="A112" s="345" t="s">
        <v>702</v>
      </c>
      <c r="B112" s="345" t="s">
        <v>703</v>
      </c>
      <c r="C112" s="345" t="s">
        <v>700</v>
      </c>
      <c r="D112" s="345" t="s">
        <v>1139</v>
      </c>
      <c r="E112" s="340">
        <f>(T6_CCGBFI_201314!J113-T11_Prev68CCG_1314Q2!F112)/T6_CCGBFI_201314!J113</f>
        <v>0.21378387420541992</v>
      </c>
      <c r="F112" s="341">
        <f>(T6_CCGBFI_201314!N113-T12_Prev68CCG_1314Q3!F112)/T6_CCGBFI_201314!N113</f>
        <v>0.20996362834784527</v>
      </c>
      <c r="G112" s="341">
        <f>(T6_CCGBFI_201314!R113-T13_Prev68CCG_1314Q4!F112)/T6_CCGBFI_201314!R113</f>
        <v>0.23230686676706311</v>
      </c>
      <c r="H112" s="341"/>
      <c r="I112" s="343"/>
      <c r="J112" s="344"/>
    </row>
    <row r="113" spans="1:10" x14ac:dyDescent="0.25">
      <c r="A113" s="345" t="s">
        <v>705</v>
      </c>
      <c r="B113" s="345" t="s">
        <v>706</v>
      </c>
      <c r="C113" s="345" t="s">
        <v>700</v>
      </c>
      <c r="D113" s="345" t="s">
        <v>1139</v>
      </c>
      <c r="E113" s="340" t="e">
        <f>(T6_CCGBFI_201314!J114-T11_Prev68CCG_1314Q2!F113)/T6_CCGBFI_201314!J114</f>
        <v>#DIV/0!</v>
      </c>
      <c r="F113" s="341">
        <f>(T6_CCGBFI_201314!N114-T12_Prev68CCG_1314Q3!F113)/T6_CCGBFI_201314!N114</f>
        <v>0.43013991449669636</v>
      </c>
      <c r="G113" s="341">
        <f>(T6_CCGBFI_201314!R114-T13_Prev68CCG_1314Q4!F113)/T6_CCGBFI_201314!R114</f>
        <v>0.47671272924919089</v>
      </c>
      <c r="H113" s="341"/>
      <c r="I113" s="343"/>
      <c r="J113" s="344"/>
    </row>
    <row r="114" spans="1:10" x14ac:dyDescent="0.25">
      <c r="A114" s="345" t="s">
        <v>708</v>
      </c>
      <c r="B114" s="345" t="s">
        <v>709</v>
      </c>
      <c r="C114" s="345" t="s">
        <v>700</v>
      </c>
      <c r="D114" s="345" t="s">
        <v>1139</v>
      </c>
      <c r="E114" s="340" t="e">
        <f>(T6_CCGBFI_201314!J115-T11_Prev68CCG_1314Q2!F114)/T6_CCGBFI_201314!J115</f>
        <v>#DIV/0!</v>
      </c>
      <c r="F114" s="341" t="e">
        <f>(T6_CCGBFI_201314!N115-T12_Prev68CCG_1314Q3!F114)/T6_CCGBFI_201314!N115</f>
        <v>#DIV/0!</v>
      </c>
      <c r="G114" s="341" t="e">
        <f>(T6_CCGBFI_201314!R115-T13_Prev68CCG_1314Q4!F114)/T6_CCGBFI_201314!R115</f>
        <v>#DIV/0!</v>
      </c>
      <c r="H114" s="341"/>
      <c r="I114" s="343"/>
      <c r="J114" s="344"/>
    </row>
    <row r="115" spans="1:10" x14ac:dyDescent="0.25">
      <c r="A115" s="345" t="s">
        <v>711</v>
      </c>
      <c r="B115" s="345" t="s">
        <v>712</v>
      </c>
      <c r="C115" s="345" t="s">
        <v>700</v>
      </c>
      <c r="D115" s="345" t="s">
        <v>1139</v>
      </c>
      <c r="E115" s="340">
        <f>(T6_CCGBFI_201314!J116-T11_Prev68CCG_1314Q2!F115)/T6_CCGBFI_201314!J116</f>
        <v>0.40132027480595761</v>
      </c>
      <c r="F115" s="341"/>
      <c r="G115" s="341">
        <f>(T6_CCGBFI_201314!R116-T13_Prev68CCG_1314Q4!F115)/T6_CCGBFI_201314!R116</f>
        <v>0.4523076923076923</v>
      </c>
      <c r="H115" s="341"/>
      <c r="I115" s="343"/>
      <c r="J115" s="344"/>
    </row>
    <row r="116" spans="1:10" x14ac:dyDescent="0.25">
      <c r="A116" s="345" t="s">
        <v>714</v>
      </c>
      <c r="B116" s="345" t="s">
        <v>715</v>
      </c>
      <c r="C116" s="345" t="s">
        <v>700</v>
      </c>
      <c r="D116" s="345" t="s">
        <v>1139</v>
      </c>
      <c r="E116" s="340">
        <f>(T6_CCGBFI_201314!J117-T11_Prev68CCG_1314Q2!F116)/T6_CCGBFI_201314!J117</f>
        <v>0.46056430398112391</v>
      </c>
      <c r="F116" s="341">
        <f>(T6_CCGBFI_201314!N117-T12_Prev68CCG_1314Q3!F116)/T6_CCGBFI_201314!N117</f>
        <v>0.4411889596602972</v>
      </c>
      <c r="G116" s="341">
        <f>(T6_CCGBFI_201314!R117-T13_Prev68CCG_1314Q4!F116)/T6_CCGBFI_201314!R117</f>
        <v>0.43531075248678142</v>
      </c>
      <c r="H116" s="341"/>
      <c r="I116" s="343"/>
      <c r="J116" s="344"/>
    </row>
    <row r="117" spans="1:10" x14ac:dyDescent="0.25">
      <c r="A117" s="345" t="s">
        <v>717</v>
      </c>
      <c r="B117" s="345" t="s">
        <v>718</v>
      </c>
      <c r="C117" s="345" t="s">
        <v>700</v>
      </c>
      <c r="D117" s="345" t="s">
        <v>1139</v>
      </c>
      <c r="E117" s="340"/>
      <c r="F117" s="341">
        <f>(T6_CCGBFI_201314!N118-T12_Prev68CCG_1314Q3!F117)/T6_CCGBFI_201314!N118</f>
        <v>0.25603836677226327</v>
      </c>
      <c r="G117" s="341"/>
      <c r="H117" s="341"/>
      <c r="I117" s="343"/>
      <c r="J117" s="344"/>
    </row>
    <row r="118" spans="1:10" x14ac:dyDescent="0.25">
      <c r="A118" s="345" t="s">
        <v>720</v>
      </c>
      <c r="B118" s="345" t="s">
        <v>721</v>
      </c>
      <c r="C118" s="345" t="s">
        <v>722</v>
      </c>
      <c r="D118" s="345" t="s">
        <v>1148</v>
      </c>
      <c r="E118" s="340" t="e">
        <f>(T6_CCGBFI_201314!J119-T11_Prev68CCG_1314Q2!F118)/T6_CCGBFI_201314!J119</f>
        <v>#DIV/0!</v>
      </c>
      <c r="F118" s="341" t="e">
        <f>(T6_CCGBFI_201314!N119-T12_Prev68CCG_1314Q3!F118)/T6_CCGBFI_201314!N119</f>
        <v>#DIV/0!</v>
      </c>
      <c r="G118" s="341" t="e">
        <f>(T6_CCGBFI_201314!R119-T13_Prev68CCG_1314Q4!F118)/T6_CCGBFI_201314!R119</f>
        <v>#DIV/0!</v>
      </c>
      <c r="H118" s="341"/>
      <c r="I118" s="343"/>
      <c r="J118" s="344"/>
    </row>
    <row r="119" spans="1:10" x14ac:dyDescent="0.25">
      <c r="A119" s="345" t="s">
        <v>724</v>
      </c>
      <c r="B119" s="345" t="s">
        <v>725</v>
      </c>
      <c r="C119" s="345" t="s">
        <v>722</v>
      </c>
      <c r="D119" s="345" t="s">
        <v>1148</v>
      </c>
      <c r="E119" s="340" t="e">
        <f>(T6_CCGBFI_201314!J120-T11_Prev68CCG_1314Q2!F119)/T6_CCGBFI_201314!J120</f>
        <v>#DIV/0!</v>
      </c>
      <c r="F119" s="341" t="e">
        <f>(T6_CCGBFI_201314!N120-T12_Prev68CCG_1314Q3!F119)/T6_CCGBFI_201314!N120</f>
        <v>#DIV/0!</v>
      </c>
      <c r="G119" s="341" t="e">
        <f>(T6_CCGBFI_201314!R120-T13_Prev68CCG_1314Q4!F119)/T6_CCGBFI_201314!R120</f>
        <v>#DIV/0!</v>
      </c>
      <c r="H119" s="341"/>
      <c r="I119" s="343"/>
      <c r="J119" s="344"/>
    </row>
    <row r="120" spans="1:10" x14ac:dyDescent="0.25">
      <c r="A120" s="345" t="s">
        <v>727</v>
      </c>
      <c r="B120" s="345" t="s">
        <v>728</v>
      </c>
      <c r="C120" s="345" t="s">
        <v>722</v>
      </c>
      <c r="D120" s="345" t="s">
        <v>1148</v>
      </c>
      <c r="E120" s="340" t="e">
        <f>(T6_CCGBFI_201314!J121-T11_Prev68CCG_1314Q2!F120)/T6_CCGBFI_201314!J121</f>
        <v>#DIV/0!</v>
      </c>
      <c r="F120" s="341">
        <f>(T6_CCGBFI_201314!N121-T12_Prev68CCG_1314Q3!F120)/T6_CCGBFI_201314!N121</f>
        <v>0.52215920059569232</v>
      </c>
      <c r="G120" s="341">
        <f>(T6_CCGBFI_201314!R121-T13_Prev68CCG_1314Q4!F120)/T6_CCGBFI_201314!R121</f>
        <v>0.49764067476701657</v>
      </c>
      <c r="H120" s="341"/>
      <c r="I120" s="343"/>
      <c r="J120" s="344"/>
    </row>
    <row r="121" spans="1:10" x14ac:dyDescent="0.25">
      <c r="A121" s="345" t="s">
        <v>730</v>
      </c>
      <c r="B121" s="345" t="s">
        <v>731</v>
      </c>
      <c r="C121" s="345" t="s">
        <v>722</v>
      </c>
      <c r="D121" s="345" t="s">
        <v>1148</v>
      </c>
      <c r="E121" s="340" t="e">
        <f>(T6_CCGBFI_201314!J122-T11_Prev68CCG_1314Q2!F121)/T6_CCGBFI_201314!J122</f>
        <v>#DIV/0!</v>
      </c>
      <c r="F121" s="341">
        <f>(T6_CCGBFI_201314!N122-T12_Prev68CCG_1314Q3!F121)/T6_CCGBFI_201314!N122</f>
        <v>0.44720398009950257</v>
      </c>
      <c r="G121" s="341">
        <f>(T6_CCGBFI_201314!R122-T13_Prev68CCG_1314Q4!F121)/T6_CCGBFI_201314!R122</f>
        <v>0.40496294211464484</v>
      </c>
      <c r="H121" s="341"/>
      <c r="I121" s="343"/>
      <c r="J121" s="344"/>
    </row>
    <row r="122" spans="1:10" x14ac:dyDescent="0.25">
      <c r="A122" s="345" t="s">
        <v>733</v>
      </c>
      <c r="B122" s="345" t="s">
        <v>734</v>
      </c>
      <c r="C122" s="345" t="s">
        <v>722</v>
      </c>
      <c r="D122" s="345" t="s">
        <v>1148</v>
      </c>
      <c r="E122" s="340">
        <f>(T6_CCGBFI_201314!J123-T11_Prev68CCG_1314Q2!F122)/T6_CCGBFI_201314!J123</f>
        <v>0.39727313145284793</v>
      </c>
      <c r="F122" s="341">
        <f>(T6_CCGBFI_201314!N123-T12_Prev68CCG_1314Q3!F122)/T6_CCGBFI_201314!N123</f>
        <v>0.42071309742704543</v>
      </c>
      <c r="G122" s="341"/>
      <c r="H122" s="341"/>
      <c r="I122" s="343"/>
      <c r="J122" s="344"/>
    </row>
    <row r="123" spans="1:10" x14ac:dyDescent="0.25">
      <c r="A123" s="345" t="s">
        <v>736</v>
      </c>
      <c r="B123" s="345" t="s">
        <v>737</v>
      </c>
      <c r="C123" s="345" t="s">
        <v>722</v>
      </c>
      <c r="D123" s="345" t="s">
        <v>1148</v>
      </c>
      <c r="E123" s="340" t="e">
        <f>(T6_CCGBFI_201314!J124-T11_Prev68CCG_1314Q2!F123)/T6_CCGBFI_201314!J124</f>
        <v>#DIV/0!</v>
      </c>
      <c r="F123" s="341" t="e">
        <f>(T6_CCGBFI_201314!N124-T12_Prev68CCG_1314Q3!F123)/T6_CCGBFI_201314!N124</f>
        <v>#DIV/0!</v>
      </c>
      <c r="G123" s="341" t="e">
        <f>(T6_CCGBFI_201314!R124-T13_Prev68CCG_1314Q4!F123)/T6_CCGBFI_201314!R124</f>
        <v>#DIV/0!</v>
      </c>
      <c r="H123" s="341"/>
      <c r="I123" s="343"/>
      <c r="J123" s="344"/>
    </row>
    <row r="124" spans="1:10" x14ac:dyDescent="0.25">
      <c r="A124" s="345" t="s">
        <v>739</v>
      </c>
      <c r="B124" s="345" t="s">
        <v>740</v>
      </c>
      <c r="C124" s="345" t="s">
        <v>722</v>
      </c>
      <c r="D124" s="345" t="s">
        <v>1148</v>
      </c>
      <c r="E124" s="340" t="e">
        <f>(T6_CCGBFI_201314!J125-T11_Prev68CCG_1314Q2!F124)/T6_CCGBFI_201314!J125</f>
        <v>#DIV/0!</v>
      </c>
      <c r="F124" s="341" t="e">
        <f>(T6_CCGBFI_201314!N125-T12_Prev68CCG_1314Q3!F124)/T6_CCGBFI_201314!N125</f>
        <v>#DIV/0!</v>
      </c>
      <c r="G124" s="341" t="e">
        <f>(T6_CCGBFI_201314!R125-T13_Prev68CCG_1314Q4!F124)/T6_CCGBFI_201314!R125</f>
        <v>#DIV/0!</v>
      </c>
      <c r="H124" s="341"/>
      <c r="I124" s="343"/>
      <c r="J124" s="344"/>
    </row>
    <row r="125" spans="1:10" x14ac:dyDescent="0.25">
      <c r="A125" s="345" t="s">
        <v>742</v>
      </c>
      <c r="B125" s="345" t="s">
        <v>743</v>
      </c>
      <c r="C125" s="345" t="s">
        <v>722</v>
      </c>
      <c r="D125" s="345" t="s">
        <v>1148</v>
      </c>
      <c r="E125" s="340" t="e">
        <f>(T6_CCGBFI_201314!J126-T11_Prev68CCG_1314Q2!F125)/T6_CCGBFI_201314!J126</f>
        <v>#DIV/0!</v>
      </c>
      <c r="F125" s="341" t="e">
        <f>(T6_CCGBFI_201314!N126-T12_Prev68CCG_1314Q3!F125)/T6_CCGBFI_201314!N126</f>
        <v>#DIV/0!</v>
      </c>
      <c r="G125" s="341" t="e">
        <f>(T6_CCGBFI_201314!R126-T13_Prev68CCG_1314Q4!F125)/T6_CCGBFI_201314!R126</f>
        <v>#DIV/0!</v>
      </c>
      <c r="H125" s="341"/>
      <c r="I125" s="343"/>
      <c r="J125" s="344"/>
    </row>
    <row r="126" spans="1:10" x14ac:dyDescent="0.25">
      <c r="A126" s="345" t="s">
        <v>745</v>
      </c>
      <c r="B126" s="345" t="s">
        <v>746</v>
      </c>
      <c r="C126" s="345" t="s">
        <v>722</v>
      </c>
      <c r="D126" s="345" t="s">
        <v>1148</v>
      </c>
      <c r="E126" s="340" t="e">
        <f>(T6_CCGBFI_201314!J127-T11_Prev68CCG_1314Q2!F126)/T6_CCGBFI_201314!J127</f>
        <v>#DIV/0!</v>
      </c>
      <c r="F126" s="341"/>
      <c r="G126" s="341">
        <f>(T6_CCGBFI_201314!R127-T13_Prev68CCG_1314Q4!F126)/T6_CCGBFI_201314!R127</f>
        <v>0.29830334942226122</v>
      </c>
      <c r="H126" s="341"/>
      <c r="I126" s="343"/>
      <c r="J126" s="344"/>
    </row>
    <row r="127" spans="1:10" x14ac:dyDescent="0.25">
      <c r="A127" s="345" t="s">
        <v>748</v>
      </c>
      <c r="B127" s="345" t="s">
        <v>749</v>
      </c>
      <c r="C127" s="345" t="s">
        <v>722</v>
      </c>
      <c r="D127" s="345" t="s">
        <v>1148</v>
      </c>
      <c r="E127" s="340"/>
      <c r="F127" s="341"/>
      <c r="G127" s="341"/>
      <c r="H127" s="341"/>
      <c r="I127" s="343"/>
      <c r="J127" s="344"/>
    </row>
    <row r="128" spans="1:10" x14ac:dyDescent="0.25">
      <c r="A128" s="345" t="s">
        <v>751</v>
      </c>
      <c r="B128" s="345" t="s">
        <v>752</v>
      </c>
      <c r="C128" s="345" t="s">
        <v>753</v>
      </c>
      <c r="D128" s="345" t="s">
        <v>754</v>
      </c>
      <c r="E128" s="340"/>
      <c r="F128" s="341"/>
      <c r="G128" s="341"/>
      <c r="H128" s="341"/>
      <c r="I128" s="343"/>
      <c r="J128" s="344"/>
    </row>
    <row r="129" spans="1:10" x14ac:dyDescent="0.25">
      <c r="A129" s="345" t="s">
        <v>756</v>
      </c>
      <c r="B129" s="345" t="s">
        <v>757</v>
      </c>
      <c r="C129" s="345" t="s">
        <v>753</v>
      </c>
      <c r="D129" s="345" t="s">
        <v>754</v>
      </c>
      <c r="E129" s="340">
        <f>(T6_CCGBFI_201314!J130-T11_Prev68CCG_1314Q2!F129)/T6_CCGBFI_201314!J130</f>
        <v>0.4271217315838769</v>
      </c>
      <c r="F129" s="341">
        <f>(T6_CCGBFI_201314!N130-T12_Prev68CCG_1314Q3!F129)/T6_CCGBFI_201314!N130</f>
        <v>0.40257089264040613</v>
      </c>
      <c r="G129" s="341"/>
      <c r="H129" s="341"/>
      <c r="I129" s="343"/>
      <c r="J129" s="344"/>
    </row>
    <row r="130" spans="1:10" x14ac:dyDescent="0.25">
      <c r="A130" s="345" t="s">
        <v>759</v>
      </c>
      <c r="B130" s="345" t="s">
        <v>760</v>
      </c>
      <c r="C130" s="345" t="s">
        <v>753</v>
      </c>
      <c r="D130" s="345" t="s">
        <v>754</v>
      </c>
      <c r="E130" s="340" t="e">
        <f>(T6_CCGBFI_201314!J131-T11_Prev68CCG_1314Q2!F130)/T6_CCGBFI_201314!J131</f>
        <v>#DIV/0!</v>
      </c>
      <c r="F130" s="341"/>
      <c r="G130" s="341"/>
      <c r="H130" s="341"/>
      <c r="I130" s="343"/>
      <c r="J130" s="344"/>
    </row>
    <row r="131" spans="1:10" x14ac:dyDescent="0.25">
      <c r="A131" s="345" t="s">
        <v>762</v>
      </c>
      <c r="B131" s="345" t="s">
        <v>763</v>
      </c>
      <c r="C131" s="345" t="s">
        <v>753</v>
      </c>
      <c r="D131" s="345" t="s">
        <v>754</v>
      </c>
      <c r="E131" s="340"/>
      <c r="F131" s="341"/>
      <c r="G131" s="341"/>
      <c r="H131" s="341"/>
      <c r="I131" s="343"/>
      <c r="J131" s="344"/>
    </row>
    <row r="132" spans="1:10" x14ac:dyDescent="0.25">
      <c r="A132" s="345" t="s">
        <v>765</v>
      </c>
      <c r="B132" s="345" t="s">
        <v>766</v>
      </c>
      <c r="C132" s="345" t="s">
        <v>753</v>
      </c>
      <c r="D132" s="345" t="s">
        <v>754</v>
      </c>
      <c r="E132" s="340"/>
      <c r="F132" s="341"/>
      <c r="G132" s="341"/>
      <c r="H132" s="341"/>
      <c r="I132" s="343"/>
      <c r="J132" s="344"/>
    </row>
    <row r="133" spans="1:10" x14ac:dyDescent="0.25">
      <c r="A133" s="345" t="s">
        <v>768</v>
      </c>
      <c r="B133" s="345" t="s">
        <v>769</v>
      </c>
      <c r="C133" s="345" t="s">
        <v>753</v>
      </c>
      <c r="D133" s="345" t="s">
        <v>754</v>
      </c>
      <c r="E133" s="340"/>
      <c r="F133" s="341"/>
      <c r="G133" s="341"/>
      <c r="H133" s="341"/>
      <c r="I133" s="343"/>
      <c r="J133" s="344"/>
    </row>
    <row r="134" spans="1:10" x14ac:dyDescent="0.25">
      <c r="A134" s="345" t="s">
        <v>771</v>
      </c>
      <c r="B134" s="345" t="s">
        <v>772</v>
      </c>
      <c r="C134" s="345" t="s">
        <v>753</v>
      </c>
      <c r="D134" s="345" t="s">
        <v>754</v>
      </c>
      <c r="E134" s="340"/>
      <c r="F134" s="341"/>
      <c r="G134" s="341" t="e">
        <f>(T6_CCGBFI_201314!R135-T13_Prev68CCG_1314Q4!F134)/T6_CCGBFI_201314!R135</f>
        <v>#DIV/0!</v>
      </c>
      <c r="H134" s="341"/>
      <c r="I134" s="343"/>
      <c r="J134" s="344"/>
    </row>
    <row r="135" spans="1:10" x14ac:dyDescent="0.25">
      <c r="A135" s="345" t="s">
        <v>774</v>
      </c>
      <c r="B135" s="345" t="s">
        <v>775</v>
      </c>
      <c r="C135" s="345" t="s">
        <v>753</v>
      </c>
      <c r="D135" s="345" t="s">
        <v>754</v>
      </c>
      <c r="E135" s="340"/>
      <c r="F135" s="341"/>
      <c r="G135" s="341"/>
      <c r="H135" s="341"/>
      <c r="I135" s="343"/>
      <c r="J135" s="344"/>
    </row>
    <row r="136" spans="1:10" x14ac:dyDescent="0.25">
      <c r="A136" s="345" t="s">
        <v>777</v>
      </c>
      <c r="B136" s="345" t="s">
        <v>778</v>
      </c>
      <c r="C136" s="345" t="s">
        <v>779</v>
      </c>
      <c r="D136" s="345" t="s">
        <v>780</v>
      </c>
      <c r="E136" s="340"/>
      <c r="F136" s="341"/>
      <c r="G136" s="341"/>
      <c r="H136" s="341"/>
      <c r="I136" s="343"/>
      <c r="J136" s="344"/>
    </row>
    <row r="137" spans="1:10" x14ac:dyDescent="0.25">
      <c r="A137" s="345" t="s">
        <v>782</v>
      </c>
      <c r="B137" s="345" t="s">
        <v>783</v>
      </c>
      <c r="C137" s="345" t="s">
        <v>779</v>
      </c>
      <c r="D137" s="345" t="s">
        <v>780</v>
      </c>
      <c r="E137" s="340" t="e">
        <f>(T6_CCGBFI_201314!J138-T11_Prev68CCG_1314Q2!F137)/T6_CCGBFI_201314!J138</f>
        <v>#DIV/0!</v>
      </c>
      <c r="F137" s="341" t="e">
        <f>(T6_CCGBFI_201314!N138-T12_Prev68CCG_1314Q3!F137)/T6_CCGBFI_201314!N138</f>
        <v>#DIV/0!</v>
      </c>
      <c r="G137" s="341" t="e">
        <f>(T6_CCGBFI_201314!R138-T13_Prev68CCG_1314Q4!F137)/T6_CCGBFI_201314!R138</f>
        <v>#DIV/0!</v>
      </c>
      <c r="H137" s="341"/>
      <c r="I137" s="343"/>
      <c r="J137" s="344"/>
    </row>
    <row r="138" spans="1:10" x14ac:dyDescent="0.25">
      <c r="A138" s="345" t="s">
        <v>785</v>
      </c>
      <c r="B138" s="345" t="s">
        <v>786</v>
      </c>
      <c r="C138" s="345" t="s">
        <v>779</v>
      </c>
      <c r="D138" s="345" t="s">
        <v>780</v>
      </c>
      <c r="E138" s="340">
        <f>(T6_CCGBFI_201314!J139-T11_Prev68CCG_1314Q2!F138)/T6_CCGBFI_201314!J139</f>
        <v>0.36294575709689081</v>
      </c>
      <c r="F138" s="341">
        <f>(T6_CCGBFI_201314!N139-T12_Prev68CCG_1314Q3!F138)/T6_CCGBFI_201314!N139</f>
        <v>0.36466038091938741</v>
      </c>
      <c r="G138" s="341"/>
      <c r="H138" s="341"/>
      <c r="I138" s="343"/>
      <c r="J138" s="344"/>
    </row>
    <row r="139" spans="1:10" x14ac:dyDescent="0.25">
      <c r="A139" s="345" t="s">
        <v>788</v>
      </c>
      <c r="B139" s="345" t="s">
        <v>789</v>
      </c>
      <c r="C139" s="345" t="s">
        <v>779</v>
      </c>
      <c r="D139" s="345" t="s">
        <v>780</v>
      </c>
      <c r="E139" s="340">
        <f>(T6_CCGBFI_201314!J140-T11_Prev68CCG_1314Q2!F139)/T6_CCGBFI_201314!J140</f>
        <v>0.33898875923627558</v>
      </c>
      <c r="F139" s="341">
        <f>(T6_CCGBFI_201314!N140-T12_Prev68CCG_1314Q3!F139)/T6_CCGBFI_201314!N140</f>
        <v>0.39650800433184269</v>
      </c>
      <c r="G139" s="341">
        <f>(T6_CCGBFI_201314!R140-T13_Prev68CCG_1314Q4!F139)/T6_CCGBFI_201314!R140</f>
        <v>0.3620594304711523</v>
      </c>
      <c r="H139" s="341"/>
      <c r="I139" s="343"/>
      <c r="J139" s="344"/>
    </row>
    <row r="140" spans="1:10" x14ac:dyDescent="0.25">
      <c r="A140" s="345" t="s">
        <v>791</v>
      </c>
      <c r="B140" s="345" t="s">
        <v>792</v>
      </c>
      <c r="C140" s="345" t="s">
        <v>779</v>
      </c>
      <c r="D140" s="345" t="s">
        <v>780</v>
      </c>
      <c r="E140" s="340" t="e">
        <f>(T6_CCGBFI_201314!J141-T11_Prev68CCG_1314Q2!F140)/T6_CCGBFI_201314!J141</f>
        <v>#DIV/0!</v>
      </c>
      <c r="F140" s="341" t="e">
        <f>(T6_CCGBFI_201314!N141-T12_Prev68CCG_1314Q3!F140)/T6_CCGBFI_201314!N141</f>
        <v>#DIV/0!</v>
      </c>
      <c r="G140" s="341" t="e">
        <f>(T6_CCGBFI_201314!R141-T13_Prev68CCG_1314Q4!F140)/T6_CCGBFI_201314!R141</f>
        <v>#DIV/0!</v>
      </c>
      <c r="H140" s="341"/>
      <c r="I140" s="343"/>
      <c r="J140" s="344"/>
    </row>
    <row r="141" spans="1:10" x14ac:dyDescent="0.25">
      <c r="A141" s="345" t="s">
        <v>794</v>
      </c>
      <c r="B141" s="345" t="s">
        <v>795</v>
      </c>
      <c r="C141" s="345" t="s">
        <v>779</v>
      </c>
      <c r="D141" s="345" t="s">
        <v>780</v>
      </c>
      <c r="E141" s="340" t="e">
        <f>(T6_CCGBFI_201314!J142-T11_Prev68CCG_1314Q2!F141)/T6_CCGBFI_201314!J142</f>
        <v>#DIV/0!</v>
      </c>
      <c r="F141" s="341"/>
      <c r="G141" s="341" t="e">
        <f>(T6_CCGBFI_201314!R142-T13_Prev68CCG_1314Q4!F141)/T6_CCGBFI_201314!R142</f>
        <v>#DIV/0!</v>
      </c>
      <c r="H141" s="341"/>
      <c r="I141" s="343"/>
      <c r="J141" s="344"/>
    </row>
    <row r="142" spans="1:10" x14ac:dyDescent="0.25">
      <c r="A142" s="345" t="s">
        <v>797</v>
      </c>
      <c r="B142" s="345" t="s">
        <v>798</v>
      </c>
      <c r="C142" s="345" t="s">
        <v>779</v>
      </c>
      <c r="D142" s="345" t="s">
        <v>780</v>
      </c>
      <c r="E142" s="340" t="e">
        <f>(T6_CCGBFI_201314!J143-T11_Prev68CCG_1314Q2!F142)/T6_CCGBFI_201314!J143</f>
        <v>#DIV/0!</v>
      </c>
      <c r="F142" s="341">
        <f>(T6_CCGBFI_201314!N143-T12_Prev68CCG_1314Q3!F142)/T6_CCGBFI_201314!N143</f>
        <v>0.32467087715600979</v>
      </c>
      <c r="G142" s="341" t="e">
        <f>(T6_CCGBFI_201314!R143-T13_Prev68CCG_1314Q4!F142)/T6_CCGBFI_201314!R143</f>
        <v>#DIV/0!</v>
      </c>
      <c r="H142" s="341"/>
      <c r="I142" s="343"/>
      <c r="J142" s="344"/>
    </row>
    <row r="143" spans="1:10" x14ac:dyDescent="0.25">
      <c r="A143" s="345" t="s">
        <v>800</v>
      </c>
      <c r="B143" s="345" t="s">
        <v>801</v>
      </c>
      <c r="C143" s="345" t="s">
        <v>802</v>
      </c>
      <c r="D143" s="345" t="s">
        <v>1146</v>
      </c>
      <c r="E143" s="340">
        <f>(T6_CCGBFI_201314!J144-T11_Prev68CCG_1314Q2!F143)/T6_CCGBFI_201314!J144</f>
        <v>0.37244826606154391</v>
      </c>
      <c r="F143" s="341">
        <f>(T6_CCGBFI_201314!N144-T12_Prev68CCG_1314Q3!F143)/T6_CCGBFI_201314!N144</f>
        <v>0.41582676805519736</v>
      </c>
      <c r="G143" s="341">
        <f>(T6_CCGBFI_201314!R144-T13_Prev68CCG_1314Q4!F143)/T6_CCGBFI_201314!R144</f>
        <v>0.40055447171167469</v>
      </c>
      <c r="H143" s="341"/>
      <c r="I143" s="343"/>
      <c r="J143" s="344"/>
    </row>
    <row r="144" spans="1:10" x14ac:dyDescent="0.25">
      <c r="A144" s="345" t="s">
        <v>804</v>
      </c>
      <c r="B144" s="345" t="s">
        <v>805</v>
      </c>
      <c r="C144" s="345" t="s">
        <v>802</v>
      </c>
      <c r="D144" s="345" t="s">
        <v>1146</v>
      </c>
      <c r="E144" s="340">
        <f>(T6_CCGBFI_201314!J145-T11_Prev68CCG_1314Q2!F144)/T6_CCGBFI_201314!J145</f>
        <v>0.44952993567540817</v>
      </c>
      <c r="F144" s="341" t="e">
        <f>(T6_CCGBFI_201314!N145-T12_Prev68CCG_1314Q3!F144)/T6_CCGBFI_201314!N145</f>
        <v>#DIV/0!</v>
      </c>
      <c r="G144" s="341"/>
      <c r="H144" s="341"/>
      <c r="I144" s="343"/>
      <c r="J144" s="344"/>
    </row>
    <row r="145" spans="1:10" x14ac:dyDescent="0.25">
      <c r="A145" s="345" t="s">
        <v>807</v>
      </c>
      <c r="B145" s="345" t="s">
        <v>808</v>
      </c>
      <c r="C145" s="345" t="s">
        <v>802</v>
      </c>
      <c r="D145" s="345" t="s">
        <v>1146</v>
      </c>
      <c r="E145" s="340"/>
      <c r="F145" s="341"/>
      <c r="G145" s="341"/>
      <c r="H145" s="341"/>
      <c r="I145" s="343"/>
      <c r="J145" s="344"/>
    </row>
    <row r="146" spans="1:10" x14ac:dyDescent="0.25">
      <c r="A146" s="345" t="s">
        <v>810</v>
      </c>
      <c r="B146" s="345" t="s">
        <v>811</v>
      </c>
      <c r="C146" s="345" t="s">
        <v>802</v>
      </c>
      <c r="D146" s="345" t="s">
        <v>1146</v>
      </c>
      <c r="E146" s="340"/>
      <c r="F146" s="341"/>
      <c r="G146" s="341"/>
      <c r="H146" s="341"/>
      <c r="I146" s="343"/>
      <c r="J146" s="344"/>
    </row>
    <row r="147" spans="1:10" x14ac:dyDescent="0.25">
      <c r="A147" s="345" t="s">
        <v>813</v>
      </c>
      <c r="B147" s="345" t="s">
        <v>814</v>
      </c>
      <c r="C147" s="345" t="s">
        <v>802</v>
      </c>
      <c r="D147" s="345" t="s">
        <v>1146</v>
      </c>
      <c r="E147" s="340">
        <f>(T6_CCGBFI_201314!J148-T11_Prev68CCG_1314Q2!F147)/T6_CCGBFI_201314!J148</f>
        <v>0.29763824960331514</v>
      </c>
      <c r="F147" s="341">
        <f>(T6_CCGBFI_201314!N148-T12_Prev68CCG_1314Q3!F147)/T6_CCGBFI_201314!N148</f>
        <v>0.25531613269067199</v>
      </c>
      <c r="G147" s="341">
        <f>(T6_CCGBFI_201314!R148-T13_Prev68CCG_1314Q4!F147)/T6_CCGBFI_201314!R148</f>
        <v>0.19690912829645504</v>
      </c>
      <c r="H147" s="341"/>
      <c r="I147" s="343"/>
      <c r="J147" s="344"/>
    </row>
    <row r="148" spans="1:10" x14ac:dyDescent="0.25">
      <c r="A148" s="345" t="s">
        <v>816</v>
      </c>
      <c r="B148" s="345" t="s">
        <v>817</v>
      </c>
      <c r="C148" s="345" t="s">
        <v>802</v>
      </c>
      <c r="D148" s="345" t="s">
        <v>1146</v>
      </c>
      <c r="E148" s="340">
        <f>(T6_CCGBFI_201314!J149-T11_Prev68CCG_1314Q2!F148)/T6_CCGBFI_201314!J149</f>
        <v>0.10995911214953276</v>
      </c>
      <c r="F148" s="341">
        <f>(T6_CCGBFI_201314!N149-T12_Prev68CCG_1314Q3!F148)/T6_CCGBFI_201314!N149</f>
        <v>9.7089650747571712E-2</v>
      </c>
      <c r="G148" s="341"/>
      <c r="H148" s="341"/>
      <c r="I148" s="343"/>
      <c r="J148" s="344"/>
    </row>
    <row r="149" spans="1:10" x14ac:dyDescent="0.25">
      <c r="A149" s="345" t="s">
        <v>819</v>
      </c>
      <c r="B149" s="345" t="s">
        <v>820</v>
      </c>
      <c r="C149" s="345" t="s">
        <v>802</v>
      </c>
      <c r="D149" s="345" t="s">
        <v>1146</v>
      </c>
      <c r="E149" s="340"/>
      <c r="F149" s="341"/>
      <c r="G149" s="341"/>
      <c r="H149" s="341"/>
      <c r="I149" s="343"/>
      <c r="J149" s="344"/>
    </row>
    <row r="150" spans="1:10" x14ac:dyDescent="0.25">
      <c r="A150" s="345" t="s">
        <v>822</v>
      </c>
      <c r="B150" s="345" t="s">
        <v>823</v>
      </c>
      <c r="C150" s="345" t="s">
        <v>824</v>
      </c>
      <c r="D150" s="345" t="s">
        <v>1187</v>
      </c>
      <c r="E150" s="340">
        <f>(T6_CCGBFI_201314!J151-T11_Prev68CCG_1314Q2!F150)/T6_CCGBFI_201314!J151</f>
        <v>0.28925627375038204</v>
      </c>
      <c r="F150" s="341">
        <f>(T6_CCGBFI_201314!N151-T12_Prev68CCG_1314Q3!F150)/T6_CCGBFI_201314!N151</f>
        <v>0.2876549607706399</v>
      </c>
      <c r="G150" s="341" t="e">
        <f>(T6_CCGBFI_201314!R151-T13_Prev68CCG_1314Q4!F150)/T6_CCGBFI_201314!R151</f>
        <v>#DIV/0!</v>
      </c>
      <c r="H150" s="341"/>
      <c r="I150" s="343"/>
      <c r="J150" s="344"/>
    </row>
    <row r="151" spans="1:10" x14ac:dyDescent="0.25">
      <c r="A151" s="345" t="s">
        <v>826</v>
      </c>
      <c r="B151" s="345" t="s">
        <v>827</v>
      </c>
      <c r="C151" s="345" t="s">
        <v>824</v>
      </c>
      <c r="D151" s="345" t="s">
        <v>1187</v>
      </c>
      <c r="E151" s="340">
        <f>(T6_CCGBFI_201314!J152-T11_Prev68CCG_1314Q2!F151)/T6_CCGBFI_201314!J152</f>
        <v>0.24825053274724229</v>
      </c>
      <c r="F151" s="341">
        <f>(T6_CCGBFI_201314!N152-T12_Prev68CCG_1314Q3!F151)/T6_CCGBFI_201314!N152</f>
        <v>0.18253334065951318</v>
      </c>
      <c r="G151" s="341">
        <f>(T6_CCGBFI_201314!R152-T13_Prev68CCG_1314Q4!F151)/T6_CCGBFI_201314!R152</f>
        <v>0.16786342596546361</v>
      </c>
      <c r="H151" s="341"/>
      <c r="I151" s="343"/>
      <c r="J151" s="344"/>
    </row>
    <row r="152" spans="1:10" x14ac:dyDescent="0.25">
      <c r="A152" s="345" t="s">
        <v>829</v>
      </c>
      <c r="B152" s="345" t="s">
        <v>830</v>
      </c>
      <c r="C152" s="345" t="s">
        <v>824</v>
      </c>
      <c r="D152" s="345" t="s">
        <v>1187</v>
      </c>
      <c r="E152" s="340">
        <f>(T6_CCGBFI_201314!J153-T11_Prev68CCG_1314Q2!F152)/T6_CCGBFI_201314!J153</f>
        <v>0.58249110094075773</v>
      </c>
      <c r="F152" s="341">
        <f>(T6_CCGBFI_201314!N153-T12_Prev68CCG_1314Q3!F152)/T6_CCGBFI_201314!N153</f>
        <v>0.55154655870445346</v>
      </c>
      <c r="G152" s="341">
        <f>(T6_CCGBFI_201314!R153-T13_Prev68CCG_1314Q4!F152)/T6_CCGBFI_201314!R153</f>
        <v>0.58352255304944556</v>
      </c>
      <c r="H152" s="341"/>
      <c r="I152" s="343"/>
      <c r="J152" s="344"/>
    </row>
    <row r="153" spans="1:10" x14ac:dyDescent="0.25">
      <c r="A153" s="345" t="s">
        <v>832</v>
      </c>
      <c r="B153" s="345" t="s">
        <v>833</v>
      </c>
      <c r="C153" s="345" t="s">
        <v>824</v>
      </c>
      <c r="D153" s="345" t="s">
        <v>1187</v>
      </c>
      <c r="E153" s="340">
        <f>(T6_CCGBFI_201314!J154-T11_Prev68CCG_1314Q2!F153)/T6_CCGBFI_201314!J154</f>
        <v>0.43969953090450709</v>
      </c>
      <c r="F153" s="341">
        <f>(T6_CCGBFI_201314!N154-T12_Prev68CCG_1314Q3!F153)/T6_CCGBFI_201314!N154</f>
        <v>0.3608915656871915</v>
      </c>
      <c r="G153" s="341">
        <f>(T6_CCGBFI_201314!R154-T13_Prev68CCG_1314Q4!F153)/T6_CCGBFI_201314!R154</f>
        <v>0.46529318541996828</v>
      </c>
      <c r="H153" s="341"/>
      <c r="I153" s="343"/>
      <c r="J153" s="344"/>
    </row>
    <row r="154" spans="1:10" x14ac:dyDescent="0.25">
      <c r="A154" s="345" t="s">
        <v>835</v>
      </c>
      <c r="B154" s="345" t="s">
        <v>836</v>
      </c>
      <c r="C154" s="345" t="s">
        <v>824</v>
      </c>
      <c r="D154" s="345" t="s">
        <v>1187</v>
      </c>
      <c r="E154" s="340"/>
      <c r="F154" s="341">
        <f>(T6_CCGBFI_201314!N155-T12_Prev68CCG_1314Q3!F154)/T6_CCGBFI_201314!N155</f>
        <v>0.46039323273891175</v>
      </c>
      <c r="G154" s="341">
        <f>(T6_CCGBFI_201314!R155-T13_Prev68CCG_1314Q4!F154)/T6_CCGBFI_201314!R155</f>
        <v>0.5052055922934352</v>
      </c>
      <c r="H154" s="341"/>
      <c r="I154" s="343"/>
      <c r="J154" s="344"/>
    </row>
    <row r="155" spans="1:10" x14ac:dyDescent="0.25">
      <c r="A155" s="345" t="s">
        <v>838</v>
      </c>
      <c r="B155" s="345" t="s">
        <v>839</v>
      </c>
      <c r="C155" s="345" t="s">
        <v>824</v>
      </c>
      <c r="D155" s="345" t="s">
        <v>1187</v>
      </c>
      <c r="E155" s="340">
        <f>(T6_CCGBFI_201314!J156-T11_Prev68CCG_1314Q2!F155)/T6_CCGBFI_201314!J156</f>
        <v>0.47202062643239118</v>
      </c>
      <c r="F155" s="341">
        <f>(T6_CCGBFI_201314!N156-T12_Prev68CCG_1314Q3!F155)/T6_CCGBFI_201314!N156</f>
        <v>0.42651775708157819</v>
      </c>
      <c r="G155" s="341">
        <f>(T6_CCGBFI_201314!R156-T13_Prev68CCG_1314Q4!F155)/T6_CCGBFI_201314!R156</f>
        <v>0.47286676646706582</v>
      </c>
      <c r="H155" s="341"/>
      <c r="I155" s="343"/>
      <c r="J155" s="344"/>
    </row>
    <row r="156" spans="1:10" x14ac:dyDescent="0.25">
      <c r="A156" s="345" t="s">
        <v>841</v>
      </c>
      <c r="B156" s="345" t="s">
        <v>842</v>
      </c>
      <c r="C156" s="345" t="s">
        <v>824</v>
      </c>
      <c r="D156" s="345" t="s">
        <v>1187</v>
      </c>
      <c r="E156" s="340" t="e">
        <f>(T6_CCGBFI_201314!J157-T11_Prev68CCG_1314Q2!F156)/T6_CCGBFI_201314!J157</f>
        <v>#DIV/0!</v>
      </c>
      <c r="F156" s="341" t="e">
        <f>(T6_CCGBFI_201314!N157-T12_Prev68CCG_1314Q3!F156)/T6_CCGBFI_201314!N157</f>
        <v>#DIV/0!</v>
      </c>
      <c r="G156" s="341">
        <f>(T6_CCGBFI_201314!R157-T13_Prev68CCG_1314Q4!F156)/T6_CCGBFI_201314!R157</f>
        <v>0.31816957552251668</v>
      </c>
      <c r="H156" s="341"/>
      <c r="I156" s="343"/>
      <c r="J156" s="344"/>
    </row>
    <row r="157" spans="1:10" x14ac:dyDescent="0.25">
      <c r="A157" s="345" t="s">
        <v>844</v>
      </c>
      <c r="B157" s="345" t="s">
        <v>845</v>
      </c>
      <c r="C157" s="345" t="s">
        <v>846</v>
      </c>
      <c r="D157" s="345" t="s">
        <v>1151</v>
      </c>
      <c r="E157" s="340" t="e">
        <f>(T6_CCGBFI_201314!J158-T11_Prev68CCG_1314Q2!F157)/T6_CCGBFI_201314!J158</f>
        <v>#DIV/0!</v>
      </c>
      <c r="F157" s="341" t="e">
        <f>(T6_CCGBFI_201314!N158-T12_Prev68CCG_1314Q3!F157)/T6_CCGBFI_201314!N158</f>
        <v>#DIV/0!</v>
      </c>
      <c r="G157" s="341" t="e">
        <f>(T6_CCGBFI_201314!R158-T13_Prev68CCG_1314Q4!F157)/T6_CCGBFI_201314!R158</f>
        <v>#DIV/0!</v>
      </c>
      <c r="H157" s="341"/>
      <c r="I157" s="343"/>
      <c r="J157" s="344"/>
    </row>
    <row r="158" spans="1:10" x14ac:dyDescent="0.25">
      <c r="A158" s="345" t="s">
        <v>848</v>
      </c>
      <c r="B158" s="345" t="s">
        <v>849</v>
      </c>
      <c r="C158" s="345" t="s">
        <v>846</v>
      </c>
      <c r="D158" s="345" t="s">
        <v>1151</v>
      </c>
      <c r="E158" s="340"/>
      <c r="F158" s="341"/>
      <c r="G158" s="341"/>
      <c r="H158" s="341"/>
      <c r="I158" s="343"/>
      <c r="J158" s="344"/>
    </row>
    <row r="159" spans="1:10" x14ac:dyDescent="0.25">
      <c r="A159" s="345" t="s">
        <v>851</v>
      </c>
      <c r="B159" s="345" t="s">
        <v>852</v>
      </c>
      <c r="C159" s="345" t="s">
        <v>846</v>
      </c>
      <c r="D159" s="345" t="s">
        <v>1151</v>
      </c>
      <c r="E159" s="340">
        <f>(T6_CCGBFI_201314!J160-T11_Prev68CCG_1314Q2!F159)/T6_CCGBFI_201314!J160</f>
        <v>0.12496696492619022</v>
      </c>
      <c r="F159" s="341"/>
      <c r="G159" s="341"/>
      <c r="H159" s="341"/>
      <c r="I159" s="343"/>
      <c r="J159" s="344"/>
    </row>
    <row r="160" spans="1:10" x14ac:dyDescent="0.25">
      <c r="A160" s="345" t="s">
        <v>854</v>
      </c>
      <c r="B160" s="345" t="s">
        <v>855</v>
      </c>
      <c r="C160" s="345" t="s">
        <v>846</v>
      </c>
      <c r="D160" s="345" t="s">
        <v>1151</v>
      </c>
      <c r="E160" s="340">
        <f>(T6_CCGBFI_201314!J161-T11_Prev68CCG_1314Q2!F160)/T6_CCGBFI_201314!J161</f>
        <v>0.37878737170905852</v>
      </c>
      <c r="F160" s="341">
        <f>(T6_CCGBFI_201314!N161-T12_Prev68CCG_1314Q3!F160)/T6_CCGBFI_201314!N161</f>
        <v>0.43034803206997085</v>
      </c>
      <c r="G160" s="341">
        <f>(T6_CCGBFI_201314!R161-T13_Prev68CCG_1314Q4!F160)/T6_CCGBFI_201314!R161</f>
        <v>0.45023782150988484</v>
      </c>
      <c r="H160" s="341"/>
      <c r="I160" s="343"/>
      <c r="J160" s="344"/>
    </row>
    <row r="161" spans="1:10" x14ac:dyDescent="0.25">
      <c r="A161" s="345" t="s">
        <v>857</v>
      </c>
      <c r="B161" s="345" t="s">
        <v>858</v>
      </c>
      <c r="C161" s="345" t="s">
        <v>846</v>
      </c>
      <c r="D161" s="345" t="s">
        <v>1151</v>
      </c>
      <c r="E161" s="340"/>
      <c r="F161" s="341"/>
      <c r="G161" s="341"/>
      <c r="H161" s="341"/>
      <c r="I161" s="343"/>
      <c r="J161" s="344"/>
    </row>
    <row r="162" spans="1:10" x14ac:dyDescent="0.25">
      <c r="A162" s="345" t="s">
        <v>860</v>
      </c>
      <c r="B162" s="345" t="s">
        <v>861</v>
      </c>
      <c r="C162" s="345" t="s">
        <v>846</v>
      </c>
      <c r="D162" s="345" t="s">
        <v>1151</v>
      </c>
      <c r="E162" s="340" t="e">
        <f>(T6_CCGBFI_201314!J163-T11_Prev68CCG_1314Q2!F162)/T6_CCGBFI_201314!J163</f>
        <v>#DIV/0!</v>
      </c>
      <c r="F162" s="341" t="e">
        <f>(T6_CCGBFI_201314!N163-T12_Prev68CCG_1314Q3!F162)/T6_CCGBFI_201314!N163</f>
        <v>#DIV/0!</v>
      </c>
      <c r="G162" s="341" t="e">
        <f>(T6_CCGBFI_201314!R163-T13_Prev68CCG_1314Q4!F162)/T6_CCGBFI_201314!R163</f>
        <v>#DIV/0!</v>
      </c>
      <c r="H162" s="341"/>
      <c r="I162" s="343"/>
      <c r="J162" s="344"/>
    </row>
    <row r="163" spans="1:10" x14ac:dyDescent="0.25">
      <c r="A163" s="345" t="s">
        <v>863</v>
      </c>
      <c r="B163" s="345" t="s">
        <v>864</v>
      </c>
      <c r="C163" s="345" t="s">
        <v>846</v>
      </c>
      <c r="D163" s="345" t="s">
        <v>1151</v>
      </c>
      <c r="E163" s="340">
        <f>(T6_CCGBFI_201314!J164-T11_Prev68CCG_1314Q2!F163)/T6_CCGBFI_201314!J164</f>
        <v>2.9029246006602824E-2</v>
      </c>
      <c r="F163" s="341"/>
      <c r="G163" s="341">
        <f>(T6_CCGBFI_201314!R164-T13_Prev68CCG_1314Q4!F163)/T6_CCGBFI_201314!R164</f>
        <v>0.16971005913310472</v>
      </c>
      <c r="H163" s="341"/>
      <c r="I163" s="343"/>
      <c r="J163" s="344"/>
    </row>
    <row r="164" spans="1:10" x14ac:dyDescent="0.25">
      <c r="A164" s="345" t="s">
        <v>866</v>
      </c>
      <c r="B164" s="345" t="s">
        <v>867</v>
      </c>
      <c r="C164" s="345" t="s">
        <v>846</v>
      </c>
      <c r="D164" s="345" t="s">
        <v>1151</v>
      </c>
      <c r="E164" s="340">
        <f>(T6_CCGBFI_201314!J165-T11_Prev68CCG_1314Q2!F164)/T6_CCGBFI_201314!J165</f>
        <v>0.50344480665190439</v>
      </c>
      <c r="F164" s="341">
        <f>(T6_CCGBFI_201314!N165-T12_Prev68CCG_1314Q3!F164)/T6_CCGBFI_201314!N165</f>
        <v>0.47498626167757413</v>
      </c>
      <c r="G164" s="341">
        <f>(T6_CCGBFI_201314!R165-T13_Prev68CCG_1314Q4!F164)/T6_CCGBFI_201314!R165</f>
        <v>0.52762112278902851</v>
      </c>
      <c r="H164" s="341"/>
      <c r="I164" s="343"/>
      <c r="J164" s="344"/>
    </row>
    <row r="165" spans="1:10" x14ac:dyDescent="0.25">
      <c r="A165" s="345" t="s">
        <v>869</v>
      </c>
      <c r="B165" s="345" t="s">
        <v>870</v>
      </c>
      <c r="C165" s="345" t="s">
        <v>871</v>
      </c>
      <c r="D165" s="345" t="s">
        <v>1165</v>
      </c>
      <c r="E165" s="340">
        <f>(T6_CCGBFI_201314!J166-T11_Prev68CCG_1314Q2!F165)/T6_CCGBFI_201314!J166</f>
        <v>0.20999652509219713</v>
      </c>
      <c r="F165" s="341">
        <f>(T6_CCGBFI_201314!N166-T12_Prev68CCG_1314Q3!F165)/T6_CCGBFI_201314!N166</f>
        <v>0.25941964285714281</v>
      </c>
      <c r="G165" s="341"/>
      <c r="H165" s="341"/>
      <c r="I165" s="343"/>
      <c r="J165" s="344"/>
    </row>
    <row r="166" spans="1:10" x14ac:dyDescent="0.25">
      <c r="A166" s="345" t="s">
        <v>873</v>
      </c>
      <c r="B166" s="345" t="s">
        <v>874</v>
      </c>
      <c r="C166" s="345" t="s">
        <v>871</v>
      </c>
      <c r="D166" s="345" t="s">
        <v>1165</v>
      </c>
      <c r="E166" s="340">
        <f>(T6_CCGBFI_201314!J167-T11_Prev68CCG_1314Q2!F166)/T6_CCGBFI_201314!J167</f>
        <v>0.34957318342702481</v>
      </c>
      <c r="F166" s="341">
        <f>(T6_CCGBFI_201314!N167-T12_Prev68CCG_1314Q3!F166)/T6_CCGBFI_201314!N167</f>
        <v>0.36637420857835307</v>
      </c>
      <c r="G166" s="341">
        <f>(T6_CCGBFI_201314!R167-T13_Prev68CCG_1314Q4!F166)/T6_CCGBFI_201314!R167</f>
        <v>0.40675806781045748</v>
      </c>
      <c r="H166" s="341"/>
      <c r="I166" s="343"/>
      <c r="J166" s="344"/>
    </row>
    <row r="167" spans="1:10" x14ac:dyDescent="0.25">
      <c r="A167" s="345" t="s">
        <v>876</v>
      </c>
      <c r="B167" s="345" t="s">
        <v>877</v>
      </c>
      <c r="C167" s="345" t="s">
        <v>871</v>
      </c>
      <c r="D167" s="345" t="s">
        <v>1165</v>
      </c>
      <c r="E167" s="340">
        <f>(T6_CCGBFI_201314!J168-T11_Prev68CCG_1314Q2!F167)/T6_CCGBFI_201314!J168</f>
        <v>0.42745625841184393</v>
      </c>
      <c r="F167" s="341"/>
      <c r="G167" s="341"/>
      <c r="H167" s="341"/>
      <c r="I167" s="343"/>
      <c r="J167" s="344"/>
    </row>
    <row r="168" spans="1:10" x14ac:dyDescent="0.25">
      <c r="A168" s="345" t="s">
        <v>879</v>
      </c>
      <c r="B168" s="345" t="s">
        <v>880</v>
      </c>
      <c r="C168" s="345" t="s">
        <v>871</v>
      </c>
      <c r="D168" s="345" t="s">
        <v>1165</v>
      </c>
      <c r="E168" s="340" t="e">
        <f>(T6_CCGBFI_201314!J169-T11_Prev68CCG_1314Q2!F168)/T6_CCGBFI_201314!J169</f>
        <v>#DIV/0!</v>
      </c>
      <c r="F168" s="341">
        <f>(T6_CCGBFI_201314!N169-T12_Prev68CCG_1314Q3!F168)/T6_CCGBFI_201314!N169</f>
        <v>0.38070098466987762</v>
      </c>
      <c r="G168" s="341" t="e">
        <f>(T6_CCGBFI_201314!R169-T13_Prev68CCG_1314Q4!F168)/T6_CCGBFI_201314!R169</f>
        <v>#DIV/0!</v>
      </c>
      <c r="H168" s="341"/>
      <c r="I168" s="343"/>
      <c r="J168" s="344"/>
    </row>
    <row r="169" spans="1:10" x14ac:dyDescent="0.25">
      <c r="A169" s="345" t="s">
        <v>882</v>
      </c>
      <c r="B169" s="345" t="s">
        <v>883</v>
      </c>
      <c r="C169" s="345" t="s">
        <v>884</v>
      </c>
      <c r="D169" s="345" t="s">
        <v>1200</v>
      </c>
      <c r="E169" s="340">
        <f>(T6_CCGBFI_201314!J170-T11_Prev68CCG_1314Q2!F169)/T6_CCGBFI_201314!J170</f>
        <v>0.31468437406123756</v>
      </c>
      <c r="F169" s="341">
        <f>(T6_CCGBFI_201314!N170-T12_Prev68CCG_1314Q3!F169)/T6_CCGBFI_201314!N170</f>
        <v>0.27641484368080776</v>
      </c>
      <c r="G169" s="341">
        <f>(T6_CCGBFI_201314!R170-T13_Prev68CCG_1314Q4!F169)/T6_CCGBFI_201314!R170</f>
        <v>0.26974620221212542</v>
      </c>
      <c r="H169" s="341"/>
      <c r="I169" s="343"/>
      <c r="J169" s="344"/>
    </row>
    <row r="170" spans="1:10" x14ac:dyDescent="0.25">
      <c r="A170" s="345" t="s">
        <v>886</v>
      </c>
      <c r="B170" s="345" t="s">
        <v>887</v>
      </c>
      <c r="C170" s="345" t="s">
        <v>884</v>
      </c>
      <c r="D170" s="345" t="s">
        <v>1200</v>
      </c>
      <c r="E170" s="340"/>
      <c r="F170" s="341">
        <f>(T6_CCGBFI_201314!N171-T12_Prev68CCG_1314Q3!F170)/T6_CCGBFI_201314!N171</f>
        <v>0.40660161744022505</v>
      </c>
      <c r="G170" s="341"/>
      <c r="H170" s="341"/>
      <c r="I170" s="343"/>
      <c r="J170" s="344"/>
    </row>
    <row r="171" spans="1:10" x14ac:dyDescent="0.25">
      <c r="A171" s="345" t="s">
        <v>889</v>
      </c>
      <c r="B171" s="345" t="s">
        <v>890</v>
      </c>
      <c r="C171" s="345" t="s">
        <v>884</v>
      </c>
      <c r="D171" s="345" t="s">
        <v>1200</v>
      </c>
      <c r="E171" s="340">
        <f>(T6_CCGBFI_201314!J172-T11_Prev68CCG_1314Q2!F171)/T6_CCGBFI_201314!J172</f>
        <v>0.37957381876740215</v>
      </c>
      <c r="F171" s="341">
        <f>(T6_CCGBFI_201314!N172-T12_Prev68CCG_1314Q3!F171)/T6_CCGBFI_201314!N172</f>
        <v>0.40549134029102607</v>
      </c>
      <c r="G171" s="341">
        <f>(T6_CCGBFI_201314!R172-T13_Prev68CCG_1314Q4!F171)/T6_CCGBFI_201314!R172</f>
        <v>0.46163395334497992</v>
      </c>
      <c r="H171" s="341"/>
      <c r="I171" s="343"/>
      <c r="J171" s="344"/>
    </row>
    <row r="172" spans="1:10" x14ac:dyDescent="0.25">
      <c r="A172" s="345" t="s">
        <v>892</v>
      </c>
      <c r="B172" s="345" t="s">
        <v>893</v>
      </c>
      <c r="C172" s="345" t="s">
        <v>884</v>
      </c>
      <c r="D172" s="345" t="s">
        <v>1200</v>
      </c>
      <c r="E172" s="340">
        <f>(T6_CCGBFI_201314!J173-T11_Prev68CCG_1314Q2!F172)/T6_CCGBFI_201314!J173</f>
        <v>0.39097544790975453</v>
      </c>
      <c r="F172" s="341">
        <f>(T6_CCGBFI_201314!N173-T12_Prev68CCG_1314Q3!F172)/T6_CCGBFI_201314!N173</f>
        <v>0.3663905768151669</v>
      </c>
      <c r="G172" s="341">
        <f>(T6_CCGBFI_201314!R173-T13_Prev68CCG_1314Q4!F172)/T6_CCGBFI_201314!R173</f>
        <v>0.36744575506043398</v>
      </c>
      <c r="H172" s="341"/>
      <c r="I172" s="343"/>
      <c r="J172" s="344"/>
    </row>
    <row r="173" spans="1:10" x14ac:dyDescent="0.25">
      <c r="A173" s="345" t="s">
        <v>895</v>
      </c>
      <c r="B173" s="345" t="s">
        <v>896</v>
      </c>
      <c r="C173" s="345" t="s">
        <v>897</v>
      </c>
      <c r="D173" s="345" t="s">
        <v>1210</v>
      </c>
      <c r="E173" s="340"/>
      <c r="F173" s="341"/>
      <c r="G173" s="341"/>
      <c r="H173" s="341"/>
      <c r="I173" s="343"/>
      <c r="J173" s="344"/>
    </row>
    <row r="174" spans="1:10" x14ac:dyDescent="0.25">
      <c r="A174" s="345" t="s">
        <v>899</v>
      </c>
      <c r="B174" s="345" t="s">
        <v>900</v>
      </c>
      <c r="C174" s="345" t="s">
        <v>897</v>
      </c>
      <c r="D174" s="345" t="s">
        <v>1210</v>
      </c>
      <c r="E174" s="340" t="e">
        <f>(T6_CCGBFI_201314!J175-T11_Prev68CCG_1314Q2!F174)/T6_CCGBFI_201314!J175</f>
        <v>#DIV/0!</v>
      </c>
      <c r="F174" s="341"/>
      <c r="G174" s="341"/>
      <c r="H174" s="341"/>
      <c r="I174" s="343"/>
      <c r="J174" s="344"/>
    </row>
    <row r="175" spans="1:10" x14ac:dyDescent="0.25">
      <c r="A175" s="345" t="s">
        <v>902</v>
      </c>
      <c r="B175" s="345" t="s">
        <v>903</v>
      </c>
      <c r="C175" s="345" t="s">
        <v>897</v>
      </c>
      <c r="D175" s="345" t="s">
        <v>1210</v>
      </c>
      <c r="E175" s="340">
        <f>(T6_CCGBFI_201314!J176-T11_Prev68CCG_1314Q2!F175)/T6_CCGBFI_201314!J176</f>
        <v>0.44312541337379535</v>
      </c>
      <c r="F175" s="341"/>
      <c r="G175" s="341"/>
      <c r="H175" s="341"/>
      <c r="I175" s="343"/>
      <c r="J175" s="344"/>
    </row>
    <row r="176" spans="1:10" x14ac:dyDescent="0.25">
      <c r="A176" s="345" t="s">
        <v>905</v>
      </c>
      <c r="B176" s="345" t="s">
        <v>906</v>
      </c>
      <c r="C176" s="345" t="s">
        <v>907</v>
      </c>
      <c r="D176" s="345" t="s">
        <v>1208</v>
      </c>
      <c r="E176" s="340"/>
      <c r="F176" s="341"/>
      <c r="G176" s="341" t="e">
        <f>(T6_CCGBFI_201314!R177-T13_Prev68CCG_1314Q4!F176)/T6_CCGBFI_201314!R177</f>
        <v>#DIV/0!</v>
      </c>
      <c r="H176" s="341"/>
      <c r="I176" s="343"/>
      <c r="J176" s="344"/>
    </row>
    <row r="177" spans="1:10" x14ac:dyDescent="0.25">
      <c r="A177" s="345" t="s">
        <v>909</v>
      </c>
      <c r="B177" s="345" t="s">
        <v>910</v>
      </c>
      <c r="C177" s="345" t="s">
        <v>907</v>
      </c>
      <c r="D177" s="345" t="s">
        <v>1208</v>
      </c>
      <c r="E177" s="340"/>
      <c r="F177" s="341"/>
      <c r="G177" s="341"/>
      <c r="H177" s="341"/>
      <c r="I177" s="343"/>
      <c r="J177" s="344"/>
    </row>
    <row r="178" spans="1:10" x14ac:dyDescent="0.25">
      <c r="A178" s="345" t="s">
        <v>912</v>
      </c>
      <c r="B178" s="345" t="s">
        <v>913</v>
      </c>
      <c r="C178" s="345" t="s">
        <v>907</v>
      </c>
      <c r="D178" s="345" t="s">
        <v>1208</v>
      </c>
      <c r="E178" s="340"/>
      <c r="F178" s="341"/>
      <c r="G178" s="341"/>
      <c r="H178" s="341"/>
      <c r="I178" s="343"/>
      <c r="J178" s="344"/>
    </row>
    <row r="179" spans="1:10" x14ac:dyDescent="0.25">
      <c r="A179" s="345" t="s">
        <v>915</v>
      </c>
      <c r="B179" s="345" t="s">
        <v>916</v>
      </c>
      <c r="C179" s="345" t="s">
        <v>907</v>
      </c>
      <c r="D179" s="345" t="s">
        <v>1208</v>
      </c>
      <c r="E179" s="340"/>
      <c r="F179" s="341"/>
      <c r="G179" s="341"/>
      <c r="H179" s="341"/>
      <c r="I179" s="343"/>
      <c r="J179" s="344"/>
    </row>
    <row r="180" spans="1:10" x14ac:dyDescent="0.25">
      <c r="A180" s="345" t="s">
        <v>918</v>
      </c>
      <c r="B180" s="345" t="s">
        <v>919</v>
      </c>
      <c r="C180" s="345" t="s">
        <v>907</v>
      </c>
      <c r="D180" s="345" t="s">
        <v>1208</v>
      </c>
      <c r="E180" s="340" t="e">
        <f>(T6_CCGBFI_201314!J181-T11_Prev68CCG_1314Q2!F180)/T6_CCGBFI_201314!J181</f>
        <v>#DIV/0!</v>
      </c>
      <c r="F180" s="341"/>
      <c r="G180" s="341"/>
      <c r="H180" s="341"/>
      <c r="I180" s="343"/>
      <c r="J180" s="344"/>
    </row>
    <row r="181" spans="1:10" x14ac:dyDescent="0.25">
      <c r="A181" s="345" t="s">
        <v>921</v>
      </c>
      <c r="B181" s="345" t="s">
        <v>922</v>
      </c>
      <c r="C181" s="345" t="s">
        <v>907</v>
      </c>
      <c r="D181" s="345" t="s">
        <v>1208</v>
      </c>
      <c r="E181" s="340"/>
      <c r="F181" s="341"/>
      <c r="G181" s="341"/>
      <c r="H181" s="341"/>
      <c r="I181" s="343"/>
      <c r="J181" s="344"/>
    </row>
    <row r="182" spans="1:10" x14ac:dyDescent="0.25">
      <c r="A182" s="345" t="s">
        <v>924</v>
      </c>
      <c r="B182" s="345" t="s">
        <v>925</v>
      </c>
      <c r="C182" s="345" t="s">
        <v>907</v>
      </c>
      <c r="D182" s="345" t="s">
        <v>1208</v>
      </c>
      <c r="E182" s="340"/>
      <c r="F182" s="341"/>
      <c r="G182" s="341"/>
      <c r="H182" s="341"/>
      <c r="I182" s="343"/>
      <c r="J182" s="344"/>
    </row>
    <row r="183" spans="1:10" x14ac:dyDescent="0.25">
      <c r="A183" s="345" t="s">
        <v>927</v>
      </c>
      <c r="B183" s="345" t="s">
        <v>928</v>
      </c>
      <c r="C183" s="345" t="s">
        <v>907</v>
      </c>
      <c r="D183" s="345" t="s">
        <v>1208</v>
      </c>
      <c r="E183" s="340"/>
      <c r="F183" s="341"/>
      <c r="G183" s="341"/>
      <c r="H183" s="341"/>
      <c r="I183" s="343"/>
      <c r="J183" s="344"/>
    </row>
    <row r="184" spans="1:10" x14ac:dyDescent="0.25">
      <c r="A184" s="345" t="s">
        <v>930</v>
      </c>
      <c r="B184" s="345" t="s">
        <v>931</v>
      </c>
      <c r="C184" s="345" t="s">
        <v>932</v>
      </c>
      <c r="D184" s="345" t="s">
        <v>1170</v>
      </c>
      <c r="E184" s="340"/>
      <c r="F184" s="341">
        <f>(T6_CCGBFI_201314!N185-T12_Prev68CCG_1314Q3!F184)/T6_CCGBFI_201314!N185</f>
        <v>0.15601979305636735</v>
      </c>
      <c r="G184" s="341">
        <f>(T6_CCGBFI_201314!R185-T13_Prev68CCG_1314Q4!F184)/T6_CCGBFI_201314!R185</f>
        <v>0.18538500882707187</v>
      </c>
      <c r="H184" s="341"/>
      <c r="I184" s="343"/>
      <c r="J184" s="344"/>
    </row>
    <row r="185" spans="1:10" x14ac:dyDescent="0.25">
      <c r="A185" s="345" t="s">
        <v>934</v>
      </c>
      <c r="B185" s="345" t="s">
        <v>935</v>
      </c>
      <c r="C185" s="345" t="s">
        <v>932</v>
      </c>
      <c r="D185" s="345" t="s">
        <v>1170</v>
      </c>
      <c r="E185" s="340"/>
      <c r="F185" s="341"/>
      <c r="G185" s="341"/>
      <c r="H185" s="341"/>
      <c r="I185" s="343"/>
      <c r="J185" s="344"/>
    </row>
    <row r="186" spans="1:10" x14ac:dyDescent="0.25">
      <c r="A186" s="345" t="s">
        <v>937</v>
      </c>
      <c r="B186" s="345" t="s">
        <v>938</v>
      </c>
      <c r="C186" s="345" t="s">
        <v>932</v>
      </c>
      <c r="D186" s="345" t="s">
        <v>1170</v>
      </c>
      <c r="E186" s="340" t="e">
        <f>(T6_CCGBFI_201314!J187-T11_Prev68CCG_1314Q2!F186)/T6_CCGBFI_201314!J187</f>
        <v>#DIV/0!</v>
      </c>
      <c r="F186" s="341" t="e">
        <f>(T6_CCGBFI_201314!N187-T12_Prev68CCG_1314Q3!F186)/T6_CCGBFI_201314!N187</f>
        <v>#DIV/0!</v>
      </c>
      <c r="G186" s="341" t="e">
        <f>(T6_CCGBFI_201314!R187-T13_Prev68CCG_1314Q4!F186)/T6_CCGBFI_201314!R187</f>
        <v>#DIV/0!</v>
      </c>
      <c r="H186" s="341"/>
      <c r="I186" s="343"/>
      <c r="J186" s="344"/>
    </row>
    <row r="187" spans="1:10" x14ac:dyDescent="0.25">
      <c r="A187" s="345" t="s">
        <v>940</v>
      </c>
      <c r="B187" s="345" t="s">
        <v>941</v>
      </c>
      <c r="C187" s="345" t="s">
        <v>932</v>
      </c>
      <c r="D187" s="345" t="s">
        <v>1170</v>
      </c>
      <c r="E187" s="340" t="e">
        <f>(T6_CCGBFI_201314!J188-T11_Prev68CCG_1314Q2!F187)/T6_CCGBFI_201314!J188</f>
        <v>#DIV/0!</v>
      </c>
      <c r="F187" s="341" t="e">
        <f>(T6_CCGBFI_201314!N188-T12_Prev68CCG_1314Q3!F187)/T6_CCGBFI_201314!N188</f>
        <v>#DIV/0!</v>
      </c>
      <c r="G187" s="341" t="e">
        <f>(T6_CCGBFI_201314!R188-T13_Prev68CCG_1314Q4!F187)/T6_CCGBFI_201314!R188</f>
        <v>#DIV/0!</v>
      </c>
      <c r="H187" s="341"/>
      <c r="I187" s="343"/>
      <c r="J187" s="344"/>
    </row>
    <row r="188" spans="1:10" x14ac:dyDescent="0.25">
      <c r="A188" s="345" t="s">
        <v>943</v>
      </c>
      <c r="B188" s="345" t="s">
        <v>944</v>
      </c>
      <c r="C188" s="345" t="s">
        <v>932</v>
      </c>
      <c r="D188" s="345" t="s">
        <v>1170</v>
      </c>
      <c r="E188" s="340"/>
      <c r="F188" s="341"/>
      <c r="G188" s="341"/>
      <c r="H188" s="341"/>
      <c r="I188" s="343"/>
      <c r="J188" s="344"/>
    </row>
    <row r="189" spans="1:10" x14ac:dyDescent="0.25">
      <c r="A189" s="345" t="s">
        <v>946</v>
      </c>
      <c r="B189" s="345" t="s">
        <v>947</v>
      </c>
      <c r="C189" s="345" t="s">
        <v>932</v>
      </c>
      <c r="D189" s="345" t="s">
        <v>1170</v>
      </c>
      <c r="E189" s="340">
        <f>(T6_CCGBFI_201314!J190-T11_Prev68CCG_1314Q2!F189)/T6_CCGBFI_201314!J190</f>
        <v>0.19483757452824393</v>
      </c>
      <c r="F189" s="341">
        <f>(T6_CCGBFI_201314!N190-T12_Prev68CCG_1314Q3!F189)/T6_CCGBFI_201314!N190</f>
        <v>0.21056903655717804</v>
      </c>
      <c r="G189" s="341"/>
      <c r="H189" s="341"/>
      <c r="I189" s="343"/>
      <c r="J189" s="344"/>
    </row>
    <row r="190" spans="1:10" x14ac:dyDescent="0.25">
      <c r="A190" s="345" t="s">
        <v>949</v>
      </c>
      <c r="B190" s="345" t="s">
        <v>950</v>
      </c>
      <c r="C190" s="345" t="s">
        <v>932</v>
      </c>
      <c r="D190" s="345" t="s">
        <v>1170</v>
      </c>
      <c r="E190" s="340"/>
      <c r="F190" s="341"/>
      <c r="G190" s="341"/>
      <c r="H190" s="341"/>
      <c r="I190" s="343"/>
      <c r="J190" s="344"/>
    </row>
    <row r="191" spans="1:10" x14ac:dyDescent="0.25">
      <c r="A191" s="345" t="s">
        <v>952</v>
      </c>
      <c r="B191" s="345" t="s">
        <v>953</v>
      </c>
      <c r="C191" s="345" t="s">
        <v>932</v>
      </c>
      <c r="D191" s="345" t="s">
        <v>1170</v>
      </c>
      <c r="E191" s="340"/>
      <c r="F191" s="341"/>
      <c r="G191" s="341"/>
      <c r="H191" s="341"/>
      <c r="I191" s="343"/>
      <c r="J191" s="344"/>
    </row>
    <row r="192" spans="1:10" x14ac:dyDescent="0.25">
      <c r="A192" s="345" t="s">
        <v>955</v>
      </c>
      <c r="B192" s="345" t="s">
        <v>956</v>
      </c>
      <c r="C192" s="345" t="s">
        <v>932</v>
      </c>
      <c r="D192" s="345" t="s">
        <v>1170</v>
      </c>
      <c r="E192" s="340" t="e">
        <f>(T6_CCGBFI_201314!J193-T11_Prev68CCG_1314Q2!F192)/T6_CCGBFI_201314!J193</f>
        <v>#DIV/0!</v>
      </c>
      <c r="F192" s="341" t="e">
        <f>(T6_CCGBFI_201314!N193-T12_Prev68CCG_1314Q3!F192)/T6_CCGBFI_201314!N193</f>
        <v>#DIV/0!</v>
      </c>
      <c r="G192" s="341" t="e">
        <f>(T6_CCGBFI_201314!R193-T13_Prev68CCG_1314Q4!F192)/T6_CCGBFI_201314!R193</f>
        <v>#DIV/0!</v>
      </c>
      <c r="H192" s="341"/>
      <c r="I192" s="343"/>
      <c r="J192" s="344"/>
    </row>
    <row r="193" spans="1:10" x14ac:dyDescent="0.25">
      <c r="A193" s="345" t="s">
        <v>958</v>
      </c>
      <c r="B193" s="345" t="s">
        <v>959</v>
      </c>
      <c r="C193" s="345" t="s">
        <v>932</v>
      </c>
      <c r="D193" s="345" t="s">
        <v>1170</v>
      </c>
      <c r="E193" s="340">
        <f>(T6_CCGBFI_201314!J194-T11_Prev68CCG_1314Q2!F193)/T6_CCGBFI_201314!J194</f>
        <v>0.32752457551385178</v>
      </c>
      <c r="F193" s="341">
        <f>(T6_CCGBFI_201314!N194-T12_Prev68CCG_1314Q3!F193)/T6_CCGBFI_201314!N194</f>
        <v>0.30893916099275209</v>
      </c>
      <c r="G193" s="341">
        <f>(T6_CCGBFI_201314!R194-T13_Prev68CCG_1314Q4!F193)/T6_CCGBFI_201314!R194</f>
        <v>0.33094052213486774</v>
      </c>
      <c r="H193" s="341"/>
      <c r="I193" s="343"/>
      <c r="J193" s="344"/>
    </row>
    <row r="194" spans="1:10" x14ac:dyDescent="0.25">
      <c r="A194" s="345" t="s">
        <v>961</v>
      </c>
      <c r="B194" s="345" t="s">
        <v>962</v>
      </c>
      <c r="C194" s="345" t="s">
        <v>932</v>
      </c>
      <c r="D194" s="345" t="s">
        <v>1170</v>
      </c>
      <c r="E194" s="340"/>
      <c r="F194" s="341" t="e">
        <f>(T6_CCGBFI_201314!N195-T12_Prev68CCG_1314Q3!F194)/T6_CCGBFI_201314!N195</f>
        <v>#DIV/0!</v>
      </c>
      <c r="G194" s="341">
        <f>(T6_CCGBFI_201314!R195-T13_Prev68CCG_1314Q4!F194)/T6_CCGBFI_201314!R195</f>
        <v>0.27215289523878078</v>
      </c>
      <c r="H194" s="341"/>
      <c r="I194" s="343"/>
      <c r="J194" s="344"/>
    </row>
    <row r="195" spans="1:10" x14ac:dyDescent="0.25">
      <c r="A195" s="345" t="s">
        <v>964</v>
      </c>
      <c r="B195" s="345" t="s">
        <v>965</v>
      </c>
      <c r="C195" s="345" t="s">
        <v>932</v>
      </c>
      <c r="D195" s="345" t="s">
        <v>1170</v>
      </c>
      <c r="E195" s="340"/>
      <c r="F195" s="341" t="e">
        <f>(T6_CCGBFI_201314!N196-T12_Prev68CCG_1314Q3!F195)/T6_CCGBFI_201314!N196</f>
        <v>#DIV/0!</v>
      </c>
      <c r="G195" s="341" t="e">
        <f>(T6_CCGBFI_201314!R196-T13_Prev68CCG_1314Q4!F195)/T6_CCGBFI_201314!R196</f>
        <v>#DIV/0!</v>
      </c>
      <c r="H195" s="341"/>
      <c r="I195" s="343"/>
      <c r="J195" s="344"/>
    </row>
    <row r="196" spans="1:10" x14ac:dyDescent="0.25">
      <c r="A196" s="345" t="s">
        <v>967</v>
      </c>
      <c r="B196" s="345" t="s">
        <v>968</v>
      </c>
      <c r="C196" s="345" t="s">
        <v>969</v>
      </c>
      <c r="D196" s="345" t="s">
        <v>970</v>
      </c>
      <c r="E196" s="340"/>
      <c r="F196" s="341"/>
      <c r="G196" s="341"/>
      <c r="H196" s="341"/>
      <c r="I196" s="343"/>
      <c r="J196" s="344"/>
    </row>
    <row r="197" spans="1:10" x14ac:dyDescent="0.25">
      <c r="A197" s="345" t="s">
        <v>972</v>
      </c>
      <c r="B197" s="345" t="s">
        <v>973</v>
      </c>
      <c r="C197" s="345" t="s">
        <v>969</v>
      </c>
      <c r="D197" s="345" t="s">
        <v>970</v>
      </c>
      <c r="E197" s="340">
        <f>(T6_CCGBFI_201314!J198-T11_Prev68CCG_1314Q2!F197)/T6_CCGBFI_201314!J198</f>
        <v>0.3567251461988305</v>
      </c>
      <c r="F197" s="341"/>
      <c r="G197" s="341"/>
      <c r="H197" s="341"/>
      <c r="I197" s="343"/>
      <c r="J197" s="344"/>
    </row>
    <row r="198" spans="1:10" x14ac:dyDescent="0.25">
      <c r="A198" s="345" t="s">
        <v>975</v>
      </c>
      <c r="B198" s="345" t="s">
        <v>976</v>
      </c>
      <c r="C198" s="345" t="s">
        <v>969</v>
      </c>
      <c r="D198" s="345" t="s">
        <v>970</v>
      </c>
      <c r="E198" s="340"/>
      <c r="F198" s="341"/>
      <c r="G198" s="341" t="e">
        <f>(T6_CCGBFI_201314!R199-T13_Prev68CCG_1314Q4!F198)/T6_CCGBFI_201314!R199</f>
        <v>#DIV/0!</v>
      </c>
      <c r="H198" s="341"/>
      <c r="I198" s="343"/>
      <c r="J198" s="344"/>
    </row>
    <row r="199" spans="1:10" x14ac:dyDescent="0.25">
      <c r="A199" s="345" t="s">
        <v>978</v>
      </c>
      <c r="B199" s="345" t="s">
        <v>979</v>
      </c>
      <c r="C199" s="345" t="s">
        <v>969</v>
      </c>
      <c r="D199" s="345" t="s">
        <v>970</v>
      </c>
      <c r="E199" s="340"/>
      <c r="F199" s="341"/>
      <c r="G199" s="341"/>
      <c r="H199" s="341"/>
      <c r="I199" s="343"/>
      <c r="J199" s="344"/>
    </row>
    <row r="200" spans="1:10" x14ac:dyDescent="0.25">
      <c r="A200" s="345" t="s">
        <v>981</v>
      </c>
      <c r="B200" s="345" t="s">
        <v>982</v>
      </c>
      <c r="C200" s="345" t="s">
        <v>969</v>
      </c>
      <c r="D200" s="345" t="s">
        <v>970</v>
      </c>
      <c r="E200" s="340"/>
      <c r="F200" s="341"/>
      <c r="G200" s="341"/>
      <c r="H200" s="341"/>
      <c r="I200" s="343"/>
      <c r="J200" s="344"/>
    </row>
    <row r="201" spans="1:10" x14ac:dyDescent="0.25">
      <c r="A201" s="345" t="s">
        <v>984</v>
      </c>
      <c r="B201" s="345" t="s">
        <v>985</v>
      </c>
      <c r="C201" s="345" t="s">
        <v>969</v>
      </c>
      <c r="D201" s="345" t="s">
        <v>970</v>
      </c>
      <c r="E201" s="340">
        <f>(T6_CCGBFI_201314!J202-T11_Prev68CCG_1314Q2!F201)/T6_CCGBFI_201314!J202</f>
        <v>0.25698843945329602</v>
      </c>
      <c r="F201" s="341">
        <f>(T6_CCGBFI_201314!N202-T12_Prev68CCG_1314Q3!F201)/T6_CCGBFI_201314!N202</f>
        <v>0.24890115809318619</v>
      </c>
      <c r="G201" s="341"/>
      <c r="H201" s="341"/>
      <c r="I201" s="343"/>
      <c r="J201" s="344"/>
    </row>
    <row r="202" spans="1:10" x14ac:dyDescent="0.25">
      <c r="A202" s="345" t="s">
        <v>987</v>
      </c>
      <c r="B202" s="345" t="s">
        <v>988</v>
      </c>
      <c r="C202" s="345" t="s">
        <v>969</v>
      </c>
      <c r="D202" s="345" t="s">
        <v>970</v>
      </c>
      <c r="E202" s="340"/>
      <c r="F202" s="341">
        <f>(T6_CCGBFI_201314!N203-T12_Prev68CCG_1314Q3!F202)/T6_CCGBFI_201314!N203</f>
        <v>0.25272507706486164</v>
      </c>
      <c r="G202" s="341"/>
      <c r="H202" s="341"/>
      <c r="I202" s="343"/>
      <c r="J202" s="344"/>
    </row>
    <row r="203" spans="1:10" x14ac:dyDescent="0.25">
      <c r="A203" s="345" t="s">
        <v>990</v>
      </c>
      <c r="B203" s="345" t="s">
        <v>991</v>
      </c>
      <c r="C203" s="345" t="s">
        <v>969</v>
      </c>
      <c r="D203" s="345" t="s">
        <v>970</v>
      </c>
      <c r="E203" s="340"/>
      <c r="F203" s="341"/>
      <c r="G203" s="341"/>
      <c r="H203" s="341"/>
      <c r="I203" s="343"/>
      <c r="J203" s="344"/>
    </row>
    <row r="204" spans="1:10" x14ac:dyDescent="0.25">
      <c r="A204" s="345" t="s">
        <v>993</v>
      </c>
      <c r="B204" s="345" t="s">
        <v>994</v>
      </c>
      <c r="C204" s="345" t="s">
        <v>969</v>
      </c>
      <c r="D204" s="345" t="s">
        <v>970</v>
      </c>
      <c r="E204" s="340"/>
      <c r="F204" s="341"/>
      <c r="G204" s="341"/>
      <c r="H204" s="341"/>
      <c r="I204" s="343"/>
      <c r="J204" s="344"/>
    </row>
    <row r="205" spans="1:10" x14ac:dyDescent="0.25">
      <c r="A205" s="345" t="s">
        <v>996</v>
      </c>
      <c r="B205" s="345" t="s">
        <v>997</v>
      </c>
      <c r="C205" s="345" t="s">
        <v>969</v>
      </c>
      <c r="D205" s="345" t="s">
        <v>970</v>
      </c>
      <c r="E205" s="340" t="e">
        <f>(T6_CCGBFI_201314!J206-T11_Prev68CCG_1314Q2!F205)/T6_CCGBFI_201314!J206</f>
        <v>#DIV/0!</v>
      </c>
      <c r="F205" s="341" t="e">
        <f>(T6_CCGBFI_201314!N206-T12_Prev68CCG_1314Q3!F205)/T6_CCGBFI_201314!N206</f>
        <v>#DIV/0!</v>
      </c>
      <c r="G205" s="341"/>
      <c r="H205" s="341"/>
      <c r="I205" s="343"/>
      <c r="J205" s="344"/>
    </row>
    <row r="206" spans="1:10" x14ac:dyDescent="0.25">
      <c r="A206" s="345" t="s">
        <v>999</v>
      </c>
      <c r="B206" s="345" t="s">
        <v>1000</v>
      </c>
      <c r="C206" s="345" t="s">
        <v>1001</v>
      </c>
      <c r="D206" s="345" t="s">
        <v>1002</v>
      </c>
      <c r="E206" s="340"/>
      <c r="F206" s="341"/>
      <c r="G206" s="341">
        <f>(T6_CCGBFI_201314!R207-T13_Prev68CCG_1314Q4!F206)/T6_CCGBFI_201314!R207</f>
        <v>0.3220520647551105</v>
      </c>
      <c r="H206" s="341"/>
      <c r="I206" s="343"/>
      <c r="J206" s="344"/>
    </row>
    <row r="207" spans="1:10" x14ac:dyDescent="0.25">
      <c r="A207" s="345" t="s">
        <v>1004</v>
      </c>
      <c r="B207" s="345" t="s">
        <v>1005</v>
      </c>
      <c r="C207" s="345" t="s">
        <v>1001</v>
      </c>
      <c r="D207" s="345" t="s">
        <v>1002</v>
      </c>
      <c r="E207" s="340">
        <f>(T6_CCGBFI_201314!J208-T11_Prev68CCG_1314Q2!F207)/T6_CCGBFI_201314!J208</f>
        <v>0.45269947443860487</v>
      </c>
      <c r="F207" s="341">
        <f>(T6_CCGBFI_201314!N208-T12_Prev68CCG_1314Q3!F207)/T6_CCGBFI_201314!N208</f>
        <v>0.48702469405594401</v>
      </c>
      <c r="G207" s="341">
        <f>(T6_CCGBFI_201314!R208-T13_Prev68CCG_1314Q4!F207)/T6_CCGBFI_201314!R208</f>
        <v>0.43398948070808968</v>
      </c>
      <c r="H207" s="341"/>
      <c r="I207" s="343"/>
      <c r="J207" s="344"/>
    </row>
    <row r="208" spans="1:10" x14ac:dyDescent="0.25">
      <c r="A208" s="345" t="s">
        <v>1007</v>
      </c>
      <c r="B208" s="345" t="s">
        <v>1008</v>
      </c>
      <c r="C208" s="345" t="s">
        <v>1001</v>
      </c>
      <c r="D208" s="345" t="s">
        <v>1002</v>
      </c>
      <c r="E208" s="340">
        <f>(T6_CCGBFI_201314!J209-T11_Prev68CCG_1314Q2!F208)/T6_CCGBFI_201314!J209</f>
        <v>0.4861048520354514</v>
      </c>
      <c r="F208" s="341">
        <f>(T6_CCGBFI_201314!N209-T12_Prev68CCG_1314Q3!F208)/T6_CCGBFI_201314!N209</f>
        <v>0.38526315789473686</v>
      </c>
      <c r="G208" s="341">
        <f>(T6_CCGBFI_201314!R209-T13_Prev68CCG_1314Q4!F208)/T6_CCGBFI_201314!R209</f>
        <v>0.44120163883414582</v>
      </c>
      <c r="H208" s="341"/>
      <c r="I208" s="343"/>
      <c r="J208" s="344"/>
    </row>
    <row r="209" spans="1:10" x14ac:dyDescent="0.25">
      <c r="A209" s="345" t="s">
        <v>1010</v>
      </c>
      <c r="B209" s="345" t="s">
        <v>1011</v>
      </c>
      <c r="C209" s="345" t="s">
        <v>1001</v>
      </c>
      <c r="D209" s="345" t="s">
        <v>1002</v>
      </c>
      <c r="E209" s="340">
        <f>(T6_CCGBFI_201314!J210-T11_Prev68CCG_1314Q2!F209)/T6_CCGBFI_201314!J210</f>
        <v>0.39338352726443077</v>
      </c>
      <c r="F209" s="341">
        <f>(T6_CCGBFI_201314!N210-T12_Prev68CCG_1314Q3!F209)/T6_CCGBFI_201314!N210</f>
        <v>0.36073189230185815</v>
      </c>
      <c r="G209" s="341"/>
      <c r="H209" s="341"/>
      <c r="I209" s="343"/>
      <c r="J209" s="344"/>
    </row>
    <row r="210" spans="1:10" x14ac:dyDescent="0.25">
      <c r="A210" s="345" t="s">
        <v>1013</v>
      </c>
      <c r="B210" s="345" t="s">
        <v>1014</v>
      </c>
      <c r="C210" s="345" t="s">
        <v>1001</v>
      </c>
      <c r="D210" s="345" t="s">
        <v>1002</v>
      </c>
      <c r="E210" s="340" t="e">
        <f>(T6_CCGBFI_201314!J211-T11_Prev68CCG_1314Q2!F210)/T6_CCGBFI_201314!J211</f>
        <v>#DIV/0!</v>
      </c>
      <c r="F210" s="341">
        <f>(T6_CCGBFI_201314!N211-T12_Prev68CCG_1314Q3!F210)/T6_CCGBFI_201314!N211</f>
        <v>0.29970209093187067</v>
      </c>
      <c r="G210" s="341">
        <f>(T6_CCGBFI_201314!R211-T13_Prev68CCG_1314Q4!F210)/T6_CCGBFI_201314!R211</f>
        <v>0.32445686984394034</v>
      </c>
      <c r="H210" s="341"/>
      <c r="I210" s="343"/>
      <c r="J210" s="344"/>
    </row>
    <row r="211" spans="1:10" x14ac:dyDescent="0.25">
      <c r="A211" s="345" t="s">
        <v>1016</v>
      </c>
      <c r="B211" s="345" t="s">
        <v>1017</v>
      </c>
      <c r="C211" s="345" t="s">
        <v>1001</v>
      </c>
      <c r="D211" s="345" t="s">
        <v>1002</v>
      </c>
      <c r="E211" s="340">
        <f>(T6_CCGBFI_201314!J212-T11_Prev68CCG_1314Q2!F211)/T6_CCGBFI_201314!J212</f>
        <v>0.37302487243325855</v>
      </c>
      <c r="F211" s="341"/>
      <c r="G211" s="341"/>
      <c r="H211" s="341"/>
      <c r="I211" s="343"/>
      <c r="J211" s="344"/>
    </row>
    <row r="212" spans="1:10" x14ac:dyDescent="0.25">
      <c r="A212" s="345" t="s">
        <v>1019</v>
      </c>
      <c r="B212" s="345" t="s">
        <v>1020</v>
      </c>
      <c r="C212" s="345" t="s">
        <v>1001</v>
      </c>
      <c r="D212" s="345" t="s">
        <v>1002</v>
      </c>
      <c r="E212" s="340" t="e">
        <f>(T6_CCGBFI_201314!J213-T11_Prev68CCG_1314Q2!F212)/T6_CCGBFI_201314!J213</f>
        <v>#DIV/0!</v>
      </c>
      <c r="F212" s="341" t="e">
        <f>(T6_CCGBFI_201314!N213-T12_Prev68CCG_1314Q3!F212)/T6_CCGBFI_201314!N213</f>
        <v>#DIV/0!</v>
      </c>
      <c r="G212" s="341">
        <f>(T6_CCGBFI_201314!R213-T13_Prev68CCG_1314Q4!F212)/T6_CCGBFI_201314!R213</f>
        <v>0.45924982634869183</v>
      </c>
      <c r="H212" s="341"/>
      <c r="I212" s="343"/>
      <c r="J212" s="344"/>
    </row>
    <row r="213" spans="1:10" x14ac:dyDescent="0.25">
      <c r="A213" s="345" t="s">
        <v>1022</v>
      </c>
      <c r="B213" s="345" t="s">
        <v>1023</v>
      </c>
      <c r="C213" s="345" t="s">
        <v>1001</v>
      </c>
      <c r="D213" s="345" t="s">
        <v>1002</v>
      </c>
      <c r="E213" s="340"/>
      <c r="F213" s="341">
        <f>(T6_CCGBFI_201314!N214-T12_Prev68CCG_1314Q3!F213)/T6_CCGBFI_201314!N214</f>
        <v>0.3679536547575647</v>
      </c>
      <c r="G213" s="341"/>
      <c r="H213" s="341"/>
      <c r="I213" s="343"/>
      <c r="J213" s="344"/>
    </row>
    <row r="214" spans="1:10" x14ac:dyDescent="0.25">
      <c r="A214" s="345" t="s">
        <v>1025</v>
      </c>
      <c r="B214" s="345" t="s">
        <v>1026</v>
      </c>
      <c r="C214" s="345" t="s">
        <v>1001</v>
      </c>
      <c r="D214" s="345" t="s">
        <v>1002</v>
      </c>
      <c r="E214" s="340">
        <f>(T6_CCGBFI_201314!J215-T11_Prev68CCG_1314Q2!F214)/T6_CCGBFI_201314!J215</f>
        <v>0.37547957592198133</v>
      </c>
      <c r="F214" s="341">
        <f>(T6_CCGBFI_201314!N215-T12_Prev68CCG_1314Q3!F214)/T6_CCGBFI_201314!N215</f>
        <v>0.34022228429859552</v>
      </c>
      <c r="G214" s="341">
        <f>(T6_CCGBFI_201314!R215-T13_Prev68CCG_1314Q4!F214)/T6_CCGBFI_201314!R215</f>
        <v>0.31801599822499926</v>
      </c>
      <c r="H214" s="341"/>
      <c r="I214" s="343"/>
      <c r="J214" s="344"/>
    </row>
    <row r="215" spans="1:10" x14ac:dyDescent="0.25">
      <c r="A215" s="345" t="s">
        <v>1028</v>
      </c>
      <c r="B215" s="345" t="s">
        <v>1029</v>
      </c>
      <c r="C215" s="345" t="s">
        <v>1030</v>
      </c>
      <c r="D215" s="345" t="s">
        <v>1031</v>
      </c>
      <c r="E215" s="340" t="e">
        <f>(T6_CCGBFI_201314!J216-T11_Prev68CCG_1314Q2!F215)/T6_CCGBFI_201314!J216</f>
        <v>#DIV/0!</v>
      </c>
      <c r="F215" s="341" t="e">
        <f>(T6_CCGBFI_201314!N216-T12_Prev68CCG_1314Q3!F215)/T6_CCGBFI_201314!N216</f>
        <v>#DIV/0!</v>
      </c>
      <c r="G215" s="341" t="e">
        <f>(T6_CCGBFI_201314!R216-T13_Prev68CCG_1314Q4!F215)/T6_CCGBFI_201314!R216</f>
        <v>#DIV/0!</v>
      </c>
      <c r="H215" s="341"/>
      <c r="I215" s="343"/>
      <c r="J215" s="344"/>
    </row>
    <row r="216" spans="1:10" x14ac:dyDescent="0.25">
      <c r="A216" s="345" t="s">
        <v>1033</v>
      </c>
      <c r="B216" s="345" t="s">
        <v>1034</v>
      </c>
      <c r="C216" s="345" t="s">
        <v>1030</v>
      </c>
      <c r="D216" s="345" t="s">
        <v>1031</v>
      </c>
      <c r="E216" s="340"/>
      <c r="F216" s="341"/>
      <c r="G216" s="341"/>
      <c r="H216" s="341"/>
      <c r="I216" s="343"/>
      <c r="J216" s="344"/>
    </row>
    <row r="217" spans="1:10" x14ac:dyDescent="0.25">
      <c r="A217" s="345" t="s">
        <v>1036</v>
      </c>
      <c r="B217" s="345" t="s">
        <v>1037</v>
      </c>
      <c r="C217" s="345" t="s">
        <v>1030</v>
      </c>
      <c r="D217" s="345" t="s">
        <v>1031</v>
      </c>
      <c r="E217" s="340" t="e">
        <f>(T6_CCGBFI_201314!J218-T11_Prev68CCG_1314Q2!F217)/T6_CCGBFI_201314!J218</f>
        <v>#DIV/0!</v>
      </c>
      <c r="F217" s="341" t="e">
        <f>(T6_CCGBFI_201314!N218-T12_Prev68CCG_1314Q3!F217)/T6_CCGBFI_201314!N218</f>
        <v>#DIV/0!</v>
      </c>
      <c r="G217" s="341" t="e">
        <f>(T6_CCGBFI_201314!R218-T13_Prev68CCG_1314Q4!F217)/T6_CCGBFI_201314!R218</f>
        <v>#DIV/0!</v>
      </c>
      <c r="H217" s="341"/>
      <c r="I217" s="343"/>
      <c r="J217" s="344"/>
    </row>
    <row r="218" spans="1:10" x14ac:dyDescent="0.25">
      <c r="A218" s="345" t="s">
        <v>1039</v>
      </c>
      <c r="B218" s="345" t="s">
        <v>1040</v>
      </c>
      <c r="C218" s="345" t="s">
        <v>1030</v>
      </c>
      <c r="D218" s="345" t="s">
        <v>1031</v>
      </c>
      <c r="E218" s="340"/>
      <c r="F218" s="341"/>
      <c r="G218" s="341"/>
      <c r="H218" s="341"/>
      <c r="I218" s="343"/>
      <c r="J218" s="344"/>
    </row>
    <row r="219" spans="1:10" x14ac:dyDescent="0.25">
      <c r="A219" s="345" t="s">
        <v>1042</v>
      </c>
      <c r="B219" s="345" t="s">
        <v>1043</v>
      </c>
      <c r="C219" s="345" t="s">
        <v>1030</v>
      </c>
      <c r="D219" s="345" t="s">
        <v>1031</v>
      </c>
      <c r="E219" s="340" t="e">
        <f>(T6_CCGBFI_201314!J220-T11_Prev68CCG_1314Q2!F219)/T6_CCGBFI_201314!J220</f>
        <v>#DIV/0!</v>
      </c>
      <c r="F219" s="341" t="e">
        <f>(T6_CCGBFI_201314!N220-T12_Prev68CCG_1314Q3!F219)/T6_CCGBFI_201314!N220</f>
        <v>#DIV/0!</v>
      </c>
      <c r="G219" s="341" t="e">
        <f>(T6_CCGBFI_201314!R220-T13_Prev68CCG_1314Q4!F219)/T6_CCGBFI_201314!R220</f>
        <v>#DIV/0!</v>
      </c>
      <c r="H219" s="341"/>
      <c r="I219" s="343"/>
      <c r="J219" s="344"/>
    </row>
    <row r="220" spans="1:10" x14ac:dyDescent="0.25">
      <c r="A220" s="345" t="s">
        <v>1045</v>
      </c>
      <c r="B220" s="345" t="s">
        <v>1046</v>
      </c>
      <c r="C220" s="345" t="s">
        <v>1030</v>
      </c>
      <c r="D220" s="345" t="s">
        <v>1031</v>
      </c>
      <c r="E220" s="340"/>
      <c r="F220" s="341">
        <f>(T6_CCGBFI_201314!N221-T12_Prev68CCG_1314Q3!F220)/T6_CCGBFI_201314!N221</f>
        <v>0.10426525480641566</v>
      </c>
      <c r="G220" s="341"/>
      <c r="H220" s="341"/>
      <c r="I220" s="343"/>
      <c r="J220" s="344"/>
    </row>
    <row r="221" spans="1:10" x14ac:dyDescent="0.25">
      <c r="A221" s="345" t="s">
        <v>1048</v>
      </c>
      <c r="B221" s="345" t="s">
        <v>1049</v>
      </c>
      <c r="C221" s="345" t="s">
        <v>1030</v>
      </c>
      <c r="D221" s="345" t="s">
        <v>1031</v>
      </c>
      <c r="E221" s="340">
        <f>(T6_CCGBFI_201314!J222-T11_Prev68CCG_1314Q2!F221)/T6_CCGBFI_201314!J222</f>
        <v>6.4678980816059939E-2</v>
      </c>
      <c r="F221" s="341">
        <f>(T6_CCGBFI_201314!N222-T12_Prev68CCG_1314Q3!F221)/T6_CCGBFI_201314!N222</f>
        <v>7.0881636050175362E-2</v>
      </c>
      <c r="G221" s="341"/>
      <c r="H221" s="341"/>
      <c r="I221" s="343"/>
      <c r="J221" s="344"/>
    </row>
    <row r="222" spans="1:10" x14ac:dyDescent="0.25">
      <c r="A222" s="345" t="s">
        <v>1051</v>
      </c>
      <c r="B222" s="345" t="s">
        <v>1052</v>
      </c>
      <c r="C222" s="345" t="s">
        <v>1030</v>
      </c>
      <c r="D222" s="345" t="s">
        <v>1031</v>
      </c>
      <c r="E222" s="340">
        <f>(T6_CCGBFI_201314!J223-T11_Prev68CCG_1314Q2!F222)/T6_CCGBFI_201314!J223</f>
        <v>9.9750225490876296E-2</v>
      </c>
      <c r="F222" s="341">
        <f>(T6_CCGBFI_201314!N223-T12_Prev68CCG_1314Q3!F222)/T6_CCGBFI_201314!N223</f>
        <v>0.10824964155747835</v>
      </c>
      <c r="G222" s="341">
        <f>(T6_CCGBFI_201314!R223-T13_Prev68CCG_1314Q4!F222)/T6_CCGBFI_201314!R223</f>
        <v>8.4379998449819915E-2</v>
      </c>
      <c r="H222" s="341"/>
      <c r="I222" s="343"/>
      <c r="J222" s="344"/>
    </row>
    <row r="223" spans="1:10" x14ac:dyDescent="0.25">
      <c r="A223" s="345" t="s">
        <v>1054</v>
      </c>
      <c r="B223" s="345" t="s">
        <v>1055</v>
      </c>
      <c r="C223" s="345" t="s">
        <v>1030</v>
      </c>
      <c r="D223" s="345" t="s">
        <v>1031</v>
      </c>
      <c r="E223" s="340" t="e">
        <f>(T6_CCGBFI_201314!J224-T11_Prev68CCG_1314Q2!F223)/T6_CCGBFI_201314!J224</f>
        <v>#DIV/0!</v>
      </c>
      <c r="F223" s="341">
        <f>(T6_CCGBFI_201314!N224-T12_Prev68CCG_1314Q3!F223)/T6_CCGBFI_201314!N224</f>
        <v>0.22035802114392131</v>
      </c>
      <c r="G223" s="341" t="e">
        <f>(T6_CCGBFI_201314!R224-T13_Prev68CCG_1314Q4!F223)/T6_CCGBFI_201314!R224</f>
        <v>#DIV/0!</v>
      </c>
      <c r="H223" s="341"/>
      <c r="I223" s="343"/>
      <c r="J223" s="344"/>
    </row>
    <row r="224" spans="1:10" x14ac:dyDescent="0.25">
      <c r="A224" s="345" t="s">
        <v>1057</v>
      </c>
      <c r="B224" s="345" t="s">
        <v>1058</v>
      </c>
      <c r="C224" s="345" t="s">
        <v>1030</v>
      </c>
      <c r="D224" s="345" t="s">
        <v>1031</v>
      </c>
      <c r="E224" s="340"/>
      <c r="F224" s="341"/>
      <c r="G224" s="341"/>
      <c r="H224" s="341"/>
      <c r="I224" s="343"/>
      <c r="J224" s="344"/>
    </row>
    <row r="225" spans="1:10" x14ac:dyDescent="0.25">
      <c r="A225" s="345" t="s">
        <v>1060</v>
      </c>
      <c r="B225" s="345" t="s">
        <v>1061</v>
      </c>
      <c r="C225" s="345" t="s">
        <v>1030</v>
      </c>
      <c r="D225" s="345" t="s">
        <v>1031</v>
      </c>
      <c r="E225" s="340" t="e">
        <f>(T6_CCGBFI_201314!J226-T11_Prev68CCG_1314Q2!F225)/T6_CCGBFI_201314!J226</f>
        <v>#DIV/0!</v>
      </c>
      <c r="F225" s="341"/>
      <c r="G225" s="341" t="e">
        <f>(T6_CCGBFI_201314!R226-T13_Prev68CCG_1314Q4!F225)/T6_CCGBFI_201314!R226</f>
        <v>#DIV/0!</v>
      </c>
      <c r="H225" s="341"/>
      <c r="I225" s="343"/>
      <c r="J225" s="344"/>
    </row>
    <row r="226" spans="1:10" x14ac:dyDescent="0.25">
      <c r="A226" s="345" t="s">
        <v>1063</v>
      </c>
      <c r="B226" s="345" t="s">
        <v>1064</v>
      </c>
      <c r="C226" s="345" t="s">
        <v>1030</v>
      </c>
      <c r="D226" s="345" t="s">
        <v>1031</v>
      </c>
      <c r="E226" s="340" t="e">
        <f>(T6_CCGBFI_201314!J227-T11_Prev68CCG_1314Q2!F226)/T6_CCGBFI_201314!J227</f>
        <v>#DIV/0!</v>
      </c>
      <c r="F226" s="341" t="e">
        <f>(T6_CCGBFI_201314!N227-T12_Prev68CCG_1314Q3!F226)/T6_CCGBFI_201314!N227</f>
        <v>#DIV/0!</v>
      </c>
      <c r="G226" s="341"/>
      <c r="H226" s="341"/>
      <c r="I226" s="343"/>
      <c r="J226" s="344"/>
    </row>
    <row r="227" spans="1:10" x14ac:dyDescent="0.25">
      <c r="A227" s="345" t="s">
        <v>1066</v>
      </c>
      <c r="B227" s="345" t="s">
        <v>1067</v>
      </c>
      <c r="C227" s="345" t="s">
        <v>1030</v>
      </c>
      <c r="D227" s="345" t="s">
        <v>1031</v>
      </c>
      <c r="E227" s="340"/>
      <c r="F227" s="341"/>
      <c r="G227" s="341"/>
      <c r="H227" s="341"/>
      <c r="I227" s="343"/>
      <c r="J227" s="344"/>
    </row>
    <row r="228" spans="1:10" x14ac:dyDescent="0.25">
      <c r="A228" s="345" t="s">
        <v>1069</v>
      </c>
      <c r="B228" s="345" t="s">
        <v>1070</v>
      </c>
      <c r="C228" s="345" t="s">
        <v>1030</v>
      </c>
      <c r="D228" s="345" t="s">
        <v>1031</v>
      </c>
      <c r="E228" s="340">
        <f>(T6_CCGBFI_201314!J229-T11_Prev68CCG_1314Q2!F228)/T6_CCGBFI_201314!J229</f>
        <v>0.19770379465290147</v>
      </c>
      <c r="F228" s="341"/>
      <c r="G228" s="341"/>
      <c r="H228" s="341"/>
      <c r="I228" s="343"/>
      <c r="J228" s="344"/>
    </row>
    <row r="229" spans="1:10" x14ac:dyDescent="0.25">
      <c r="A229" s="345" t="s">
        <v>1072</v>
      </c>
      <c r="B229" s="345" t="s">
        <v>1073</v>
      </c>
      <c r="C229" s="345" t="s">
        <v>1030</v>
      </c>
      <c r="D229" s="345" t="s">
        <v>1031</v>
      </c>
      <c r="E229" s="340"/>
      <c r="F229" s="341"/>
      <c r="G229" s="341"/>
      <c r="H229" s="341"/>
      <c r="I229" s="343"/>
      <c r="J229" s="344"/>
    </row>
    <row r="230" spans="1:10" x14ac:dyDescent="0.25">
      <c r="A230" s="345" t="s">
        <v>1075</v>
      </c>
      <c r="B230" s="345" t="s">
        <v>1076</v>
      </c>
      <c r="C230" s="345" t="s">
        <v>1030</v>
      </c>
      <c r="D230" s="345" t="s">
        <v>1031</v>
      </c>
      <c r="E230" s="340"/>
      <c r="F230" s="341"/>
      <c r="G230" s="341"/>
      <c r="H230" s="341"/>
      <c r="I230" s="343"/>
      <c r="J230" s="344"/>
    </row>
    <row r="231" spans="1:10" x14ac:dyDescent="0.25">
      <c r="A231" s="345" t="s">
        <v>1078</v>
      </c>
      <c r="B231" s="345" t="s">
        <v>1079</v>
      </c>
      <c r="C231" s="345" t="s">
        <v>1030</v>
      </c>
      <c r="D231" s="345" t="s">
        <v>1031</v>
      </c>
      <c r="E231" s="340" t="e">
        <f>(T6_CCGBFI_201314!J232-T11_Prev68CCG_1314Q2!F231)/T6_CCGBFI_201314!J232</f>
        <v>#DIV/0!</v>
      </c>
      <c r="F231" s="341"/>
      <c r="G231" s="341" t="e">
        <f>(T6_CCGBFI_201314!R232-T13_Prev68CCG_1314Q4!F231)/T6_CCGBFI_201314!R232</f>
        <v>#DIV/0!</v>
      </c>
      <c r="H231" s="341"/>
      <c r="I231" s="343"/>
      <c r="J231" s="344"/>
    </row>
    <row r="232" spans="1:10" x14ac:dyDescent="0.25">
      <c r="A232" s="345" t="s">
        <v>1081</v>
      </c>
      <c r="B232" s="345" t="s">
        <v>1082</v>
      </c>
      <c r="C232" s="345" t="s">
        <v>1030</v>
      </c>
      <c r="D232" s="345" t="s">
        <v>1031</v>
      </c>
      <c r="E232" s="340"/>
      <c r="F232" s="341"/>
      <c r="G232" s="341"/>
      <c r="H232" s="341"/>
      <c r="I232" s="343"/>
      <c r="J232" s="344"/>
    </row>
    <row r="233" spans="1:10" x14ac:dyDescent="0.25">
      <c r="A233" s="345" t="s">
        <v>1084</v>
      </c>
      <c r="B233" s="345" t="s">
        <v>1085</v>
      </c>
      <c r="C233" s="345" t="s">
        <v>1030</v>
      </c>
      <c r="D233" s="345" t="s">
        <v>1031</v>
      </c>
      <c r="E233" s="340"/>
      <c r="F233" s="341"/>
      <c r="G233" s="341"/>
      <c r="H233" s="341"/>
      <c r="I233" s="343"/>
      <c r="J233" s="344"/>
    </row>
    <row r="234" spans="1:10" x14ac:dyDescent="0.25">
      <c r="A234" s="345" t="s">
        <v>1087</v>
      </c>
      <c r="B234" s="345" t="s">
        <v>1088</v>
      </c>
      <c r="C234" s="345" t="s">
        <v>1030</v>
      </c>
      <c r="D234" s="345" t="s">
        <v>1031</v>
      </c>
      <c r="E234" s="340">
        <f>(T6_CCGBFI_201314!J235-T11_Prev68CCG_1314Q2!F234)/T6_CCGBFI_201314!J235</f>
        <v>0.15299596690310499</v>
      </c>
      <c r="F234" s="341">
        <f>(T6_CCGBFI_201314!N235-T12_Prev68CCG_1314Q3!F234)/T6_CCGBFI_201314!N235</f>
        <v>0.14294195877267976</v>
      </c>
      <c r="G234" s="341">
        <f>(T6_CCGBFI_201314!R235-T13_Prev68CCG_1314Q4!F234)/T6_CCGBFI_201314!R235</f>
        <v>0.13398853398853397</v>
      </c>
      <c r="H234" s="341"/>
      <c r="I234" s="343"/>
      <c r="J234" s="344"/>
    </row>
    <row r="235" spans="1:10" x14ac:dyDescent="0.25">
      <c r="A235" s="345" t="s">
        <v>1090</v>
      </c>
      <c r="B235" s="345" t="s">
        <v>1091</v>
      </c>
      <c r="C235" s="345" t="s">
        <v>1030</v>
      </c>
      <c r="D235" s="345" t="s">
        <v>1031</v>
      </c>
      <c r="E235" s="340">
        <f>(T6_CCGBFI_201314!J236-T11_Prev68CCG_1314Q2!F235)/T6_CCGBFI_201314!J236</f>
        <v>8.0242334972864329E-2</v>
      </c>
      <c r="F235" s="341">
        <f>(T6_CCGBFI_201314!N236-T12_Prev68CCG_1314Q3!F235)/T6_CCGBFI_201314!N236</f>
        <v>0.10037067068226568</v>
      </c>
      <c r="G235" s="341"/>
      <c r="H235" s="341"/>
      <c r="I235" s="343"/>
      <c r="J235" s="344"/>
    </row>
    <row r="236" spans="1:10" x14ac:dyDescent="0.25">
      <c r="A236" s="345" t="s">
        <v>1093</v>
      </c>
      <c r="B236" s="345" t="s">
        <v>1094</v>
      </c>
      <c r="C236" s="345" t="s">
        <v>1030</v>
      </c>
      <c r="D236" s="345" t="s">
        <v>1031</v>
      </c>
      <c r="E236" s="340" t="e">
        <f>(T6_CCGBFI_201314!J237-T11_Prev68CCG_1314Q2!F236)/T6_CCGBFI_201314!J237</f>
        <v>#DIV/0!</v>
      </c>
      <c r="F236" s="341"/>
      <c r="G236" s="341"/>
      <c r="H236" s="341"/>
      <c r="I236" s="343"/>
      <c r="J236" s="344"/>
    </row>
    <row r="237" spans="1:10" x14ac:dyDescent="0.25">
      <c r="A237" s="345" t="s">
        <v>1096</v>
      </c>
      <c r="B237" s="345" t="s">
        <v>1097</v>
      </c>
      <c r="C237" s="345" t="s">
        <v>1030</v>
      </c>
      <c r="D237" s="345" t="s">
        <v>1031</v>
      </c>
      <c r="E237" s="340"/>
      <c r="F237" s="341"/>
      <c r="G237" s="341" t="e">
        <f>(T6_CCGBFI_201314!R238-T13_Prev68CCG_1314Q4!F237)/T6_CCGBFI_201314!R238</f>
        <v>#DIV/0!</v>
      </c>
      <c r="H237" s="341"/>
      <c r="I237" s="343"/>
      <c r="J237" s="344"/>
    </row>
    <row r="238" spans="1:10" x14ac:dyDescent="0.25">
      <c r="A238" s="345" t="s">
        <v>1099</v>
      </c>
      <c r="B238" s="345" t="s">
        <v>1100</v>
      </c>
      <c r="C238" s="345" t="s">
        <v>1030</v>
      </c>
      <c r="D238" s="345" t="s">
        <v>1031</v>
      </c>
      <c r="E238" s="340" t="e">
        <f>(T6_CCGBFI_201314!J239-T11_Prev68CCG_1314Q2!F238)/T6_CCGBFI_201314!J239</f>
        <v>#DIV/0!</v>
      </c>
      <c r="F238" s="341" t="e">
        <f>(T6_CCGBFI_201314!N239-T12_Prev68CCG_1314Q3!F238)/T6_CCGBFI_201314!N239</f>
        <v>#DIV/0!</v>
      </c>
      <c r="G238" s="341" t="e">
        <f>(T6_CCGBFI_201314!R239-T13_Prev68CCG_1314Q4!F238)/T6_CCGBFI_201314!R239</f>
        <v>#DIV/0!</v>
      </c>
      <c r="H238" s="341"/>
      <c r="I238" s="343"/>
      <c r="J238" s="344"/>
    </row>
    <row r="239" spans="1:10" x14ac:dyDescent="0.25">
      <c r="A239" s="345" t="s">
        <v>1102</v>
      </c>
      <c r="B239" s="345" t="s">
        <v>1103</v>
      </c>
      <c r="C239" s="345" t="s">
        <v>1030</v>
      </c>
      <c r="D239" s="345" t="s">
        <v>1031</v>
      </c>
      <c r="E239" s="340" t="e">
        <f>(T6_CCGBFI_201314!J240-T11_Prev68CCG_1314Q2!F239)/T6_CCGBFI_201314!J240</f>
        <v>#DIV/0!</v>
      </c>
      <c r="F239" s="341" t="e">
        <f>(T6_CCGBFI_201314!N240-T12_Prev68CCG_1314Q3!F239)/T6_CCGBFI_201314!N240</f>
        <v>#DIV/0!</v>
      </c>
      <c r="G239" s="341" t="e">
        <f>(T6_CCGBFI_201314!R240-T13_Prev68CCG_1314Q4!F239)/T6_CCGBFI_201314!R240</f>
        <v>#DIV/0!</v>
      </c>
      <c r="H239" s="341"/>
      <c r="I239" s="343"/>
      <c r="J239" s="344"/>
    </row>
    <row r="240" spans="1:10" x14ac:dyDescent="0.25">
      <c r="A240" s="345" t="s">
        <v>1105</v>
      </c>
      <c r="B240" s="345" t="s">
        <v>1106</v>
      </c>
      <c r="C240" s="345" t="s">
        <v>1030</v>
      </c>
      <c r="D240" s="345" t="s">
        <v>1031</v>
      </c>
      <c r="E240" s="340"/>
      <c r="F240" s="341"/>
      <c r="G240" s="341"/>
      <c r="H240" s="341"/>
      <c r="I240" s="343"/>
      <c r="J240" s="344"/>
    </row>
    <row r="241" spans="1:10" x14ac:dyDescent="0.25">
      <c r="A241" s="345" t="s">
        <v>1108</v>
      </c>
      <c r="B241" s="345" t="s">
        <v>1109</v>
      </c>
      <c r="C241" s="345" t="s">
        <v>1030</v>
      </c>
      <c r="D241" s="345" t="s">
        <v>1031</v>
      </c>
      <c r="E241" s="340"/>
      <c r="F241" s="341"/>
      <c r="G241" s="341"/>
      <c r="H241" s="341"/>
      <c r="I241" s="343"/>
      <c r="J241" s="344"/>
    </row>
    <row r="242" spans="1:10" x14ac:dyDescent="0.25">
      <c r="A242" s="345" t="s">
        <v>1111</v>
      </c>
      <c r="B242" s="345" t="s">
        <v>1112</v>
      </c>
      <c r="C242" s="345" t="s">
        <v>1030</v>
      </c>
      <c r="D242" s="345" t="s">
        <v>1031</v>
      </c>
      <c r="E242" s="340"/>
      <c r="F242" s="341"/>
      <c r="G242" s="341" t="e">
        <f>(T6_CCGBFI_201314!R243-T13_Prev68CCG_1314Q4!F242)/T6_CCGBFI_201314!R243</f>
        <v>#DIV/0!</v>
      </c>
      <c r="H242" s="341"/>
      <c r="I242" s="343"/>
      <c r="J242" s="344"/>
    </row>
    <row r="243" spans="1:10" x14ac:dyDescent="0.25">
      <c r="A243" s="345" t="s">
        <v>1114</v>
      </c>
      <c r="B243" s="345" t="s">
        <v>1115</v>
      </c>
      <c r="C243" s="345" t="s">
        <v>1030</v>
      </c>
      <c r="D243" s="345" t="s">
        <v>1031</v>
      </c>
      <c r="E243" s="340" t="e">
        <f>(T6_CCGBFI_201314!J244-T11_Prev68CCG_1314Q2!F243)/T6_CCGBFI_201314!J244</f>
        <v>#DIV/0!</v>
      </c>
      <c r="F243" s="341" t="e">
        <f>(T6_CCGBFI_201314!N244-T12_Prev68CCG_1314Q3!F243)/T6_CCGBFI_201314!N244</f>
        <v>#DIV/0!</v>
      </c>
      <c r="G243" s="341" t="e">
        <f>(T6_CCGBFI_201314!R244-T13_Prev68CCG_1314Q4!F243)/T6_CCGBFI_201314!R244</f>
        <v>#DIV/0!</v>
      </c>
      <c r="H243" s="341"/>
      <c r="I243" s="343"/>
      <c r="J243" s="344"/>
    </row>
    <row r="244" spans="1:10" x14ac:dyDescent="0.25">
      <c r="A244" s="345" t="s">
        <v>1117</v>
      </c>
      <c r="B244" s="345" t="s">
        <v>1118</v>
      </c>
      <c r="C244" s="345" t="s">
        <v>1030</v>
      </c>
      <c r="D244" s="345" t="s">
        <v>1031</v>
      </c>
      <c r="E244" s="340" t="e">
        <f>(T6_CCGBFI_201314!J245-T11_Prev68CCG_1314Q2!F244)/T6_CCGBFI_201314!J245</f>
        <v>#DIV/0!</v>
      </c>
      <c r="F244" s="341" t="e">
        <f>(T6_CCGBFI_201314!N245-T12_Prev68CCG_1314Q3!F244)/T6_CCGBFI_201314!N245</f>
        <v>#DIV/0!</v>
      </c>
      <c r="G244" s="341" t="e">
        <f>(T6_CCGBFI_201314!R245-T13_Prev68CCG_1314Q4!F244)/T6_CCGBFI_201314!R245</f>
        <v>#DIV/0!</v>
      </c>
      <c r="H244" s="341"/>
      <c r="I244" s="343"/>
      <c r="J244" s="344"/>
    </row>
    <row r="245" spans="1:10" x14ac:dyDescent="0.25">
      <c r="A245" s="345" t="s">
        <v>1120</v>
      </c>
      <c r="B245" s="345" t="s">
        <v>1121</v>
      </c>
      <c r="C245" s="345" t="s">
        <v>1030</v>
      </c>
      <c r="D245" s="345" t="s">
        <v>1031</v>
      </c>
      <c r="E245" s="340">
        <f>(T6_CCGBFI_201314!J246-T11_Prev68CCG_1314Q2!F245)/T6_CCGBFI_201314!J246</f>
        <v>0.19000480389270269</v>
      </c>
      <c r="F245" s="341">
        <f>(T6_CCGBFI_201314!N246-T12_Prev68CCG_1314Q3!F245)/T6_CCGBFI_201314!N246</f>
        <v>0.18597090552468129</v>
      </c>
      <c r="G245" s="341">
        <f>(T6_CCGBFI_201314!R246-T13_Prev68CCG_1314Q4!F245)/T6_CCGBFI_201314!R246</f>
        <v>0.15467999555363049</v>
      </c>
      <c r="H245" s="341"/>
      <c r="I245" s="343"/>
      <c r="J245" s="344"/>
    </row>
    <row r="246" spans="1:10" x14ac:dyDescent="0.25">
      <c r="A246" s="346" t="s">
        <v>1123</v>
      </c>
      <c r="B246" s="346" t="s">
        <v>1124</v>
      </c>
      <c r="C246" s="346" t="s">
        <v>1030</v>
      </c>
      <c r="D246" s="347" t="s">
        <v>1031</v>
      </c>
      <c r="E246" s="351"/>
      <c r="F246" s="352"/>
      <c r="G246" s="352" t="e">
        <f>(T6_CCGBFI_201314!R247-T13_Prev68CCG_1314Q4!F246)/T6_CCGBFI_201314!R247</f>
        <v>#DIV/0!</v>
      </c>
      <c r="H246" s="352"/>
      <c r="I246" s="348"/>
      <c r="J246" s="349"/>
    </row>
    <row r="247" spans="1:10" x14ac:dyDescent="0.25">
      <c r="A247" s="330"/>
      <c r="B247" s="330"/>
      <c r="C247" s="330"/>
      <c r="D247" s="330"/>
    </row>
    <row r="248" spans="1:10" x14ac:dyDescent="0.25">
      <c r="A248" s="127" t="s">
        <v>42</v>
      </c>
      <c r="B248" s="124"/>
      <c r="C248" s="350"/>
      <c r="D248" s="350"/>
    </row>
    <row r="249" spans="1:10" x14ac:dyDescent="0.25">
      <c r="A249" s="134" t="s">
        <v>2254</v>
      </c>
      <c r="C249" s="350"/>
      <c r="D249" s="350"/>
    </row>
    <row r="250" spans="1:10" x14ac:dyDescent="0.25">
      <c r="A250" s="339" t="s">
        <v>2255</v>
      </c>
      <c r="B250" s="134"/>
      <c r="C250" s="350"/>
      <c r="D250" s="350"/>
    </row>
    <row r="251" spans="1:10" x14ac:dyDescent="0.25">
      <c r="A251" s="339" t="s">
        <v>2256</v>
      </c>
      <c r="B251" s="126"/>
    </row>
    <row r="252" spans="1:10" x14ac:dyDescent="0.25">
      <c r="A252" s="334"/>
    </row>
  </sheetData>
  <conditionalFormatting sqref="E10:G246">
    <cfRule type="expression" dxfId="0" priority="1">
      <formula>ISERROR(E10)</formula>
    </cfRule>
  </conditionalFormatting>
  <pageMargins left="0.39370078740157483" right="0.39370078740157483" top="0.39370078740157483" bottom="0.39370078740157483" header="0.31496062992125984" footer="0.31496062992125984"/>
  <pageSetup paperSize="9" scale="49" fitToHeight="4" orientation="landscape" r:id="rId1"/>
  <ignoredErrors>
    <ignoredError sqref="E17:G246" evalError="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showGridLines="0" zoomScaleNormal="100" workbookViewId="0"/>
  </sheetViews>
  <sheetFormatPr defaultRowHeight="15" x14ac:dyDescent="0.25"/>
  <cols>
    <col min="1" max="16384" width="9.140625" style="215"/>
  </cols>
  <sheetData/>
  <pageMargins left="0.70866141732283472" right="0.70866141732283472" top="0.74803149606299213" bottom="0.74803149606299213" header="0.31496062992125984" footer="0.31496062992125984"/>
  <pageSetup paperSize="9" scale="81"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enableFormatConditionsCalculation="0">
    <tabColor indexed="22"/>
    <pageSetUpPr fitToPage="1"/>
  </sheetPr>
  <dimension ref="A1:C31"/>
  <sheetViews>
    <sheetView showGridLines="0" zoomScaleNormal="100" workbookViewId="0"/>
  </sheetViews>
  <sheetFormatPr defaultRowHeight="12.75" x14ac:dyDescent="0.2"/>
  <cols>
    <col min="1" max="1" width="106" customWidth="1"/>
    <col min="2" max="2" width="2.28515625" customWidth="1"/>
  </cols>
  <sheetData>
    <row r="1" spans="1:1" ht="15.75" x14ac:dyDescent="0.25">
      <c r="A1" s="10"/>
    </row>
    <row r="2" spans="1:1" ht="15.75" x14ac:dyDescent="0.25">
      <c r="A2" s="10"/>
    </row>
    <row r="3" spans="1:1" ht="15.75" x14ac:dyDescent="0.25">
      <c r="A3" s="6"/>
    </row>
    <row r="4" spans="1:1" ht="15.75" x14ac:dyDescent="0.25">
      <c r="A4" s="7"/>
    </row>
    <row r="5" spans="1:1" ht="15.75" x14ac:dyDescent="0.25">
      <c r="A5" s="8"/>
    </row>
    <row r="6" spans="1:1" ht="15.75" x14ac:dyDescent="0.25">
      <c r="A6" s="8"/>
    </row>
    <row r="7" spans="1:1" ht="15.75" x14ac:dyDescent="0.25">
      <c r="A7" s="8"/>
    </row>
    <row r="8" spans="1:1" ht="15.75" x14ac:dyDescent="0.25">
      <c r="A8" s="8"/>
    </row>
    <row r="9" spans="1:1" ht="15.75" x14ac:dyDescent="0.25">
      <c r="A9" s="8"/>
    </row>
    <row r="10" spans="1:1" ht="15.75" x14ac:dyDescent="0.25">
      <c r="A10" s="8"/>
    </row>
    <row r="11" spans="1:1" ht="15.75" x14ac:dyDescent="0.25">
      <c r="A11" s="8"/>
    </row>
    <row r="12" spans="1:1" ht="15.75" x14ac:dyDescent="0.25">
      <c r="A12" s="8"/>
    </row>
    <row r="13" spans="1:1" x14ac:dyDescent="0.2">
      <c r="A13" s="9"/>
    </row>
    <row r="14" spans="1:1" ht="15.75" x14ac:dyDescent="0.25">
      <c r="A14" s="8"/>
    </row>
    <row r="15" spans="1:1" ht="15.75" x14ac:dyDescent="0.25">
      <c r="A15" s="8"/>
    </row>
    <row r="16" spans="1:1" ht="15.75" x14ac:dyDescent="0.25">
      <c r="A16" s="8"/>
    </row>
    <row r="17" spans="1:3" ht="15.75" x14ac:dyDescent="0.25">
      <c r="A17" s="8"/>
    </row>
    <row r="18" spans="1:3" ht="15.75" x14ac:dyDescent="0.25">
      <c r="A18" s="8"/>
    </row>
    <row r="19" spans="1:3" ht="15.75" x14ac:dyDescent="0.25">
      <c r="A19" s="8"/>
    </row>
    <row r="20" spans="1:3" ht="15.75" x14ac:dyDescent="0.25">
      <c r="A20" s="8"/>
    </row>
    <row r="21" spans="1:3" ht="15.75" x14ac:dyDescent="0.25">
      <c r="A21" s="8"/>
    </row>
    <row r="23" spans="1:3" ht="15.75" x14ac:dyDescent="0.25">
      <c r="A23" s="8"/>
    </row>
    <row r="30" spans="1:3" ht="15.75" x14ac:dyDescent="0.25">
      <c r="C30" s="8"/>
    </row>
    <row r="31" spans="1:3" ht="15.75" x14ac:dyDescent="0.25">
      <c r="C31" s="11"/>
    </row>
  </sheetData>
  <phoneticPr fontId="9" type="noConversion"/>
  <pageMargins left="0.74803149606299213" right="0.74803149606299213" top="0.98425196850393704" bottom="0.98425196850393704" header="0.51181102362204722" footer="0.51181102362204722"/>
  <pageSetup paperSize="9" scale="81"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enableFormatConditionsCalculation="0">
    <tabColor indexed="22"/>
    <pageSetUpPr fitToPage="1"/>
  </sheetPr>
  <dimension ref="A1:C49"/>
  <sheetViews>
    <sheetView showGridLines="0" zoomScaleNormal="100" workbookViewId="0"/>
  </sheetViews>
  <sheetFormatPr defaultRowHeight="12.75" x14ac:dyDescent="0.2"/>
  <cols>
    <col min="1" max="1" width="106" customWidth="1"/>
    <col min="2" max="2" width="2" customWidth="1"/>
  </cols>
  <sheetData>
    <row r="1" spans="1:1" ht="15.75" x14ac:dyDescent="0.25">
      <c r="A1" s="10"/>
    </row>
    <row r="2" spans="1:1" ht="15.75" x14ac:dyDescent="0.25">
      <c r="A2" s="10"/>
    </row>
    <row r="3" spans="1:1" ht="15.75" x14ac:dyDescent="0.25">
      <c r="A3" s="6"/>
    </row>
    <row r="4" spans="1:1" ht="15.75" x14ac:dyDescent="0.25">
      <c r="A4" s="7"/>
    </row>
    <row r="5" spans="1:1" ht="15.75" x14ac:dyDescent="0.25">
      <c r="A5" s="8"/>
    </row>
    <row r="6" spans="1:1" ht="15.75" x14ac:dyDescent="0.25">
      <c r="A6" s="8"/>
    </row>
    <row r="7" spans="1:1" ht="15.75" x14ac:dyDescent="0.25">
      <c r="A7" s="8"/>
    </row>
    <row r="8" spans="1:1" ht="15.75" x14ac:dyDescent="0.25">
      <c r="A8" s="8"/>
    </row>
    <row r="9" spans="1:1" ht="15.75" x14ac:dyDescent="0.25">
      <c r="A9" s="8"/>
    </row>
    <row r="10" spans="1:1" ht="15.75" x14ac:dyDescent="0.25">
      <c r="A10" s="8"/>
    </row>
    <row r="11" spans="1:1" ht="15.75" x14ac:dyDescent="0.25">
      <c r="A11" s="8"/>
    </row>
    <row r="12" spans="1:1" ht="15.75" x14ac:dyDescent="0.25">
      <c r="A12" s="8"/>
    </row>
    <row r="13" spans="1:1" x14ac:dyDescent="0.2">
      <c r="A13" s="9"/>
    </row>
    <row r="14" spans="1:1" ht="15.75" x14ac:dyDescent="0.25">
      <c r="A14" s="8"/>
    </row>
    <row r="15" spans="1:1" ht="15.75" x14ac:dyDescent="0.25">
      <c r="A15" s="8"/>
    </row>
    <row r="16" spans="1:1" ht="15.75" x14ac:dyDescent="0.25">
      <c r="A16" s="8"/>
    </row>
    <row r="17" spans="1:3" ht="15.75" x14ac:dyDescent="0.25">
      <c r="A17" s="8"/>
    </row>
    <row r="18" spans="1:3" ht="15.75" x14ac:dyDescent="0.25">
      <c r="A18" s="8"/>
    </row>
    <row r="19" spans="1:3" ht="15.75" x14ac:dyDescent="0.25">
      <c r="A19" s="8"/>
    </row>
    <row r="20" spans="1:3" ht="15.75" x14ac:dyDescent="0.25">
      <c r="A20" s="8"/>
    </row>
    <row r="21" spans="1:3" ht="15.75" x14ac:dyDescent="0.25">
      <c r="A21" s="8"/>
    </row>
    <row r="23" spans="1:3" ht="15.75" x14ac:dyDescent="0.25">
      <c r="A23" s="8"/>
    </row>
    <row r="30" spans="1:3" ht="15.75" x14ac:dyDescent="0.25">
      <c r="C30" s="8"/>
    </row>
    <row r="31" spans="1:3" ht="15.75" x14ac:dyDescent="0.25">
      <c r="C31" s="11"/>
    </row>
    <row r="48" spans="1:1" ht="15.75" x14ac:dyDescent="0.25">
      <c r="A48" s="8"/>
    </row>
    <row r="49" spans="1:1" x14ac:dyDescent="0.2">
      <c r="A49" s="9"/>
    </row>
  </sheetData>
  <phoneticPr fontId="9" type="noConversion"/>
  <pageMargins left="0.74803149606299213" right="0.74803149606299213" top="0.98425196850393704" bottom="0.98425196850393704" header="0.51181102362204722" footer="0.51181102362204722"/>
  <pageSetup paperSize="9" scale="65"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enableFormatConditionsCalculation="0">
    <tabColor indexed="50"/>
    <pageSetUpPr fitToPage="1"/>
  </sheetPr>
  <dimension ref="A1:B49"/>
  <sheetViews>
    <sheetView showGridLines="0" zoomScaleNormal="100" workbookViewId="0"/>
  </sheetViews>
  <sheetFormatPr defaultRowHeight="12.75" x14ac:dyDescent="0.2"/>
  <cols>
    <col min="1" max="1" width="106" customWidth="1"/>
  </cols>
  <sheetData>
    <row r="1" spans="1:2" ht="15.75" x14ac:dyDescent="0.25">
      <c r="A1" s="10"/>
      <c r="B1" s="6"/>
    </row>
    <row r="2" spans="1:2" ht="7.5" customHeight="1" x14ac:dyDescent="0.25">
      <c r="A2" s="10"/>
      <c r="B2" s="12"/>
    </row>
    <row r="3" spans="1:2" ht="15.75" x14ac:dyDescent="0.25">
      <c r="A3" s="6"/>
      <c r="B3" s="6"/>
    </row>
    <row r="4" spans="1:2" ht="15.75" x14ac:dyDescent="0.25">
      <c r="A4" s="7"/>
      <c r="B4" s="6"/>
    </row>
    <row r="5" spans="1:2" ht="15.75" x14ac:dyDescent="0.25">
      <c r="A5" s="8"/>
    </row>
    <row r="6" spans="1:2" ht="15.75" x14ac:dyDescent="0.25">
      <c r="A6" s="8"/>
    </row>
    <row r="7" spans="1:2" ht="15.75" x14ac:dyDescent="0.25">
      <c r="A7" s="8"/>
    </row>
    <row r="8" spans="1:2" ht="15.75" x14ac:dyDescent="0.25">
      <c r="A8" s="8"/>
    </row>
    <row r="9" spans="1:2" ht="15.75" x14ac:dyDescent="0.25">
      <c r="A9" s="8"/>
    </row>
    <row r="10" spans="1:2" ht="15.75" x14ac:dyDescent="0.25">
      <c r="A10" s="8"/>
    </row>
    <row r="11" spans="1:2" ht="15.75" x14ac:dyDescent="0.25">
      <c r="A11" s="8"/>
    </row>
    <row r="12" spans="1:2" ht="15.75" x14ac:dyDescent="0.25">
      <c r="A12" s="8"/>
    </row>
    <row r="13" spans="1:2" x14ac:dyDescent="0.2">
      <c r="A13" s="9"/>
    </row>
    <row r="14" spans="1:2" ht="15.75" x14ac:dyDescent="0.25">
      <c r="A14" s="8"/>
    </row>
    <row r="15" spans="1:2" ht="15.75" x14ac:dyDescent="0.25">
      <c r="A15" s="8"/>
    </row>
    <row r="16" spans="1:2" ht="15.75" x14ac:dyDescent="0.25">
      <c r="A16" s="8"/>
    </row>
    <row r="17" spans="1:1" ht="15.75" x14ac:dyDescent="0.25">
      <c r="A17" s="8"/>
    </row>
    <row r="18" spans="1:1" ht="15.75" x14ac:dyDescent="0.25">
      <c r="A18" s="8"/>
    </row>
    <row r="19" spans="1:1" ht="15.75" x14ac:dyDescent="0.25">
      <c r="A19" s="8"/>
    </row>
    <row r="20" spans="1:1" ht="15.75" x14ac:dyDescent="0.25">
      <c r="A20" s="8"/>
    </row>
    <row r="21" spans="1:1" ht="15.75" x14ac:dyDescent="0.25">
      <c r="A21" s="8"/>
    </row>
    <row r="23" spans="1:1" ht="15.75" x14ac:dyDescent="0.25">
      <c r="A23" s="8"/>
    </row>
    <row r="48" spans="1:1" ht="15.75" x14ac:dyDescent="0.25">
      <c r="A48" s="8"/>
    </row>
    <row r="49" spans="1:1" x14ac:dyDescent="0.2">
      <c r="A49" s="9"/>
    </row>
  </sheetData>
  <phoneticPr fontId="9" type="noConversion"/>
  <pageMargins left="0.74803149606299213" right="0.74803149606299213" top="0.98425196850393704" bottom="0.98425196850393704" header="0.51181102362204722" footer="0.51181102362204722"/>
  <pageSetup paperSize="9" scale="76"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50"/>
    <pageSetUpPr fitToPage="1"/>
  </sheetPr>
  <dimension ref="A2:D45"/>
  <sheetViews>
    <sheetView showGridLines="0" zoomScale="90" zoomScaleNormal="90" workbookViewId="0"/>
  </sheetViews>
  <sheetFormatPr defaultRowHeight="15" x14ac:dyDescent="0.2"/>
  <cols>
    <col min="1" max="1" width="106" style="153" customWidth="1"/>
  </cols>
  <sheetData>
    <row r="2" spans="1:1" ht="15.75" x14ac:dyDescent="0.25">
      <c r="A2" s="159"/>
    </row>
    <row r="3" spans="1:1" x14ac:dyDescent="0.2">
      <c r="A3" s="160"/>
    </row>
    <row r="4" spans="1:1" x14ac:dyDescent="0.2">
      <c r="A4" s="160"/>
    </row>
    <row r="5" spans="1:1" x14ac:dyDescent="0.2">
      <c r="A5" s="160"/>
    </row>
    <row r="6" spans="1:1" x14ac:dyDescent="0.2">
      <c r="A6" s="160"/>
    </row>
    <row r="7" spans="1:1" x14ac:dyDescent="0.2">
      <c r="A7" s="160"/>
    </row>
    <row r="8" spans="1:1" x14ac:dyDescent="0.2">
      <c r="A8" s="160"/>
    </row>
    <row r="9" spans="1:1" x14ac:dyDescent="0.2">
      <c r="A9" s="160"/>
    </row>
    <row r="10" spans="1:1" x14ac:dyDescent="0.2">
      <c r="A10" s="160"/>
    </row>
    <row r="11" spans="1:1" x14ac:dyDescent="0.2">
      <c r="A11" s="161"/>
    </row>
    <row r="12" spans="1:1" x14ac:dyDescent="0.2">
      <c r="A12" s="160"/>
    </row>
    <row r="13" spans="1:1" x14ac:dyDescent="0.2">
      <c r="A13" s="160"/>
    </row>
    <row r="14" spans="1:1" x14ac:dyDescent="0.2">
      <c r="A14" s="160"/>
    </row>
    <row r="15" spans="1:1" x14ac:dyDescent="0.2">
      <c r="A15" s="160"/>
    </row>
    <row r="16" spans="1:1" x14ac:dyDescent="0.2">
      <c r="A16" s="160"/>
    </row>
    <row r="17" spans="1:1" x14ac:dyDescent="0.2">
      <c r="A17" s="160"/>
    </row>
    <row r="18" spans="1:1" x14ac:dyDescent="0.2">
      <c r="A18" s="160"/>
    </row>
    <row r="19" spans="1:1" x14ac:dyDescent="0.2">
      <c r="A19" s="160"/>
    </row>
    <row r="21" spans="1:1" x14ac:dyDescent="0.2">
      <c r="A21" s="160"/>
    </row>
    <row r="34" spans="2:4" ht="15.75" x14ac:dyDescent="0.25">
      <c r="B34" s="8"/>
      <c r="C34" s="8"/>
      <c r="D34" s="8"/>
    </row>
    <row r="35" spans="2:4" ht="15.75" x14ac:dyDescent="0.25">
      <c r="B35" s="8"/>
      <c r="C35" s="8"/>
      <c r="D35" s="8"/>
    </row>
    <row r="36" spans="2:4" ht="15.75" x14ac:dyDescent="0.25">
      <c r="B36" s="8"/>
      <c r="C36" s="8"/>
      <c r="D36" s="8"/>
    </row>
    <row r="42" spans="2:4" ht="15.75" x14ac:dyDescent="0.25">
      <c r="B42" s="8"/>
      <c r="C42" s="8"/>
      <c r="D42" s="8"/>
    </row>
    <row r="43" spans="2:4" ht="15.75" x14ac:dyDescent="0.25">
      <c r="B43" s="8"/>
      <c r="C43" s="8"/>
      <c r="D43" s="8"/>
    </row>
    <row r="44" spans="2:4" ht="15.75" x14ac:dyDescent="0.25">
      <c r="B44" s="8"/>
      <c r="C44" s="8"/>
      <c r="D44" s="8"/>
    </row>
    <row r="45" spans="2:4" ht="15.75" x14ac:dyDescent="0.25">
      <c r="B45" s="6"/>
      <c r="C45" s="6"/>
      <c r="D45" s="6"/>
    </row>
  </sheetData>
  <phoneticPr fontId="9" type="noConversion"/>
  <pageMargins left="0.74803149606299213" right="0.74803149606299213" top="0.98425196850393704" bottom="0.98425196850393704" header="0.51181102362204722" footer="0.51181102362204722"/>
  <pageSetup paperSize="9" scale="66" orientation="portrait" r:id="rId1"/>
  <headerFooter alignWithMargins="0"/>
  <rowBreaks count="1" manualBreakCount="1">
    <brk id="37" max="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50"/>
    <pageSetUpPr fitToPage="1"/>
  </sheetPr>
  <dimension ref="A1:A49"/>
  <sheetViews>
    <sheetView showGridLines="0" zoomScale="90" zoomScaleNormal="90" workbookViewId="0"/>
  </sheetViews>
  <sheetFormatPr defaultRowHeight="15" x14ac:dyDescent="0.2"/>
  <cols>
    <col min="1" max="1" width="106" style="153" customWidth="1"/>
  </cols>
  <sheetData>
    <row r="1" spans="1:1" ht="15.75" x14ac:dyDescent="0.25">
      <c r="A1" s="162"/>
    </row>
    <row r="2" spans="1:1" ht="15.75" x14ac:dyDescent="0.25">
      <c r="A2" s="162"/>
    </row>
    <row r="4" spans="1:1" ht="15.75" x14ac:dyDescent="0.25">
      <c r="A4" s="159"/>
    </row>
    <row r="5" spans="1:1" x14ac:dyDescent="0.2">
      <c r="A5" s="160"/>
    </row>
    <row r="6" spans="1:1" x14ac:dyDescent="0.2">
      <c r="A6" s="160"/>
    </row>
    <row r="7" spans="1:1" x14ac:dyDescent="0.2">
      <c r="A7" s="160"/>
    </row>
    <row r="8" spans="1:1" x14ac:dyDescent="0.2">
      <c r="A8" s="160"/>
    </row>
    <row r="9" spans="1:1" x14ac:dyDescent="0.2">
      <c r="A9" s="160"/>
    </row>
    <row r="10" spans="1:1" x14ac:dyDescent="0.2">
      <c r="A10" s="160"/>
    </row>
    <row r="11" spans="1:1" x14ac:dyDescent="0.2">
      <c r="A11" s="160"/>
    </row>
    <row r="12" spans="1:1" x14ac:dyDescent="0.2">
      <c r="A12" s="160"/>
    </row>
    <row r="13" spans="1:1" x14ac:dyDescent="0.2">
      <c r="A13" s="161"/>
    </row>
    <row r="14" spans="1:1" x14ac:dyDescent="0.2">
      <c r="A14" s="160"/>
    </row>
    <row r="15" spans="1:1" x14ac:dyDescent="0.2">
      <c r="A15" s="160"/>
    </row>
    <row r="16" spans="1:1" x14ac:dyDescent="0.2">
      <c r="A16" s="160"/>
    </row>
    <row r="17" spans="1:1" x14ac:dyDescent="0.2">
      <c r="A17" s="160"/>
    </row>
    <row r="18" spans="1:1" x14ac:dyDescent="0.2">
      <c r="A18" s="160"/>
    </row>
    <row r="19" spans="1:1" x14ac:dyDescent="0.2">
      <c r="A19" s="160"/>
    </row>
    <row r="20" spans="1:1" x14ac:dyDescent="0.2">
      <c r="A20" s="160"/>
    </row>
    <row r="21" spans="1:1" x14ac:dyDescent="0.2">
      <c r="A21" s="160"/>
    </row>
    <row r="23" spans="1:1" x14ac:dyDescent="0.2">
      <c r="A23" s="160"/>
    </row>
    <row r="48" spans="1:1" x14ac:dyDescent="0.2">
      <c r="A48" s="160"/>
    </row>
    <row r="49" spans="1:1" x14ac:dyDescent="0.2">
      <c r="A49" s="161"/>
    </row>
  </sheetData>
  <phoneticPr fontId="9" type="noConversion"/>
  <pageMargins left="0.74803149606299213" right="0.74803149606299213" top="0.98425196850393704" bottom="0.98425196850393704" header="0.51181102362204722" footer="0.51181102362204722"/>
  <pageSetup paperSize="9" scale="58"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66FFFF"/>
    <pageSetUpPr fitToPage="1"/>
  </sheetPr>
  <dimension ref="A1:M53"/>
  <sheetViews>
    <sheetView showGridLines="0" zoomScale="90" zoomScaleNormal="90" workbookViewId="0"/>
  </sheetViews>
  <sheetFormatPr defaultRowHeight="12.75" x14ac:dyDescent="0.2"/>
  <cols>
    <col min="1" max="1" width="13.28515625" customWidth="1"/>
    <col min="2" max="9" width="13.7109375" customWidth="1"/>
    <col min="10" max="10" width="9.140625" style="177"/>
  </cols>
  <sheetData>
    <row r="1" spans="1:13" ht="18" x14ac:dyDescent="0.25">
      <c r="A1" s="171" t="s">
        <v>1336</v>
      </c>
    </row>
    <row r="3" spans="1:13" x14ac:dyDescent="0.2">
      <c r="A3" s="57" t="s">
        <v>26</v>
      </c>
      <c r="F3" s="79" t="s">
        <v>1386</v>
      </c>
    </row>
    <row r="4" spans="1:13" x14ac:dyDescent="0.2">
      <c r="A4" s="58" t="s">
        <v>63</v>
      </c>
      <c r="F4" s="80" t="s">
        <v>63</v>
      </c>
    </row>
    <row r="6" spans="1:13" s="144" customFormat="1" x14ac:dyDescent="0.2">
      <c r="A6" s="141" t="s">
        <v>45</v>
      </c>
      <c r="B6" s="142" t="s">
        <v>46</v>
      </c>
      <c r="C6" s="372" t="s">
        <v>29</v>
      </c>
      <c r="D6" s="373"/>
      <c r="E6" s="143">
        <v>0.95</v>
      </c>
      <c r="F6" s="372" t="s">
        <v>47</v>
      </c>
      <c r="G6" s="374"/>
      <c r="H6" s="372" t="s">
        <v>48</v>
      </c>
      <c r="I6" s="374"/>
      <c r="J6" s="178"/>
    </row>
    <row r="7" spans="1:13" s="144" customFormat="1" ht="25.5" x14ac:dyDescent="0.2">
      <c r="A7" s="145"/>
      <c r="B7" s="146" t="s">
        <v>33</v>
      </c>
      <c r="C7" s="147" t="s">
        <v>33</v>
      </c>
      <c r="D7" s="148" t="s">
        <v>34</v>
      </c>
      <c r="E7" s="148" t="s">
        <v>49</v>
      </c>
      <c r="F7" s="147" t="s">
        <v>33</v>
      </c>
      <c r="G7" s="149" t="s">
        <v>34</v>
      </c>
      <c r="H7" s="147" t="s">
        <v>33</v>
      </c>
      <c r="I7" s="149" t="s">
        <v>34</v>
      </c>
      <c r="J7" s="178"/>
    </row>
    <row r="8" spans="1:13" x14ac:dyDescent="0.2">
      <c r="A8" s="59" t="s">
        <v>50</v>
      </c>
      <c r="B8" s="18">
        <v>566355</v>
      </c>
      <c r="C8" s="19">
        <v>316751</v>
      </c>
      <c r="D8" s="20"/>
      <c r="E8" s="60" t="str">
        <f t="shared" ref="E8:E39" si="0">IF(ISNUMBER(D8),TEXT(((2*C8)+(1.96^2)-(1.96*((1.96^2)+(4*C8*(100%-D8)))^0.5))/(2*(B8+(1.96^2))),"0.0%")&amp;" - "&amp;TEXT(((2*C8)+(1.96^2)+(1.96*((1.96^2)+(4*C8*(100%-D8)))^0.5))/(2*(B8+(1.96^2))),"0.0%"),"")</f>
        <v/>
      </c>
      <c r="F8" s="19">
        <v>171453</v>
      </c>
      <c r="G8" s="61"/>
      <c r="H8" s="19">
        <v>78151</v>
      </c>
      <c r="I8" s="61">
        <v>0.13798942359474181</v>
      </c>
      <c r="J8" s="179"/>
      <c r="K8" s="62"/>
    </row>
    <row r="9" spans="1:13" x14ac:dyDescent="0.2">
      <c r="A9" s="59" t="s">
        <v>51</v>
      </c>
      <c r="B9" s="18">
        <v>576935</v>
      </c>
      <c r="C9" s="19">
        <v>363549</v>
      </c>
      <c r="D9" s="20"/>
      <c r="E9" s="60" t="str">
        <f t="shared" si="0"/>
        <v/>
      </c>
      <c r="F9" s="19">
        <v>181655</v>
      </c>
      <c r="G9" s="61"/>
      <c r="H9" s="19">
        <v>31731</v>
      </c>
      <c r="I9" s="61">
        <v>5.499926334855746E-2</v>
      </c>
      <c r="J9" s="179"/>
      <c r="K9" s="62"/>
    </row>
    <row r="10" spans="1:13" x14ac:dyDescent="0.2">
      <c r="A10" s="59" t="s">
        <v>52</v>
      </c>
      <c r="B10" s="18">
        <v>583011</v>
      </c>
      <c r="C10" s="19">
        <v>385909</v>
      </c>
      <c r="D10" s="20">
        <f>C10/B10</f>
        <v>0.66192404603000632</v>
      </c>
      <c r="E10" s="60" t="str">
        <f t="shared" si="0"/>
        <v>66.1% - 66.3%</v>
      </c>
      <c r="F10" s="19">
        <v>172801</v>
      </c>
      <c r="G10" s="61">
        <v>0.29639406460598511</v>
      </c>
      <c r="H10" s="19">
        <v>24301</v>
      </c>
      <c r="I10" s="61">
        <v>4.1681889364008566E-2</v>
      </c>
      <c r="J10" s="179"/>
      <c r="K10" s="62"/>
      <c r="L10" s="63"/>
      <c r="M10" s="63"/>
    </row>
    <row r="11" spans="1:13" x14ac:dyDescent="0.2">
      <c r="A11" s="59" t="s">
        <v>53</v>
      </c>
      <c r="B11" s="18">
        <v>601262</v>
      </c>
      <c r="C11" s="19">
        <v>409317</v>
      </c>
      <c r="D11" s="20">
        <f t="shared" ref="D11:D23" si="1">C11/B11</f>
        <v>0.68076312822030993</v>
      </c>
      <c r="E11" s="60" t="str">
        <f t="shared" si="0"/>
        <v>68.0% - 68.2%</v>
      </c>
      <c r="F11" s="19">
        <v>178288</v>
      </c>
      <c r="G11" s="61">
        <v>0.296522979998736</v>
      </c>
      <c r="H11" s="19">
        <v>13657</v>
      </c>
      <c r="I11" s="61">
        <v>2.2713891780954058E-2</v>
      </c>
      <c r="J11" s="179"/>
      <c r="K11" s="62"/>
      <c r="L11" s="63"/>
      <c r="M11" s="63"/>
    </row>
    <row r="12" spans="1:13" x14ac:dyDescent="0.2">
      <c r="A12" s="59" t="s">
        <v>54</v>
      </c>
      <c r="B12" s="18">
        <v>634035</v>
      </c>
      <c r="C12" s="19">
        <v>443226.66666670004</v>
      </c>
      <c r="D12" s="20">
        <f t="shared" si="1"/>
        <v>0.6990570972686051</v>
      </c>
      <c r="E12" s="60" t="str">
        <f t="shared" si="0"/>
        <v>69.8% - 70.0%</v>
      </c>
      <c r="F12" s="19">
        <v>180118.66666669998</v>
      </c>
      <c r="G12" s="61">
        <v>0.28408316049855287</v>
      </c>
      <c r="H12" s="19">
        <v>10689.6666666</v>
      </c>
      <c r="I12" s="61">
        <v>1.6859742232842034E-2</v>
      </c>
      <c r="J12" s="179"/>
      <c r="K12" s="62"/>
      <c r="L12" s="63"/>
      <c r="M12" s="63"/>
    </row>
    <row r="13" spans="1:13" x14ac:dyDescent="0.2">
      <c r="A13" s="59" t="s">
        <v>37</v>
      </c>
      <c r="B13" s="18">
        <v>640681</v>
      </c>
      <c r="C13" s="19">
        <v>459430</v>
      </c>
      <c r="D13" s="20">
        <f t="shared" si="1"/>
        <v>0.71709633967606345</v>
      </c>
      <c r="E13" s="60" t="str">
        <f t="shared" si="0"/>
        <v>71.6% - 71.8%</v>
      </c>
      <c r="F13" s="19">
        <v>171403</v>
      </c>
      <c r="G13" s="61">
        <v>0.26753251618200008</v>
      </c>
      <c r="H13" s="19">
        <v>9848</v>
      </c>
      <c r="I13" s="61">
        <v>1.5371144141936471E-2</v>
      </c>
      <c r="J13" s="179"/>
      <c r="K13" s="62"/>
      <c r="L13" s="63"/>
      <c r="M13" s="63"/>
    </row>
    <row r="14" spans="1:13" x14ac:dyDescent="0.2">
      <c r="A14" s="59" t="s">
        <v>38</v>
      </c>
      <c r="B14" s="18">
        <v>652957</v>
      </c>
      <c r="C14" s="19">
        <v>474865</v>
      </c>
      <c r="D14" s="20">
        <f t="shared" si="1"/>
        <v>0.7272530962988375</v>
      </c>
      <c r="E14" s="60" t="str">
        <f t="shared" si="0"/>
        <v>72.6% - 72.8%</v>
      </c>
      <c r="F14" s="19">
        <v>168928</v>
      </c>
      <c r="G14" s="61">
        <v>0.25871228886435094</v>
      </c>
      <c r="H14" s="19">
        <v>9164</v>
      </c>
      <c r="I14" s="61">
        <v>1.4034614836811612E-2</v>
      </c>
      <c r="J14" s="179"/>
      <c r="K14" s="62"/>
      <c r="L14" s="63"/>
      <c r="M14" s="63"/>
    </row>
    <row r="15" spans="1:13" x14ac:dyDescent="0.2">
      <c r="A15" s="59" t="s">
        <v>39</v>
      </c>
      <c r="B15" s="18">
        <v>659238</v>
      </c>
      <c r="C15" s="19">
        <v>485780</v>
      </c>
      <c r="D15" s="20">
        <f t="shared" si="1"/>
        <v>0.73688106571526524</v>
      </c>
      <c r="E15" s="60" t="str">
        <f t="shared" si="0"/>
        <v>73.6% - 73.8%</v>
      </c>
      <c r="F15" s="19">
        <v>166024</v>
      </c>
      <c r="G15" s="61">
        <v>0.25184227850943058</v>
      </c>
      <c r="H15" s="19">
        <v>7434</v>
      </c>
      <c r="I15" s="61">
        <v>1.1276655775304215E-2</v>
      </c>
      <c r="J15" s="179"/>
      <c r="K15" s="62"/>
      <c r="L15" s="63"/>
      <c r="M15" s="63"/>
    </row>
    <row r="16" spans="1:13" x14ac:dyDescent="0.2">
      <c r="A16" s="59" t="s">
        <v>40</v>
      </c>
      <c r="B16" s="18">
        <v>664683</v>
      </c>
      <c r="C16" s="19">
        <v>491837</v>
      </c>
      <c r="D16" s="20">
        <f t="shared" si="1"/>
        <v>0.7399572427758796</v>
      </c>
      <c r="E16" s="60" t="str">
        <f t="shared" si="0"/>
        <v>73.9% - 74.1%</v>
      </c>
      <c r="F16" s="19">
        <v>166030</v>
      </c>
      <c r="G16" s="27">
        <v>0.24978824492276769</v>
      </c>
      <c r="H16" s="19">
        <v>6816</v>
      </c>
      <c r="I16" s="64">
        <v>1.0254512301352674E-2</v>
      </c>
      <c r="J16" s="179"/>
      <c r="K16" s="62"/>
      <c r="L16" s="63"/>
      <c r="M16" s="63"/>
    </row>
    <row r="17" spans="1:13" x14ac:dyDescent="0.2">
      <c r="A17" s="59" t="s">
        <v>41</v>
      </c>
      <c r="B17" s="18">
        <v>658112</v>
      </c>
      <c r="C17" s="19">
        <v>486057</v>
      </c>
      <c r="D17" s="20">
        <f t="shared" si="1"/>
        <v>0.73856273704171937</v>
      </c>
      <c r="E17" s="60" t="str">
        <f t="shared" si="0"/>
        <v>73.7% - 74.0%</v>
      </c>
      <c r="F17" s="19">
        <v>165047</v>
      </c>
      <c r="G17" s="61">
        <v>0.251</v>
      </c>
      <c r="H17" s="19">
        <v>7008</v>
      </c>
      <c r="I17" s="61">
        <v>1.0999999999999999E-2</v>
      </c>
      <c r="J17" s="179"/>
      <c r="K17" s="62"/>
      <c r="L17" s="63"/>
      <c r="M17" s="63"/>
    </row>
    <row r="18" spans="1:13" x14ac:dyDescent="0.2">
      <c r="A18" s="59" t="s">
        <v>1385</v>
      </c>
      <c r="B18" s="93">
        <f>SUM(B20:B23)</f>
        <v>614346</v>
      </c>
      <c r="C18" s="93">
        <f>SUM(C20:C23)</f>
        <v>454316.58</v>
      </c>
      <c r="D18" s="20"/>
      <c r="E18" s="60" t="str">
        <f t="shared" ref="E18" si="2">IF(ISNUMBER(D18),TEXT(((2*C18)+(1.96^2)-(1.96*((1.96^2)+(4*C18*(100%-D18)))^0.5))/(2*(B18+(1.96^2))),"0.0%")&amp;" - "&amp;TEXT(((2*C18)+(1.96^2)+(1.96*((1.96^2)+(4*C18*(100%-D18)))^0.5))/(2*(B18+(1.96^2))),"0.0%"),"")</f>
        <v/>
      </c>
      <c r="F18" s="93">
        <f>SUM(F20:F23)</f>
        <v>147266.42000000001</v>
      </c>
      <c r="G18" s="61"/>
      <c r="H18" s="93">
        <f>SUM(H20:H23)</f>
        <v>12763</v>
      </c>
      <c r="I18" s="64">
        <f>H18/B18</f>
        <v>2.077493790144316E-2</v>
      </c>
      <c r="J18" s="179">
        <v>1</v>
      </c>
      <c r="K18" s="62"/>
      <c r="L18" s="63"/>
      <c r="M18" s="63"/>
    </row>
    <row r="19" spans="1:13" x14ac:dyDescent="0.2">
      <c r="A19" s="59"/>
      <c r="B19" s="18"/>
      <c r="C19" s="19"/>
      <c r="D19" s="20"/>
      <c r="E19" s="60" t="str">
        <f t="shared" si="0"/>
        <v/>
      </c>
      <c r="F19" s="19"/>
      <c r="G19" s="61"/>
      <c r="H19" s="19"/>
      <c r="I19" s="61"/>
      <c r="J19" s="179"/>
      <c r="K19" s="62"/>
      <c r="L19" s="63"/>
      <c r="M19" s="63"/>
    </row>
    <row r="20" spans="1:13" x14ac:dyDescent="0.2">
      <c r="A20" s="59" t="s">
        <v>67</v>
      </c>
      <c r="B20" s="93">
        <f>T6_CCGBFI_201314!D9</f>
        <v>149091</v>
      </c>
      <c r="C20" s="19">
        <f>T6_CCGBFI_201314!I9</f>
        <v>110439.5</v>
      </c>
      <c r="D20" s="20"/>
      <c r="E20" s="60" t="str">
        <f t="shared" si="0"/>
        <v/>
      </c>
      <c r="F20" s="19">
        <f>T6_CCGBFI_201314!H9</f>
        <v>35949.5</v>
      </c>
      <c r="G20" s="61"/>
      <c r="H20" s="19">
        <f>T6_CCGBFI_201314!X9</f>
        <v>2702</v>
      </c>
      <c r="I20" s="64">
        <f>H20/B20</f>
        <v>1.8123159681000194E-2</v>
      </c>
      <c r="J20" s="179">
        <f>T6_CCGBFI_201314!AG9</f>
        <v>1</v>
      </c>
      <c r="K20" s="62"/>
      <c r="L20" s="63"/>
      <c r="M20" s="63"/>
    </row>
    <row r="21" spans="1:13" x14ac:dyDescent="0.2">
      <c r="A21" s="59" t="s">
        <v>68</v>
      </c>
      <c r="B21" s="93">
        <f>T6_CCGBFI_201314!E9</f>
        <v>158213</v>
      </c>
      <c r="C21" s="19">
        <f>T6_CCGBFI_201314!M9</f>
        <v>117376.4</v>
      </c>
      <c r="D21" s="20">
        <f t="shared" si="1"/>
        <v>0.74188846681372578</v>
      </c>
      <c r="E21" s="60" t="str">
        <f t="shared" si="0"/>
        <v>74.0% - 74.4%</v>
      </c>
      <c r="F21" s="19">
        <f>T6_CCGBFI_201314!L9</f>
        <v>37780.6</v>
      </c>
      <c r="G21" s="61">
        <f t="shared" ref="G21:G23" si="3">F21/B21</f>
        <v>0.2387958005979281</v>
      </c>
      <c r="H21" s="19">
        <f>T6_CCGBFI_201314!Z9</f>
        <v>3056</v>
      </c>
      <c r="I21" s="64">
        <f>H21/B21</f>
        <v>1.9315732588346089E-2</v>
      </c>
      <c r="J21" s="179">
        <f>T6_CCGBFI_201314!AH9</f>
        <v>0</v>
      </c>
      <c r="K21" s="62"/>
      <c r="L21" s="63"/>
      <c r="M21" s="63"/>
    </row>
    <row r="22" spans="1:13" x14ac:dyDescent="0.2">
      <c r="A22" s="59" t="s">
        <v>69</v>
      </c>
      <c r="B22" s="93">
        <f>T6_CCGBFI_201314!F9</f>
        <v>153514</v>
      </c>
      <c r="C22" s="19">
        <f>T6_CCGBFI_201314!Q9</f>
        <v>113160.68000000001</v>
      </c>
      <c r="D22" s="20">
        <f t="shared" si="1"/>
        <v>0.73713589640032839</v>
      </c>
      <c r="E22" s="60" t="str">
        <f t="shared" si="0"/>
        <v>73.5% - 73.9%</v>
      </c>
      <c r="F22" s="19">
        <f>T6_CCGBFI_201314!P9</f>
        <v>37494.32</v>
      </c>
      <c r="G22" s="61">
        <f t="shared" si="3"/>
        <v>0.24424039501283271</v>
      </c>
      <c r="H22" s="19">
        <f>T6_CCGBFI_201314!AB9</f>
        <v>2859</v>
      </c>
      <c r="I22" s="64">
        <f>H22/B22</f>
        <v>1.8623708586838986E-2</v>
      </c>
      <c r="J22" s="179">
        <f>T6_CCGBFI_201314!AI9</f>
        <v>0</v>
      </c>
      <c r="K22" s="62"/>
      <c r="L22" s="63"/>
      <c r="M22" s="63"/>
    </row>
    <row r="23" spans="1:13" x14ac:dyDescent="0.2">
      <c r="A23" s="59" t="s">
        <v>70</v>
      </c>
      <c r="B23" s="93">
        <f>T6_CCGBFI_201314!G9</f>
        <v>153528</v>
      </c>
      <c r="C23" s="19">
        <f>T6_CCGBFI_201314!U9</f>
        <v>113340</v>
      </c>
      <c r="D23" s="20">
        <f t="shared" si="1"/>
        <v>0.73823667344067534</v>
      </c>
      <c r="E23" s="60" t="str">
        <f t="shared" si="0"/>
        <v>73.6% - 74.0%</v>
      </c>
      <c r="F23" s="19">
        <f>T6_CCGBFI_201314!T9</f>
        <v>36042</v>
      </c>
      <c r="G23" s="61">
        <f t="shared" si="3"/>
        <v>0.23475848053775208</v>
      </c>
      <c r="H23" s="19">
        <f>T6_CCGBFI_201314!AD9</f>
        <v>4146</v>
      </c>
      <c r="I23" s="64">
        <f>H23/B23</f>
        <v>2.7004846021572611E-2</v>
      </c>
      <c r="J23" s="179">
        <f>T6_CCGBFI_201314!AJ9</f>
        <v>0</v>
      </c>
      <c r="K23" s="62"/>
      <c r="L23" s="63"/>
      <c r="M23" s="63"/>
    </row>
    <row r="24" spans="1:13" x14ac:dyDescent="0.2">
      <c r="A24" s="59" t="s">
        <v>1404</v>
      </c>
      <c r="B24" s="18">
        <v>158359</v>
      </c>
      <c r="C24" s="19">
        <v>117146</v>
      </c>
      <c r="D24" s="20">
        <v>0.73974955638770135</v>
      </c>
      <c r="E24" s="60" t="s">
        <v>2259</v>
      </c>
      <c r="F24" s="19">
        <v>36988</v>
      </c>
      <c r="G24" s="61">
        <v>0.23357055803585525</v>
      </c>
      <c r="H24" s="19">
        <v>4225</v>
      </c>
      <c r="I24" s="64">
        <v>2.6679885576443397E-2</v>
      </c>
      <c r="J24" s="179">
        <v>0</v>
      </c>
      <c r="K24" s="62"/>
      <c r="L24" s="63"/>
      <c r="M24" s="63"/>
    </row>
    <row r="25" spans="1:13" x14ac:dyDescent="0.2">
      <c r="A25" s="59" t="s">
        <v>1411</v>
      </c>
      <c r="B25" s="18"/>
      <c r="C25" s="19"/>
      <c r="D25" s="20"/>
      <c r="E25" s="60"/>
      <c r="F25" s="19"/>
      <c r="G25" s="61"/>
      <c r="H25" s="19"/>
      <c r="I25" s="64"/>
      <c r="J25" s="179"/>
      <c r="K25" s="62"/>
      <c r="L25" s="63"/>
      <c r="M25" s="63"/>
    </row>
    <row r="26" spans="1:13" x14ac:dyDescent="0.2">
      <c r="A26" s="59" t="s">
        <v>1412</v>
      </c>
      <c r="B26" s="18"/>
      <c r="C26" s="19"/>
      <c r="D26" s="20"/>
      <c r="E26" s="60"/>
      <c r="F26" s="19"/>
      <c r="G26" s="61"/>
      <c r="H26" s="19"/>
      <c r="I26" s="64"/>
      <c r="J26" s="179"/>
      <c r="K26" s="62"/>
      <c r="L26" s="63"/>
      <c r="M26" s="63"/>
    </row>
    <row r="27" spans="1:13" x14ac:dyDescent="0.2">
      <c r="A27" s="59" t="s">
        <v>1413</v>
      </c>
      <c r="B27" s="18"/>
      <c r="C27" s="19"/>
      <c r="D27" s="20"/>
      <c r="E27" s="60"/>
      <c r="F27" s="19"/>
      <c r="G27" s="61"/>
      <c r="H27" s="19"/>
      <c r="I27" s="64"/>
      <c r="J27" s="179"/>
      <c r="K27" s="62"/>
      <c r="L27" s="63"/>
      <c r="M27" s="63"/>
    </row>
    <row r="28" spans="1:13" x14ac:dyDescent="0.2">
      <c r="A28" s="59"/>
      <c r="B28" s="18"/>
      <c r="C28" s="19"/>
      <c r="D28" s="20"/>
      <c r="E28" s="60" t="str">
        <f t="shared" si="0"/>
        <v/>
      </c>
      <c r="F28" s="19"/>
      <c r="G28" s="61"/>
      <c r="H28" s="19"/>
      <c r="I28" s="61"/>
      <c r="J28" s="179"/>
      <c r="K28" s="62"/>
      <c r="L28" s="63"/>
      <c r="M28" s="63"/>
    </row>
    <row r="29" spans="1:13" x14ac:dyDescent="0.2">
      <c r="A29" s="59"/>
      <c r="B29" s="18"/>
      <c r="C29" s="19"/>
      <c r="D29" s="20"/>
      <c r="E29" s="60" t="str">
        <f t="shared" si="0"/>
        <v/>
      </c>
      <c r="F29" s="19"/>
      <c r="G29" s="61"/>
      <c r="H29" s="19"/>
      <c r="I29" s="61"/>
      <c r="J29" s="179"/>
      <c r="K29" s="62"/>
      <c r="L29" s="63"/>
      <c r="M29" s="63"/>
    </row>
    <row r="30" spans="1:13" x14ac:dyDescent="0.2">
      <c r="A30" s="59"/>
      <c r="B30" s="18"/>
      <c r="C30" s="19"/>
      <c r="D30" s="20"/>
      <c r="E30" s="60" t="str">
        <f t="shared" si="0"/>
        <v/>
      </c>
      <c r="F30" s="19"/>
      <c r="G30" s="61"/>
      <c r="H30" s="19"/>
      <c r="I30" s="61"/>
      <c r="J30" s="179"/>
      <c r="K30" s="62"/>
      <c r="L30" s="63"/>
      <c r="M30" s="63"/>
    </row>
    <row r="31" spans="1:13" x14ac:dyDescent="0.2">
      <c r="A31" s="59"/>
      <c r="B31" s="18"/>
      <c r="C31" s="19"/>
      <c r="D31" s="20"/>
      <c r="E31" s="60" t="str">
        <f t="shared" si="0"/>
        <v/>
      </c>
      <c r="F31" s="19"/>
      <c r="G31" s="61"/>
      <c r="H31" s="19"/>
      <c r="I31" s="61"/>
      <c r="J31" s="179"/>
      <c r="K31" s="62"/>
      <c r="L31" s="63"/>
      <c r="M31" s="63"/>
    </row>
    <row r="32" spans="1:13" x14ac:dyDescent="0.2">
      <c r="A32" s="59"/>
      <c r="B32" s="18"/>
      <c r="C32" s="19"/>
      <c r="D32" s="20"/>
      <c r="E32" s="60" t="str">
        <f t="shared" si="0"/>
        <v/>
      </c>
      <c r="F32" s="19"/>
      <c r="G32" s="61"/>
      <c r="H32" s="19"/>
      <c r="I32" s="61"/>
      <c r="J32" s="179"/>
      <c r="K32" s="62"/>
      <c r="L32" s="63"/>
      <c r="M32" s="63"/>
    </row>
    <row r="33" spans="1:13" x14ac:dyDescent="0.2">
      <c r="A33" s="59"/>
      <c r="B33" s="18"/>
      <c r="C33" s="19"/>
      <c r="D33" s="20"/>
      <c r="E33" s="60" t="str">
        <f t="shared" si="0"/>
        <v/>
      </c>
      <c r="F33" s="19"/>
      <c r="G33" s="61"/>
      <c r="H33" s="19"/>
      <c r="I33" s="61"/>
      <c r="J33" s="179"/>
      <c r="K33" s="62"/>
      <c r="L33" s="63"/>
      <c r="M33" s="63"/>
    </row>
    <row r="34" spans="1:13" x14ac:dyDescent="0.2">
      <c r="A34" s="59"/>
      <c r="B34" s="18"/>
      <c r="C34" s="19"/>
      <c r="D34" s="20"/>
      <c r="E34" s="60" t="str">
        <f t="shared" si="0"/>
        <v/>
      </c>
      <c r="F34" s="19"/>
      <c r="G34" s="61"/>
      <c r="H34" s="19"/>
      <c r="I34" s="61"/>
      <c r="J34" s="179"/>
      <c r="K34" s="62"/>
      <c r="L34" s="63"/>
      <c r="M34" s="63"/>
    </row>
    <row r="35" spans="1:13" x14ac:dyDescent="0.2">
      <c r="A35" s="59"/>
      <c r="B35" s="18"/>
      <c r="C35" s="19"/>
      <c r="D35" s="20"/>
      <c r="E35" s="60" t="str">
        <f t="shared" si="0"/>
        <v/>
      </c>
      <c r="F35" s="19"/>
      <c r="G35" s="61"/>
      <c r="H35" s="19"/>
      <c r="I35" s="61"/>
      <c r="J35" s="179"/>
      <c r="K35" s="62"/>
      <c r="L35" s="63"/>
      <c r="M35" s="63"/>
    </row>
    <row r="36" spans="1:13" x14ac:dyDescent="0.2">
      <c r="A36" s="58"/>
      <c r="B36" s="18"/>
      <c r="C36" s="19"/>
      <c r="D36" s="20"/>
      <c r="E36" s="60" t="str">
        <f t="shared" si="0"/>
        <v/>
      </c>
      <c r="F36" s="19"/>
      <c r="G36" s="61"/>
      <c r="H36" s="19"/>
      <c r="I36" s="61"/>
      <c r="J36" s="179"/>
      <c r="K36" s="62"/>
      <c r="L36" s="63"/>
      <c r="M36" s="63"/>
    </row>
    <row r="37" spans="1:13" x14ac:dyDescent="0.2">
      <c r="A37" s="58"/>
      <c r="B37" s="18"/>
      <c r="C37" s="19"/>
      <c r="D37" s="20"/>
      <c r="E37" s="60" t="str">
        <f t="shared" si="0"/>
        <v/>
      </c>
      <c r="F37" s="19"/>
      <c r="G37" s="61"/>
      <c r="H37" s="19"/>
      <c r="I37" s="61"/>
      <c r="J37" s="179"/>
      <c r="K37" s="62"/>
      <c r="L37" s="63"/>
      <c r="M37" s="63"/>
    </row>
    <row r="38" spans="1:13" x14ac:dyDescent="0.2">
      <c r="A38" s="58"/>
      <c r="B38" s="18"/>
      <c r="C38" s="19"/>
      <c r="D38" s="20"/>
      <c r="E38" s="60" t="str">
        <f t="shared" si="0"/>
        <v/>
      </c>
      <c r="F38" s="19"/>
      <c r="G38" s="61"/>
      <c r="H38" s="19"/>
      <c r="I38" s="61"/>
      <c r="K38" s="62"/>
    </row>
    <row r="39" spans="1:13" x14ac:dyDescent="0.2">
      <c r="A39" s="65"/>
      <c r="B39" s="37"/>
      <c r="C39" s="38"/>
      <c r="D39" s="39"/>
      <c r="E39" s="150" t="str">
        <f t="shared" si="0"/>
        <v/>
      </c>
      <c r="F39" s="38"/>
      <c r="G39" s="66"/>
      <c r="H39" s="38"/>
      <c r="I39" s="66"/>
      <c r="K39" s="62"/>
    </row>
    <row r="40" spans="1:13" x14ac:dyDescent="0.2">
      <c r="K40" s="62"/>
    </row>
    <row r="41" spans="1:13" x14ac:dyDescent="0.2">
      <c r="A41" s="58" t="s">
        <v>42</v>
      </c>
      <c r="K41" s="62"/>
    </row>
    <row r="42" spans="1:13" x14ac:dyDescent="0.2">
      <c r="A42" s="58" t="s">
        <v>43</v>
      </c>
      <c r="K42" s="62"/>
    </row>
    <row r="43" spans="1:13" x14ac:dyDescent="0.2">
      <c r="A43" s="93"/>
      <c r="B43" s="114" t="s">
        <v>309</v>
      </c>
      <c r="C43" s="62"/>
      <c r="D43" s="62"/>
      <c r="E43" s="62"/>
      <c r="J43" s="177">
        <v>1</v>
      </c>
      <c r="K43" s="62"/>
    </row>
    <row r="44" spans="1:13" x14ac:dyDescent="0.2">
      <c r="B44" s="62"/>
      <c r="C44" s="62"/>
      <c r="D44" s="62"/>
      <c r="E44" s="62"/>
      <c r="K44" s="62"/>
    </row>
    <row r="45" spans="1:13" x14ac:dyDescent="0.2">
      <c r="K45" s="62"/>
    </row>
    <row r="46" spans="1:13" x14ac:dyDescent="0.2">
      <c r="K46" s="62"/>
    </row>
    <row r="47" spans="1:13" x14ac:dyDescent="0.2">
      <c r="K47" s="62"/>
    </row>
    <row r="48" spans="1:13" x14ac:dyDescent="0.2">
      <c r="K48" s="62"/>
    </row>
    <row r="49" spans="11:11" x14ac:dyDescent="0.2">
      <c r="K49" s="62"/>
    </row>
    <row r="50" spans="11:11" x14ac:dyDescent="0.2">
      <c r="K50" s="62"/>
    </row>
    <row r="51" spans="11:11" x14ac:dyDescent="0.2">
      <c r="K51" s="62"/>
    </row>
    <row r="52" spans="11:11" x14ac:dyDescent="0.2">
      <c r="K52" s="62"/>
    </row>
    <row r="53" spans="11:11" x14ac:dyDescent="0.2">
      <c r="K53" s="62"/>
    </row>
  </sheetData>
  <mergeCells count="3">
    <mergeCell ref="C6:D6"/>
    <mergeCell ref="F6:G6"/>
    <mergeCell ref="H6:I6"/>
  </mergeCells>
  <conditionalFormatting sqref="I8:I37">
    <cfRule type="cellIs" dxfId="167" priority="9" stopIfTrue="1" operator="greaterThan">
      <formula>0.05</formula>
    </cfRule>
  </conditionalFormatting>
  <conditionalFormatting sqref="I38:I39">
    <cfRule type="cellIs" dxfId="166" priority="8" stopIfTrue="1" operator="greaterThan">
      <formula>0.05</formula>
    </cfRule>
  </conditionalFormatting>
  <conditionalFormatting sqref="B20">
    <cfRule type="expression" dxfId="165" priority="7" stopIfTrue="1">
      <formula>J20=1</formula>
    </cfRule>
  </conditionalFormatting>
  <conditionalFormatting sqref="B21:B23">
    <cfRule type="expression" dxfId="164" priority="6" stopIfTrue="1">
      <formula>J21=1</formula>
    </cfRule>
  </conditionalFormatting>
  <conditionalFormatting sqref="A43">
    <cfRule type="expression" dxfId="163" priority="5" stopIfTrue="1">
      <formula>J43=1</formula>
    </cfRule>
  </conditionalFormatting>
  <conditionalFormatting sqref="B18">
    <cfRule type="expression" dxfId="162" priority="4" stopIfTrue="1">
      <formula>J18=1</formula>
    </cfRule>
  </conditionalFormatting>
  <conditionalFormatting sqref="C18">
    <cfRule type="expression" dxfId="161" priority="3" stopIfTrue="1">
      <formula>K18=1</formula>
    </cfRule>
  </conditionalFormatting>
  <conditionalFormatting sqref="F18">
    <cfRule type="expression" dxfId="160" priority="2" stopIfTrue="1">
      <formula>N18=1</formula>
    </cfRule>
  </conditionalFormatting>
  <conditionalFormatting sqref="H18">
    <cfRule type="expression" dxfId="159" priority="1" stopIfTrue="1">
      <formula>P18=1</formula>
    </cfRule>
  </conditionalFormatting>
  <pageMargins left="0.39370078740157483" right="0.39370078740157483" top="0.39370078740157483" bottom="0.39370078740157483" header="0.51181102362204722" footer="0.51181102362204722"/>
  <pageSetup paperSize="9" scale="88"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66FFFF"/>
    <pageSetUpPr fitToPage="1"/>
  </sheetPr>
  <dimension ref="A1:X53"/>
  <sheetViews>
    <sheetView showGridLines="0" zoomScale="90" zoomScaleNormal="90" workbookViewId="0"/>
  </sheetViews>
  <sheetFormatPr defaultRowHeight="12.75" x14ac:dyDescent="0.2"/>
  <cols>
    <col min="1" max="1" width="11.140625" style="14" customWidth="1"/>
    <col min="2" max="2" width="15.7109375" style="14" customWidth="1"/>
    <col min="3" max="3" width="10.42578125" style="14" customWidth="1"/>
    <col min="4" max="4" width="9.85546875" style="14" customWidth="1"/>
    <col min="5" max="5" width="15.7109375" style="14" customWidth="1"/>
    <col min="6" max="13" width="9.140625" style="14"/>
    <col min="14" max="14" width="18.85546875" style="14" bestFit="1" customWidth="1"/>
    <col min="15" max="15" width="9.140625" style="14"/>
    <col min="16" max="16" width="19.5703125" style="213" bestFit="1" customWidth="1"/>
    <col min="17" max="17" width="9.140625" style="213"/>
    <col min="18" max="20" width="20.5703125" style="213" bestFit="1" customWidth="1"/>
    <col min="21" max="24" width="9.140625" style="213"/>
    <col min="25" max="16384" width="9.140625" style="14"/>
  </cols>
  <sheetData>
    <row r="1" spans="1:24" ht="18" x14ac:dyDescent="0.25">
      <c r="A1" s="170" t="s">
        <v>1337</v>
      </c>
    </row>
    <row r="2" spans="1:24" ht="12.75" customHeight="1" x14ac:dyDescent="0.2"/>
    <row r="3" spans="1:24" x14ac:dyDescent="0.2">
      <c r="A3" s="15" t="s">
        <v>26</v>
      </c>
      <c r="G3" s="79" t="s">
        <v>1386</v>
      </c>
    </row>
    <row r="4" spans="1:24" x14ac:dyDescent="0.2">
      <c r="A4" s="16" t="s">
        <v>63</v>
      </c>
      <c r="G4" s="80" t="s">
        <v>63</v>
      </c>
    </row>
    <row r="6" spans="1:24" s="49" customFormat="1" ht="25.5" x14ac:dyDescent="0.2">
      <c r="A6" s="46" t="s">
        <v>27</v>
      </c>
      <c r="B6" s="47" t="s">
        <v>30</v>
      </c>
      <c r="C6" s="375" t="s">
        <v>31</v>
      </c>
      <c r="D6" s="376"/>
      <c r="E6" s="376"/>
      <c r="F6" s="375" t="s">
        <v>55</v>
      </c>
      <c r="G6" s="377"/>
      <c r="H6" s="375" t="s">
        <v>56</v>
      </c>
      <c r="I6" s="377"/>
      <c r="J6" s="375" t="s">
        <v>57</v>
      </c>
      <c r="K6" s="377"/>
      <c r="L6" s="375" t="s">
        <v>48</v>
      </c>
      <c r="M6" s="377"/>
      <c r="P6" s="214"/>
      <c r="Q6" s="214"/>
      <c r="R6" s="214"/>
      <c r="S6" s="214"/>
      <c r="T6" s="214"/>
      <c r="U6" s="214"/>
      <c r="V6" s="214"/>
      <c r="W6" s="214"/>
      <c r="X6" s="214"/>
    </row>
    <row r="7" spans="1:24" s="49" customFormat="1" ht="25.5" x14ac:dyDescent="0.2">
      <c r="A7" s="50"/>
      <c r="B7" s="136" t="s">
        <v>33</v>
      </c>
      <c r="C7" s="137" t="s">
        <v>33</v>
      </c>
      <c r="D7" s="138" t="s">
        <v>35</v>
      </c>
      <c r="E7" s="138" t="s">
        <v>58</v>
      </c>
      <c r="F7" s="137" t="s">
        <v>33</v>
      </c>
      <c r="G7" s="139" t="s">
        <v>59</v>
      </c>
      <c r="H7" s="137" t="s">
        <v>33</v>
      </c>
      <c r="I7" s="139" t="s">
        <v>59</v>
      </c>
      <c r="J7" s="137" t="s">
        <v>33</v>
      </c>
      <c r="K7" s="139" t="s">
        <v>59</v>
      </c>
      <c r="L7" s="137" t="s">
        <v>33</v>
      </c>
      <c r="M7" s="139" t="s">
        <v>59</v>
      </c>
      <c r="N7" s="140"/>
      <c r="P7" s="214"/>
      <c r="Q7" s="214"/>
      <c r="R7" s="214"/>
      <c r="S7" s="214"/>
      <c r="T7" s="214"/>
      <c r="U7" s="214"/>
      <c r="V7" s="214"/>
      <c r="W7" s="214"/>
      <c r="X7" s="214"/>
    </row>
    <row r="8" spans="1:24" x14ac:dyDescent="0.2">
      <c r="A8" s="17" t="s">
        <v>37</v>
      </c>
      <c r="B8" s="21">
        <v>654063</v>
      </c>
      <c r="C8" s="22">
        <f t="shared" ref="C8:D13" si="0">F8+H8</f>
        <v>241534</v>
      </c>
      <c r="D8" s="23"/>
      <c r="E8" s="68" t="str">
        <f t="shared" ref="E8:E11" si="1">IF(ISNUMBER(D8),TEXT(((2*C8)+(1.96^2)-(1.96*((1.96^2)+(4*C8*(100%-D8)))^0.5))/(2*(B8+(1.96^2))),"0.0%")&amp;" - "&amp;TEXT(((2*C8)+(1.96^2)+(1.96*((1.96^2)+(4*C8*(100%-D8)))^0.5))/(2*(B8+(1.96^2))),"0.0%"),"")</f>
        <v/>
      </c>
      <c r="F8" s="21">
        <v>167509</v>
      </c>
      <c r="G8" s="69"/>
      <c r="H8" s="21">
        <v>74025</v>
      </c>
      <c r="I8" s="69"/>
      <c r="J8" s="21">
        <v>251842</v>
      </c>
      <c r="K8" s="69"/>
      <c r="L8" s="21">
        <v>160687</v>
      </c>
      <c r="M8" s="70">
        <v>0.2456751108073687</v>
      </c>
      <c r="N8" s="67" t="s">
        <v>60</v>
      </c>
      <c r="O8" s="25"/>
    </row>
    <row r="9" spans="1:24" x14ac:dyDescent="0.2">
      <c r="A9" s="17" t="s">
        <v>38</v>
      </c>
      <c r="B9" s="21">
        <v>655486</v>
      </c>
      <c r="C9" s="22">
        <f t="shared" si="0"/>
        <v>292942</v>
      </c>
      <c r="D9" s="23">
        <f t="shared" si="0"/>
        <v>0.44690809567252388</v>
      </c>
      <c r="E9" s="68" t="str">
        <f t="shared" si="1"/>
        <v>44.6% - 44.8%</v>
      </c>
      <c r="F9" s="21">
        <v>204773</v>
      </c>
      <c r="G9" s="69">
        <v>0.31239873925606343</v>
      </c>
      <c r="H9" s="21">
        <v>88169</v>
      </c>
      <c r="I9" s="69">
        <v>0.13450935641646045</v>
      </c>
      <c r="J9" s="21">
        <v>302838</v>
      </c>
      <c r="K9" s="69">
        <v>0.46200529073084706</v>
      </c>
      <c r="L9" s="21">
        <v>59706</v>
      </c>
      <c r="M9" s="69">
        <v>9.1086613596629062E-2</v>
      </c>
      <c r="N9" s="67" t="s">
        <v>60</v>
      </c>
      <c r="O9" s="25"/>
    </row>
    <row r="10" spans="1:24" x14ac:dyDescent="0.2">
      <c r="A10" s="17" t="s">
        <v>39</v>
      </c>
      <c r="B10" s="21">
        <v>670391</v>
      </c>
      <c r="C10" s="22">
        <f t="shared" si="0"/>
        <v>309303</v>
      </c>
      <c r="D10" s="23">
        <f t="shared" si="0"/>
        <v>0.46137701729289327</v>
      </c>
      <c r="E10" s="68" t="str">
        <f t="shared" si="1"/>
        <v>46.0% - 46.3%</v>
      </c>
      <c r="F10" s="21">
        <v>213354</v>
      </c>
      <c r="G10" s="69">
        <v>0.31825307917319895</v>
      </c>
      <c r="H10" s="21">
        <v>95949</v>
      </c>
      <c r="I10" s="69">
        <v>0.14312393811969432</v>
      </c>
      <c r="J10" s="21">
        <v>325133</v>
      </c>
      <c r="K10" s="69">
        <v>0.48499010279075944</v>
      </c>
      <c r="L10" s="21">
        <v>35955</v>
      </c>
      <c r="M10" s="69">
        <v>5.3632879916347326E-2</v>
      </c>
      <c r="N10" s="67" t="s">
        <v>61</v>
      </c>
      <c r="O10" s="25"/>
    </row>
    <row r="11" spans="1:24" x14ac:dyDescent="0.2">
      <c r="A11" s="17" t="s">
        <v>40</v>
      </c>
      <c r="B11" s="21">
        <v>672013</v>
      </c>
      <c r="C11" s="22">
        <f t="shared" si="0"/>
        <v>317240</v>
      </c>
      <c r="D11" s="23">
        <f t="shared" si="0"/>
        <v>0.47207420094551744</v>
      </c>
      <c r="E11" s="68" t="str">
        <f t="shared" si="1"/>
        <v>47.1% - 47.3%</v>
      </c>
      <c r="F11" s="21">
        <v>217993</v>
      </c>
      <c r="G11" s="69">
        <v>0.32438806987364827</v>
      </c>
      <c r="H11" s="21">
        <v>99247</v>
      </c>
      <c r="I11" s="69">
        <v>0.14768613107186915</v>
      </c>
      <c r="J11" s="21">
        <v>324433</v>
      </c>
      <c r="K11" s="69">
        <v>0.48277786292824693</v>
      </c>
      <c r="L11" s="21">
        <v>30340</v>
      </c>
      <c r="M11" s="69">
        <v>4.5147936126235653E-2</v>
      </c>
      <c r="N11" s="67" t="s">
        <v>62</v>
      </c>
      <c r="O11" s="25"/>
    </row>
    <row r="12" spans="1:24" x14ac:dyDescent="0.2">
      <c r="A12" s="17" t="s">
        <v>41</v>
      </c>
      <c r="B12" s="21">
        <v>670535</v>
      </c>
      <c r="C12" s="22">
        <f t="shared" si="0"/>
        <v>316634</v>
      </c>
      <c r="D12" s="23">
        <f t="shared" si="0"/>
        <v>0.4722109956974655</v>
      </c>
      <c r="E12" s="68" t="str">
        <f>IF(ISNUMBER(D12),TEXT(((2*C12)+(1.96^2)-(1.96*((1.96^2)+(4*C12*(100%-D12)))^0.5))/(2*(B12+(1.96^2))),"0.0%")&amp;" - "&amp;TEXT(((2*C12)+(1.96^2)+(1.96*((1.96^2)+(4*C12*(100%-D12)))^0.5))/(2*(B12+(1.96^2))),"0.0%"),"")</f>
        <v>47.1% - 47.3%</v>
      </c>
      <c r="F12" s="21">
        <v>216466</v>
      </c>
      <c r="G12" s="69">
        <v>0.32282580327648819</v>
      </c>
      <c r="H12" s="21">
        <v>100168</v>
      </c>
      <c r="I12" s="69">
        <v>0.14938519242097728</v>
      </c>
      <c r="J12" s="21">
        <v>327048</v>
      </c>
      <c r="K12" s="69">
        <v>0.48774187775433048</v>
      </c>
      <c r="L12" s="21">
        <v>26853</v>
      </c>
      <c r="M12" s="69">
        <v>4.0047126548204047E-2</v>
      </c>
      <c r="N12" s="67" t="s">
        <v>62</v>
      </c>
      <c r="O12" s="25"/>
    </row>
    <row r="13" spans="1:24" x14ac:dyDescent="0.2">
      <c r="A13" s="17" t="s">
        <v>1385</v>
      </c>
      <c r="B13" s="93">
        <f>B15+B16+B17+B18</f>
        <v>629012</v>
      </c>
      <c r="C13" s="22">
        <f>C15+C16+C17+C18</f>
        <v>288219</v>
      </c>
      <c r="D13" s="23">
        <f t="shared" si="0"/>
        <v>0.45820906437397058</v>
      </c>
      <c r="E13" s="68" t="str">
        <f>IF(ISNUMBER(D13),TEXT(((2*C13)+(1.96^2)-(1.96*((1.96^2)+(4*C13*(100%-D13)))^0.5))/(2*(B13+(1.96^2))),"0.0%")&amp;" - "&amp;TEXT(((2*C13)+(1.96^2)+(1.96*((1.96^2)+(4*C13*(100%-D13)))^0.5))/(2*(B13+(1.96^2))),"0.0%"),"")</f>
        <v>45.7% - 45.9%</v>
      </c>
      <c r="F13" s="21">
        <f>F15+F16+F17+F18</f>
        <v>196790</v>
      </c>
      <c r="G13" s="69">
        <f>F13/B13</f>
        <v>0.31285571658410333</v>
      </c>
      <c r="H13" s="21">
        <f>H15+H16+H17+H18</f>
        <v>91429</v>
      </c>
      <c r="I13" s="69">
        <f>H13/B13</f>
        <v>0.14535334778986728</v>
      </c>
      <c r="J13" s="21">
        <f>J15+J16+J17+J18</f>
        <v>275503</v>
      </c>
      <c r="K13" s="69">
        <f>J13/B13</f>
        <v>0.43799323383337679</v>
      </c>
      <c r="L13" s="21">
        <f>L15+L16+L17+L18</f>
        <v>65290</v>
      </c>
      <c r="M13" s="64">
        <f t="shared" ref="M13" si="2">L13/B13</f>
        <v>0.1037977017926526</v>
      </c>
      <c r="N13" s="67" t="s">
        <v>62</v>
      </c>
      <c r="O13" s="25"/>
    </row>
    <row r="14" spans="1:24" x14ac:dyDescent="0.2">
      <c r="A14" s="17"/>
      <c r="B14" s="30"/>
      <c r="C14" s="22"/>
      <c r="D14" s="23"/>
      <c r="E14" s="68" t="str">
        <f t="shared" ref="E14:E34" si="3">IF(ISNUMBER(D14),TEXT(((2*C14)+(1.96^2)-(1.96*((1.96^2)+(4*C14*(100%-D14)))^0.5))/(2*(B14+(1.96^2))),"0.0%")&amp;" - "&amp;TEXT(((2*C14)+(1.96^2)+(1.96*((1.96^2)+(4*C14*(100%-D14)))^0.5))/(2*(B14+(1.96^2))),"0.0%"),"")</f>
        <v/>
      </c>
      <c r="F14" s="21"/>
      <c r="G14" s="71"/>
      <c r="H14" s="21"/>
      <c r="I14" s="71"/>
      <c r="J14" s="21"/>
      <c r="K14" s="71"/>
      <c r="L14" s="21"/>
      <c r="M14" s="71"/>
      <c r="N14" s="67"/>
      <c r="O14" s="25"/>
    </row>
    <row r="15" spans="1:24" x14ac:dyDescent="0.2">
      <c r="A15" s="31" t="s">
        <v>67</v>
      </c>
      <c r="B15" s="93">
        <f>T10_Prev68CCG_1314Q1!D8</f>
        <v>152355</v>
      </c>
      <c r="C15" s="22">
        <f>T10_Prev68CCG_1314Q1!E8</f>
        <v>69692</v>
      </c>
      <c r="D15" s="23"/>
      <c r="E15" s="68" t="str">
        <f t="shared" si="3"/>
        <v/>
      </c>
      <c r="F15" s="21">
        <f>T10_Prev68CCG_1314Q1!H8</f>
        <v>47589</v>
      </c>
      <c r="G15" s="69"/>
      <c r="H15" s="21">
        <f>T10_Prev68CCG_1314Q1!J8</f>
        <v>22103</v>
      </c>
      <c r="I15" s="69"/>
      <c r="J15" s="21">
        <f>T10_Prev68CCG_1314Q1!L8</f>
        <v>68578</v>
      </c>
      <c r="K15" s="69"/>
      <c r="L15" s="21">
        <f>T10_Prev68CCG_1314Q1!N8</f>
        <v>14085</v>
      </c>
      <c r="M15" s="64">
        <f>L15/B15</f>
        <v>9.2448557644973908E-2</v>
      </c>
      <c r="N15" s="180">
        <f>T10_Prev68CCG_1314Q1!Q8</f>
        <v>1</v>
      </c>
      <c r="O15" s="25"/>
    </row>
    <row r="16" spans="1:24" x14ac:dyDescent="0.2">
      <c r="A16" s="31" t="s">
        <v>68</v>
      </c>
      <c r="B16" s="93">
        <f>T11_Prev68CCG_1314Q2!D8</f>
        <v>158807</v>
      </c>
      <c r="C16" s="22">
        <f>T11_Prev68CCG_1314Q2!E8</f>
        <v>72621</v>
      </c>
      <c r="D16" s="23"/>
      <c r="E16" s="68" t="str">
        <f t="shared" si="3"/>
        <v/>
      </c>
      <c r="F16" s="21">
        <f>T11_Prev68CCG_1314Q2!H8</f>
        <v>49671</v>
      </c>
      <c r="G16" s="69"/>
      <c r="H16" s="21">
        <f>T11_Prev68CCG_1314Q2!J8</f>
        <v>22950</v>
      </c>
      <c r="I16" s="69"/>
      <c r="J16" s="21">
        <f>T11_Prev68CCG_1314Q2!L8</f>
        <v>70923</v>
      </c>
      <c r="K16" s="69"/>
      <c r="L16" s="21">
        <f>T11_Prev68CCG_1314Q2!N8</f>
        <v>15263</v>
      </c>
      <c r="M16" s="64">
        <f t="shared" ref="M16:M18" si="4">L16/B16</f>
        <v>9.6110372968445976E-2</v>
      </c>
      <c r="N16" s="180">
        <f>T11_Prev68CCG_1314Q2!Q8</f>
        <v>0</v>
      </c>
      <c r="O16" s="25"/>
    </row>
    <row r="17" spans="1:15" x14ac:dyDescent="0.2">
      <c r="A17" s="31" t="s">
        <v>69</v>
      </c>
      <c r="B17" s="93">
        <f>T12_Prev68CCG_1314Q3!D8</f>
        <v>162599</v>
      </c>
      <c r="C17" s="22">
        <f>T12_Prev68CCG_1314Q3!E8</f>
        <v>74254</v>
      </c>
      <c r="D17" s="23"/>
      <c r="E17" s="68" t="str">
        <f t="shared" si="3"/>
        <v/>
      </c>
      <c r="F17" s="21">
        <f>T12_Prev68CCG_1314Q3!H8</f>
        <v>51079</v>
      </c>
      <c r="G17" s="69"/>
      <c r="H17" s="21">
        <f>T12_Prev68CCG_1314Q3!J8</f>
        <v>23175</v>
      </c>
      <c r="I17" s="69"/>
      <c r="J17" s="21">
        <f>T12_Prev68CCG_1314Q3!L8</f>
        <v>71043</v>
      </c>
      <c r="K17" s="69"/>
      <c r="L17" s="21">
        <f>T12_Prev68CCG_1314Q3!N8</f>
        <v>17302</v>
      </c>
      <c r="M17" s="64">
        <f t="shared" si="4"/>
        <v>0.10640901850564886</v>
      </c>
      <c r="N17" s="180">
        <f>T12_Prev68CCG_1314Q3!Q8</f>
        <v>0</v>
      </c>
      <c r="O17" s="25"/>
    </row>
    <row r="18" spans="1:15" x14ac:dyDescent="0.2">
      <c r="A18" s="31" t="s">
        <v>70</v>
      </c>
      <c r="B18" s="93">
        <f>T13_Prev68CCG_1314Q4!D8</f>
        <v>155251</v>
      </c>
      <c r="C18" s="22">
        <f>T13_Prev68CCG_1314Q4!E8</f>
        <v>71652</v>
      </c>
      <c r="D18" s="23"/>
      <c r="E18" s="68" t="str">
        <f t="shared" si="3"/>
        <v/>
      </c>
      <c r="F18" s="21">
        <f>T13_Prev68CCG_1314Q4!H8</f>
        <v>48451</v>
      </c>
      <c r="G18" s="69"/>
      <c r="H18" s="21">
        <f>T13_Prev68CCG_1314Q4!J8</f>
        <v>23201</v>
      </c>
      <c r="I18" s="69"/>
      <c r="J18" s="21">
        <f>T13_Prev68CCG_1314Q4!L8</f>
        <v>64959</v>
      </c>
      <c r="K18" s="69"/>
      <c r="L18" s="21">
        <f>T13_Prev68CCG_1314Q4!N8</f>
        <v>18640</v>
      </c>
      <c r="M18" s="64">
        <f t="shared" si="4"/>
        <v>0.12006363888155309</v>
      </c>
      <c r="N18" s="180">
        <f>T13_Prev68CCG_1314Q4!Q8</f>
        <v>0</v>
      </c>
      <c r="O18" s="25"/>
    </row>
    <row r="19" spans="1:15" x14ac:dyDescent="0.2">
      <c r="A19" s="59" t="s">
        <v>1404</v>
      </c>
      <c r="B19" s="93">
        <v>146761</v>
      </c>
      <c r="C19" s="22">
        <v>65137</v>
      </c>
      <c r="D19" s="23"/>
      <c r="E19" s="68" t="str">
        <f t="shared" si="3"/>
        <v/>
      </c>
      <c r="F19" s="21">
        <v>44561</v>
      </c>
      <c r="G19" s="69"/>
      <c r="H19" s="21">
        <v>20576</v>
      </c>
      <c r="I19" s="69"/>
      <c r="J19" s="21">
        <v>64252</v>
      </c>
      <c r="K19" s="69"/>
      <c r="L19" s="21">
        <v>17372</v>
      </c>
      <c r="M19" s="64">
        <v>0.11836932155000307</v>
      </c>
      <c r="N19" s="180">
        <v>1</v>
      </c>
      <c r="O19" s="25"/>
    </row>
    <row r="20" spans="1:15" x14ac:dyDescent="0.2">
      <c r="A20" s="59" t="s">
        <v>1411</v>
      </c>
      <c r="B20" s="21"/>
      <c r="C20" s="22"/>
      <c r="D20" s="23"/>
      <c r="E20" s="68"/>
      <c r="F20" s="21"/>
      <c r="G20" s="69"/>
      <c r="H20" s="21"/>
      <c r="I20" s="69"/>
      <c r="J20" s="21"/>
      <c r="K20" s="69"/>
      <c r="L20" s="21"/>
      <c r="M20" s="64"/>
      <c r="N20" s="25"/>
      <c r="O20" s="25"/>
    </row>
    <row r="21" spans="1:15" x14ac:dyDescent="0.2">
      <c r="A21" s="59" t="s">
        <v>1412</v>
      </c>
      <c r="B21" s="21"/>
      <c r="C21" s="22"/>
      <c r="D21" s="23"/>
      <c r="E21" s="68"/>
      <c r="F21" s="21"/>
      <c r="G21" s="69"/>
      <c r="H21" s="21"/>
      <c r="I21" s="69"/>
      <c r="J21" s="21"/>
      <c r="K21" s="69"/>
      <c r="L21" s="21"/>
      <c r="M21" s="64"/>
      <c r="N21" s="25"/>
      <c r="O21" s="25"/>
    </row>
    <row r="22" spans="1:15" x14ac:dyDescent="0.2">
      <c r="A22" s="59" t="s">
        <v>1413</v>
      </c>
      <c r="B22" s="21"/>
      <c r="C22" s="22"/>
      <c r="D22" s="23"/>
      <c r="E22" s="68"/>
      <c r="F22" s="21"/>
      <c r="G22" s="69"/>
      <c r="H22" s="21"/>
      <c r="I22" s="69"/>
      <c r="J22" s="21"/>
      <c r="K22" s="69"/>
      <c r="L22" s="21"/>
      <c r="M22" s="64"/>
      <c r="N22" s="25"/>
      <c r="O22" s="25"/>
    </row>
    <row r="23" spans="1:15" x14ac:dyDescent="0.2">
      <c r="A23" s="31"/>
      <c r="B23" s="21"/>
      <c r="C23" s="22"/>
      <c r="D23" s="23"/>
      <c r="E23" s="68" t="str">
        <f t="shared" si="3"/>
        <v/>
      </c>
      <c r="F23" s="21"/>
      <c r="G23" s="72"/>
      <c r="H23" s="21"/>
      <c r="I23" s="70"/>
      <c r="J23" s="21"/>
      <c r="K23" s="72"/>
      <c r="L23" s="21"/>
      <c r="M23" s="70"/>
      <c r="N23" s="25"/>
      <c r="O23" s="25"/>
    </row>
    <row r="24" spans="1:15" x14ac:dyDescent="0.2">
      <c r="A24" s="31"/>
      <c r="B24" s="21"/>
      <c r="C24" s="22"/>
      <c r="D24" s="23"/>
      <c r="E24" s="68" t="str">
        <f t="shared" si="3"/>
        <v/>
      </c>
      <c r="F24" s="21"/>
      <c r="G24" s="72"/>
      <c r="H24" s="21"/>
      <c r="I24" s="70"/>
      <c r="J24" s="21"/>
      <c r="K24" s="70"/>
      <c r="L24" s="21"/>
      <c r="M24" s="70"/>
      <c r="N24" s="25"/>
      <c r="O24" s="25"/>
    </row>
    <row r="25" spans="1:15" x14ac:dyDescent="0.2">
      <c r="A25" s="31"/>
      <c r="B25" s="21"/>
      <c r="C25" s="22"/>
      <c r="D25" s="23"/>
      <c r="E25" s="68" t="str">
        <f t="shared" si="3"/>
        <v/>
      </c>
      <c r="F25" s="21"/>
      <c r="G25" s="72"/>
      <c r="H25" s="21"/>
      <c r="I25" s="70"/>
      <c r="J25" s="21"/>
      <c r="K25" s="72"/>
      <c r="L25" s="21"/>
      <c r="M25" s="70"/>
      <c r="N25" s="25"/>
      <c r="O25" s="25"/>
    </row>
    <row r="26" spans="1:15" x14ac:dyDescent="0.2">
      <c r="A26" s="31"/>
      <c r="B26" s="21"/>
      <c r="C26" s="22"/>
      <c r="D26" s="23"/>
      <c r="E26" s="68" t="str">
        <f t="shared" si="3"/>
        <v/>
      </c>
      <c r="F26" s="21"/>
      <c r="G26" s="72"/>
      <c r="H26" s="21"/>
      <c r="I26" s="70"/>
      <c r="J26" s="21"/>
      <c r="K26" s="72"/>
      <c r="L26" s="21"/>
      <c r="M26" s="70"/>
      <c r="N26" s="25"/>
      <c r="O26" s="25"/>
    </row>
    <row r="27" spans="1:15" x14ac:dyDescent="0.2">
      <c r="A27" s="31"/>
      <c r="B27" s="21"/>
      <c r="C27" s="22"/>
      <c r="D27" s="23"/>
      <c r="E27" s="68" t="str">
        <f t="shared" si="3"/>
        <v/>
      </c>
      <c r="F27" s="21"/>
      <c r="G27" s="72"/>
      <c r="H27" s="21"/>
      <c r="I27" s="70"/>
      <c r="J27" s="21"/>
      <c r="K27" s="72"/>
      <c r="L27" s="21"/>
      <c r="M27" s="70"/>
      <c r="N27" s="25"/>
      <c r="O27" s="25"/>
    </row>
    <row r="28" spans="1:15" x14ac:dyDescent="0.2">
      <c r="A28" s="31"/>
      <c r="B28" s="21"/>
      <c r="C28" s="22"/>
      <c r="D28" s="23"/>
      <c r="E28" s="68" t="str">
        <f t="shared" si="3"/>
        <v/>
      </c>
      <c r="F28" s="21"/>
      <c r="G28" s="72"/>
      <c r="H28" s="21"/>
      <c r="I28" s="70"/>
      <c r="J28" s="21"/>
      <c r="K28" s="72"/>
      <c r="L28" s="21"/>
      <c r="M28" s="70"/>
      <c r="N28" s="25"/>
      <c r="O28" s="25"/>
    </row>
    <row r="29" spans="1:15" x14ac:dyDescent="0.2">
      <c r="A29" s="31"/>
      <c r="B29" s="21"/>
      <c r="C29" s="22"/>
      <c r="D29" s="23"/>
      <c r="E29" s="68" t="str">
        <f t="shared" si="3"/>
        <v/>
      </c>
      <c r="F29" s="21"/>
      <c r="G29" s="72"/>
      <c r="H29" s="21"/>
      <c r="I29" s="70"/>
      <c r="J29" s="21"/>
      <c r="K29" s="73"/>
      <c r="L29" s="21"/>
      <c r="M29" s="70"/>
      <c r="N29" s="25"/>
      <c r="O29" s="25"/>
    </row>
    <row r="30" spans="1:15" x14ac:dyDescent="0.2">
      <c r="A30" s="31"/>
      <c r="B30" s="21"/>
      <c r="C30" s="22"/>
      <c r="D30" s="23"/>
      <c r="E30" s="68" t="str">
        <f t="shared" si="3"/>
        <v/>
      </c>
      <c r="F30" s="21"/>
      <c r="G30" s="72"/>
      <c r="H30" s="21"/>
      <c r="I30" s="70"/>
      <c r="J30" s="21"/>
      <c r="K30" s="72"/>
      <c r="L30" s="21"/>
      <c r="M30" s="70"/>
      <c r="N30" s="25"/>
      <c r="O30" s="25"/>
    </row>
    <row r="31" spans="1:15" x14ac:dyDescent="0.2">
      <c r="A31" s="31"/>
      <c r="B31" s="21"/>
      <c r="C31" s="22"/>
      <c r="D31" s="23"/>
      <c r="E31" s="68" t="str">
        <f t="shared" si="3"/>
        <v/>
      </c>
      <c r="F31" s="21"/>
      <c r="G31" s="72"/>
      <c r="H31" s="21"/>
      <c r="I31" s="70"/>
      <c r="J31" s="21"/>
      <c r="K31" s="72"/>
      <c r="L31" s="21"/>
      <c r="M31" s="70"/>
      <c r="O31" s="25"/>
    </row>
    <row r="32" spans="1:15" x14ac:dyDescent="0.2">
      <c r="A32" s="31"/>
      <c r="B32" s="21"/>
      <c r="C32" s="22"/>
      <c r="D32" s="23"/>
      <c r="E32" s="68" t="str">
        <f t="shared" si="3"/>
        <v/>
      </c>
      <c r="F32" s="21"/>
      <c r="G32" s="72"/>
      <c r="H32" s="21"/>
      <c r="I32" s="70"/>
      <c r="J32" s="21"/>
      <c r="K32" s="72"/>
      <c r="L32" s="21"/>
      <c r="M32" s="70"/>
      <c r="O32" s="25"/>
    </row>
    <row r="33" spans="1:15" x14ac:dyDescent="0.2">
      <c r="A33" s="31"/>
      <c r="B33" s="21"/>
      <c r="C33" s="22"/>
      <c r="D33" s="23"/>
      <c r="E33" s="68" t="str">
        <f t="shared" si="3"/>
        <v/>
      </c>
      <c r="F33" s="21"/>
      <c r="G33" s="72"/>
      <c r="H33" s="21"/>
      <c r="I33" s="70"/>
      <c r="J33" s="21"/>
      <c r="K33" s="72"/>
      <c r="L33" s="21"/>
      <c r="M33" s="70"/>
      <c r="O33" s="25"/>
    </row>
    <row r="34" spans="1:15" x14ac:dyDescent="0.2">
      <c r="A34" s="36"/>
      <c r="B34" s="40"/>
      <c r="C34" s="41"/>
      <c r="D34" s="42"/>
      <c r="E34" s="176" t="str">
        <f t="shared" si="3"/>
        <v/>
      </c>
      <c r="F34" s="40"/>
      <c r="G34" s="74"/>
      <c r="H34" s="40"/>
      <c r="I34" s="75"/>
      <c r="J34" s="40"/>
      <c r="K34" s="74"/>
      <c r="L34" s="40"/>
      <c r="M34" s="75"/>
      <c r="O34" s="25"/>
    </row>
    <row r="35" spans="1:15" x14ac:dyDescent="0.2">
      <c r="A35" s="16"/>
      <c r="B35" s="44"/>
      <c r="C35" s="44"/>
      <c r="D35" s="23"/>
      <c r="E35" s="23"/>
      <c r="F35" s="44"/>
      <c r="G35" s="23"/>
      <c r="H35" s="44"/>
      <c r="I35" s="76"/>
      <c r="J35" s="44"/>
      <c r="K35" s="23"/>
      <c r="L35" s="44"/>
      <c r="M35" s="76"/>
    </row>
    <row r="36" spans="1:15" x14ac:dyDescent="0.2">
      <c r="A36" s="16" t="s">
        <v>42</v>
      </c>
    </row>
    <row r="37" spans="1:15" x14ac:dyDescent="0.2">
      <c r="A37" s="16" t="s">
        <v>43</v>
      </c>
    </row>
    <row r="38" spans="1:15" x14ac:dyDescent="0.2">
      <c r="A38" s="45" t="s">
        <v>44</v>
      </c>
      <c r="C38" s="25"/>
      <c r="D38" s="25"/>
    </row>
    <row r="39" spans="1:15" x14ac:dyDescent="0.2">
      <c r="C39" s="25"/>
      <c r="D39" s="25"/>
    </row>
    <row r="40" spans="1:15" x14ac:dyDescent="0.2">
      <c r="C40" s="25"/>
      <c r="D40" s="25"/>
    </row>
    <row r="41" spans="1:15" x14ac:dyDescent="0.2">
      <c r="C41" s="25"/>
      <c r="D41" s="25"/>
    </row>
    <row r="42" spans="1:15" x14ac:dyDescent="0.2">
      <c r="C42" s="25"/>
      <c r="D42" s="25"/>
    </row>
    <row r="43" spans="1:15" x14ac:dyDescent="0.2">
      <c r="C43" s="25"/>
      <c r="D43" s="25"/>
    </row>
    <row r="44" spans="1:15" x14ac:dyDescent="0.2">
      <c r="C44" s="25"/>
      <c r="D44" s="25"/>
    </row>
    <row r="45" spans="1:15" x14ac:dyDescent="0.2">
      <c r="C45" s="25"/>
      <c r="D45" s="25"/>
    </row>
    <row r="46" spans="1:15" x14ac:dyDescent="0.2">
      <c r="C46" s="25"/>
      <c r="D46" s="25"/>
    </row>
    <row r="47" spans="1:15" x14ac:dyDescent="0.2">
      <c r="C47" s="25"/>
      <c r="D47" s="25"/>
    </row>
    <row r="48" spans="1:15" x14ac:dyDescent="0.2">
      <c r="C48" s="25"/>
      <c r="D48" s="25"/>
    </row>
    <row r="49" spans="3:4" x14ac:dyDescent="0.2">
      <c r="C49" s="25"/>
      <c r="D49" s="25"/>
    </row>
    <row r="50" spans="3:4" x14ac:dyDescent="0.2">
      <c r="C50" s="25"/>
      <c r="D50" s="25"/>
    </row>
    <row r="51" spans="3:4" x14ac:dyDescent="0.2">
      <c r="C51" s="25"/>
      <c r="D51" s="25"/>
    </row>
    <row r="52" spans="3:4" x14ac:dyDescent="0.2">
      <c r="C52" s="25"/>
      <c r="D52" s="25"/>
    </row>
    <row r="53" spans="3:4" x14ac:dyDescent="0.2">
      <c r="C53" s="25"/>
      <c r="D53" s="25"/>
    </row>
  </sheetData>
  <mergeCells count="5">
    <mergeCell ref="C6:E6"/>
    <mergeCell ref="F6:G6"/>
    <mergeCell ref="H6:I6"/>
    <mergeCell ref="J6:K6"/>
    <mergeCell ref="L6:M6"/>
  </mergeCells>
  <conditionalFormatting sqref="M23:M35">
    <cfRule type="cellIs" dxfId="158" priority="12" stopIfTrue="1" operator="greaterThanOrEqual">
      <formula>0.1</formula>
    </cfRule>
    <cfRule type="cellIs" dxfId="157" priority="13" stopIfTrue="1" operator="lessThan">
      <formula>0</formula>
    </cfRule>
  </conditionalFormatting>
  <conditionalFormatting sqref="M8">
    <cfRule type="cellIs" dxfId="156" priority="6" stopIfTrue="1" operator="greaterThanOrEqual">
      <formula>0.1505</formula>
    </cfRule>
    <cfRule type="cellIs" dxfId="155" priority="7" stopIfTrue="1" operator="lessThan">
      <formula>0</formula>
    </cfRule>
  </conditionalFormatting>
  <conditionalFormatting sqref="M15:M22">
    <cfRule type="cellIs" dxfId="154" priority="5" stopIfTrue="1" operator="greaterThan">
      <formula>0.05</formula>
    </cfRule>
  </conditionalFormatting>
  <conditionalFormatting sqref="B15:B19">
    <cfRule type="expression" dxfId="153" priority="4" stopIfTrue="1">
      <formula>N15=1</formula>
    </cfRule>
  </conditionalFormatting>
  <conditionalFormatting sqref="M13">
    <cfRule type="cellIs" dxfId="152" priority="2" stopIfTrue="1" operator="greaterThan">
      <formula>0.05</formula>
    </cfRule>
  </conditionalFormatting>
  <conditionalFormatting sqref="B13">
    <cfRule type="expression" dxfId="151" priority="1" stopIfTrue="1">
      <formula>N13=1</formula>
    </cfRule>
  </conditionalFormatting>
  <pageMargins left="0.39370078740157483" right="0.39370078740157483" top="0.39370078740157483" bottom="0.39370078740157483" header="0.51181102362204722" footer="0.51181102362204722"/>
  <pageSetup paperSize="9" scale="91"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66FFFF"/>
    <pageSetUpPr fitToPage="1"/>
  </sheetPr>
  <dimension ref="A1:O54"/>
  <sheetViews>
    <sheetView showGridLines="0" zoomScale="90" zoomScaleNormal="90" zoomScaleSheetLayoutView="80" workbookViewId="0"/>
  </sheetViews>
  <sheetFormatPr defaultRowHeight="12.75" x14ac:dyDescent="0.2"/>
  <cols>
    <col min="1" max="1" width="12.7109375" style="14" customWidth="1"/>
    <col min="2" max="8" width="15.7109375" style="14" customWidth="1"/>
    <col min="9" max="9" width="38" style="14" customWidth="1"/>
    <col min="10" max="10" width="19.5703125" style="14" bestFit="1" customWidth="1"/>
    <col min="11" max="11" width="9.140625" style="14"/>
    <col min="12" max="14" width="20.5703125" style="14" bestFit="1" customWidth="1"/>
    <col min="15" max="16384" width="9.140625" style="14"/>
  </cols>
  <sheetData>
    <row r="1" spans="1:15" ht="18" x14ac:dyDescent="0.25">
      <c r="A1" s="170" t="s">
        <v>1418</v>
      </c>
      <c r="B1" s="13"/>
      <c r="C1" s="13"/>
      <c r="D1" s="13"/>
      <c r="E1" s="13"/>
    </row>
    <row r="2" spans="1:15" ht="18" x14ac:dyDescent="0.25">
      <c r="A2" s="170" t="s">
        <v>1338</v>
      </c>
      <c r="B2" s="13"/>
      <c r="C2" s="13"/>
      <c r="D2" s="13"/>
      <c r="E2" s="13"/>
    </row>
    <row r="3" spans="1:15" ht="12.75" customHeight="1" x14ac:dyDescent="0.2"/>
    <row r="4" spans="1:15" x14ac:dyDescent="0.2">
      <c r="A4" s="15" t="s">
        <v>26</v>
      </c>
      <c r="B4" s="15"/>
      <c r="C4" s="15"/>
      <c r="D4" s="15"/>
      <c r="E4" s="15"/>
      <c r="F4" s="79" t="s">
        <v>1386</v>
      </c>
    </row>
    <row r="5" spans="1:15" x14ac:dyDescent="0.2">
      <c r="A5" s="16" t="s">
        <v>63</v>
      </c>
      <c r="B5" s="16"/>
      <c r="C5" s="16"/>
      <c r="D5" s="16"/>
      <c r="E5" s="16"/>
      <c r="F5" s="80" t="s">
        <v>63</v>
      </c>
    </row>
    <row r="7" spans="1:15" s="49" customFormat="1" ht="58.5" customHeight="1" x14ac:dyDescent="0.2">
      <c r="A7" s="46" t="s">
        <v>27</v>
      </c>
      <c r="B7" s="46" t="s">
        <v>28</v>
      </c>
      <c r="C7" s="372" t="s">
        <v>29</v>
      </c>
      <c r="D7" s="373"/>
      <c r="E7" s="234" t="s">
        <v>27</v>
      </c>
      <c r="F7" s="47" t="s">
        <v>30</v>
      </c>
      <c r="G7" s="375" t="s">
        <v>31</v>
      </c>
      <c r="H7" s="376"/>
      <c r="I7" s="48" t="s">
        <v>32</v>
      </c>
    </row>
    <row r="8" spans="1:15" s="49" customFormat="1" x14ac:dyDescent="0.2">
      <c r="A8" s="50"/>
      <c r="B8" s="52" t="s">
        <v>33</v>
      </c>
      <c r="C8" s="53" t="s">
        <v>33</v>
      </c>
      <c r="D8" s="54" t="s">
        <v>34</v>
      </c>
      <c r="E8" s="55"/>
      <c r="F8" s="51" t="s">
        <v>33</v>
      </c>
      <c r="G8" s="55" t="s">
        <v>33</v>
      </c>
      <c r="H8" s="56" t="s">
        <v>35</v>
      </c>
      <c r="I8" s="51" t="s">
        <v>36</v>
      </c>
    </row>
    <row r="9" spans="1:15" x14ac:dyDescent="0.2">
      <c r="A9" s="17" t="s">
        <v>37</v>
      </c>
      <c r="B9" s="18">
        <v>640681</v>
      </c>
      <c r="C9" s="19">
        <v>459430</v>
      </c>
      <c r="D9" s="20">
        <v>0.71709633967606345</v>
      </c>
      <c r="E9" s="19"/>
      <c r="F9" s="21">
        <v>654063</v>
      </c>
      <c r="G9" s="22">
        <v>241534</v>
      </c>
      <c r="H9" s="23"/>
      <c r="I9" s="24"/>
      <c r="J9" s="25"/>
    </row>
    <row r="10" spans="1:15" x14ac:dyDescent="0.2">
      <c r="A10" s="17" t="s">
        <v>38</v>
      </c>
      <c r="B10" s="18">
        <v>652957</v>
      </c>
      <c r="C10" s="19">
        <v>474865</v>
      </c>
      <c r="D10" s="20">
        <v>0.7272530962988375</v>
      </c>
      <c r="E10" s="19"/>
      <c r="F10" s="21">
        <v>655486</v>
      </c>
      <c r="G10" s="22">
        <v>292942</v>
      </c>
      <c r="H10" s="23">
        <v>0.44690809567252388</v>
      </c>
      <c r="I10" s="26">
        <f t="shared" ref="I10:I13" si="0">(D10-H10)/D10</f>
        <v>0.385484781093481</v>
      </c>
      <c r="J10" s="25"/>
    </row>
    <row r="11" spans="1:15" x14ac:dyDescent="0.2">
      <c r="A11" s="17" t="s">
        <v>39</v>
      </c>
      <c r="B11" s="18">
        <v>659238</v>
      </c>
      <c r="C11" s="19">
        <v>485780</v>
      </c>
      <c r="D11" s="20">
        <v>0.73688106571526524</v>
      </c>
      <c r="E11" s="19"/>
      <c r="F11" s="21">
        <v>670391</v>
      </c>
      <c r="G11" s="22">
        <v>309303</v>
      </c>
      <c r="H11" s="23">
        <v>0.46137701729289327</v>
      </c>
      <c r="I11" s="26">
        <f t="shared" si="0"/>
        <v>0.37387858263795881</v>
      </c>
      <c r="J11" s="25"/>
    </row>
    <row r="12" spans="1:15" x14ac:dyDescent="0.2">
      <c r="A12" s="17" t="s">
        <v>40</v>
      </c>
      <c r="B12" s="18">
        <v>664683</v>
      </c>
      <c r="C12" s="19">
        <v>491837</v>
      </c>
      <c r="D12" s="27">
        <v>0.7399572427758796</v>
      </c>
      <c r="E12" s="19"/>
      <c r="F12" s="21">
        <v>672013</v>
      </c>
      <c r="G12" s="22">
        <v>317240</v>
      </c>
      <c r="H12" s="23">
        <v>0.47207420094551744</v>
      </c>
      <c r="I12" s="26">
        <f t="shared" si="0"/>
        <v>0.36202502839951167</v>
      </c>
      <c r="J12" s="25"/>
    </row>
    <row r="13" spans="1:15" x14ac:dyDescent="0.2">
      <c r="A13" s="17" t="s">
        <v>41</v>
      </c>
      <c r="B13" s="18">
        <v>658112</v>
      </c>
      <c r="C13" s="19">
        <v>486057</v>
      </c>
      <c r="D13" s="27">
        <v>0.73899999999999999</v>
      </c>
      <c r="E13" s="19"/>
      <c r="F13" s="21">
        <v>670535</v>
      </c>
      <c r="G13" s="22">
        <v>316634</v>
      </c>
      <c r="H13" s="23">
        <v>0.4722109956974655</v>
      </c>
      <c r="I13" s="26">
        <f t="shared" si="0"/>
        <v>0.36101353762183286</v>
      </c>
      <c r="J13" s="25"/>
    </row>
    <row r="14" spans="1:15" x14ac:dyDescent="0.2">
      <c r="A14" s="17" t="s">
        <v>1385</v>
      </c>
      <c r="B14" s="93">
        <f>B16+B17+B18+B19</f>
        <v>614346</v>
      </c>
      <c r="C14" s="19">
        <f>C16+C17+C18+C19</f>
        <v>454316.58</v>
      </c>
      <c r="D14" s="33"/>
      <c r="E14" s="19"/>
      <c r="F14" s="21">
        <f>F16+F17+F18+F19</f>
        <v>623418</v>
      </c>
      <c r="G14" s="22">
        <f>G16+G17+G18+G19</f>
        <v>283664</v>
      </c>
      <c r="H14" s="23"/>
      <c r="I14" s="26"/>
      <c r="J14" s="180">
        <v>1</v>
      </c>
    </row>
    <row r="15" spans="1:15" x14ac:dyDescent="0.2">
      <c r="A15" s="17"/>
      <c r="B15" s="17"/>
      <c r="C15" s="28"/>
      <c r="D15" s="29"/>
      <c r="E15" s="235"/>
      <c r="F15" s="30"/>
      <c r="G15" s="22"/>
      <c r="H15" s="23"/>
      <c r="I15" s="26"/>
      <c r="J15" s="25"/>
      <c r="K15" s="285"/>
    </row>
    <row r="16" spans="1:15" x14ac:dyDescent="0.2">
      <c r="A16" s="31" t="s">
        <v>1406</v>
      </c>
      <c r="B16" s="93">
        <f>T6_CCGBFI_201314!D9</f>
        <v>149091</v>
      </c>
      <c r="C16" s="32">
        <f>T6_CCGBFI_201314!I9</f>
        <v>110439.5</v>
      </c>
      <c r="D16" s="33"/>
      <c r="E16" s="19" t="s">
        <v>68</v>
      </c>
      <c r="F16" s="21">
        <f>T11_Prev68CCG_1314Q2!D8</f>
        <v>158807</v>
      </c>
      <c r="G16" s="22">
        <f>T11_Prev68CCG_1314Q2!E8</f>
        <v>72621</v>
      </c>
      <c r="H16" s="23"/>
      <c r="I16" s="26"/>
      <c r="J16" s="179">
        <f>T6_CCGBFI_201314!AG9</f>
        <v>1</v>
      </c>
      <c r="K16" s="286">
        <f>T11_Prev68CCG_1314Q2!Q8</f>
        <v>0</v>
      </c>
      <c r="L16" s="35"/>
      <c r="M16" s="35"/>
      <c r="N16" s="35"/>
      <c r="O16" s="34"/>
    </row>
    <row r="17" spans="1:15" x14ac:dyDescent="0.2">
      <c r="A17" s="31" t="s">
        <v>1407</v>
      </c>
      <c r="B17" s="93">
        <f>T6_CCGBFI_201314!E9</f>
        <v>158213</v>
      </c>
      <c r="C17" s="19">
        <f>T6_CCGBFI_201314!M9</f>
        <v>117376.4</v>
      </c>
      <c r="D17" s="33">
        <f t="shared" ref="D17:D19" si="1">C17/B17</f>
        <v>0.74188846681372578</v>
      </c>
      <c r="E17" s="19" t="s">
        <v>69</v>
      </c>
      <c r="F17" s="21">
        <f>T12_Prev68CCG_1314Q3!D8</f>
        <v>162599</v>
      </c>
      <c r="G17" s="22">
        <f>T12_Prev68CCG_1314Q3!E8</f>
        <v>74254</v>
      </c>
      <c r="H17" s="23"/>
      <c r="I17" s="26"/>
      <c r="J17" s="179">
        <f>T6_CCGBFI_201314!AH9</f>
        <v>0</v>
      </c>
      <c r="K17" s="286">
        <f>T12_Prev68CCG_1314Q3!Q8</f>
        <v>0</v>
      </c>
      <c r="L17" s="35"/>
      <c r="M17" s="35"/>
      <c r="N17" s="35"/>
      <c r="O17" s="34"/>
    </row>
    <row r="18" spans="1:15" x14ac:dyDescent="0.2">
      <c r="A18" s="31" t="s">
        <v>1408</v>
      </c>
      <c r="B18" s="93">
        <f>T6_CCGBFI_201314!F9</f>
        <v>153514</v>
      </c>
      <c r="C18" s="19">
        <f>T6_CCGBFI_201314!Q9</f>
        <v>113160.68000000001</v>
      </c>
      <c r="D18" s="33">
        <f t="shared" si="1"/>
        <v>0.73713589640032839</v>
      </c>
      <c r="E18" s="19" t="s">
        <v>70</v>
      </c>
      <c r="F18" s="21">
        <f>T13_Prev68CCG_1314Q4!D8</f>
        <v>155251</v>
      </c>
      <c r="G18" s="22">
        <f>T13_Prev68CCG_1314Q4!E8</f>
        <v>71652</v>
      </c>
      <c r="H18" s="23"/>
      <c r="I18" s="26"/>
      <c r="J18" s="179">
        <f>T6_CCGBFI_201314!AI9</f>
        <v>0</v>
      </c>
      <c r="K18" s="286">
        <f>T13_Prev68CCG_1314Q4!Q8</f>
        <v>0</v>
      </c>
      <c r="L18" s="35"/>
      <c r="M18" s="35"/>
      <c r="N18" s="35"/>
      <c r="O18" s="34"/>
    </row>
    <row r="19" spans="1:15" x14ac:dyDescent="0.2">
      <c r="A19" s="31" t="s">
        <v>1409</v>
      </c>
      <c r="B19" s="93">
        <f>T6_CCGBFI_201314!G9</f>
        <v>153528</v>
      </c>
      <c r="C19" s="19">
        <f>T6_CCGBFI_201314!U9</f>
        <v>113340</v>
      </c>
      <c r="D19" s="33">
        <f t="shared" si="1"/>
        <v>0.73823667344067534</v>
      </c>
      <c r="E19" s="236" t="s">
        <v>1404</v>
      </c>
      <c r="F19" s="21">
        <f>T2_Prev_National!B19</f>
        <v>146761</v>
      </c>
      <c r="G19" s="22">
        <f>T2_Prev_National!C19</f>
        <v>65137</v>
      </c>
      <c r="H19" s="23"/>
      <c r="I19" s="26"/>
      <c r="J19" s="179">
        <f>T6_CCGBFI_201314!AJ9</f>
        <v>0</v>
      </c>
      <c r="K19" s="286">
        <v>1</v>
      </c>
      <c r="L19" s="35"/>
      <c r="M19" s="35"/>
      <c r="N19" s="35"/>
      <c r="O19" s="34"/>
    </row>
    <row r="20" spans="1:15" x14ac:dyDescent="0.2">
      <c r="A20" s="59" t="s">
        <v>1404</v>
      </c>
      <c r="B20" s="18"/>
      <c r="C20" s="19"/>
      <c r="D20" s="33"/>
      <c r="E20" s="236"/>
      <c r="F20" s="21"/>
      <c r="G20" s="22"/>
      <c r="H20" s="23"/>
      <c r="I20" s="26"/>
      <c r="J20" s="180"/>
      <c r="K20" s="34"/>
      <c r="L20" s="35"/>
      <c r="M20" s="35"/>
      <c r="N20" s="35"/>
      <c r="O20" s="34"/>
    </row>
    <row r="21" spans="1:15" x14ac:dyDescent="0.2">
      <c r="A21" s="59" t="s">
        <v>1411</v>
      </c>
      <c r="B21" s="18"/>
      <c r="C21" s="19"/>
      <c r="D21" s="33"/>
      <c r="E21" s="236"/>
      <c r="F21" s="21"/>
      <c r="G21" s="22"/>
      <c r="H21" s="23"/>
      <c r="I21" s="26"/>
      <c r="J21" s="180"/>
      <c r="K21" s="34"/>
      <c r="L21" s="35"/>
      <c r="M21" s="35"/>
      <c r="N21" s="35"/>
      <c r="O21" s="34"/>
    </row>
    <row r="22" spans="1:15" x14ac:dyDescent="0.2">
      <c r="A22" s="59" t="s">
        <v>1412</v>
      </c>
      <c r="B22" s="18"/>
      <c r="C22" s="19"/>
      <c r="D22" s="33"/>
      <c r="E22" s="236"/>
      <c r="F22" s="21"/>
      <c r="G22" s="22"/>
      <c r="H22" s="23"/>
      <c r="I22" s="26"/>
      <c r="J22" s="180" t="e">
        <f>#REF!</f>
        <v>#REF!</v>
      </c>
      <c r="K22" s="34"/>
      <c r="L22" s="35"/>
      <c r="M22" s="35"/>
      <c r="N22" s="35"/>
      <c r="O22" s="34"/>
    </row>
    <row r="23" spans="1:15" x14ac:dyDescent="0.2">
      <c r="A23" s="59" t="s">
        <v>1413</v>
      </c>
      <c r="B23" s="18"/>
      <c r="C23" s="19"/>
      <c r="D23" s="33"/>
      <c r="E23" s="19"/>
      <c r="F23" s="21"/>
      <c r="G23" s="22"/>
      <c r="H23" s="23"/>
      <c r="I23" s="26"/>
      <c r="J23" s="180" t="e">
        <f>#REF!</f>
        <v>#REF!</v>
      </c>
      <c r="K23" s="34"/>
      <c r="L23" s="35"/>
      <c r="M23" s="35"/>
      <c r="N23" s="35"/>
      <c r="O23" s="34"/>
    </row>
    <row r="24" spans="1:15" x14ac:dyDescent="0.2">
      <c r="A24" s="31"/>
      <c r="B24" s="18"/>
      <c r="C24" s="19"/>
      <c r="D24" s="20"/>
      <c r="E24" s="19"/>
      <c r="F24" s="21"/>
      <c r="G24" s="22"/>
      <c r="H24" s="23"/>
      <c r="I24" s="26"/>
      <c r="J24" s="25"/>
      <c r="K24" s="34"/>
      <c r="L24" s="35"/>
      <c r="M24" s="35"/>
      <c r="N24" s="35"/>
      <c r="O24" s="34"/>
    </row>
    <row r="25" spans="1:15" x14ac:dyDescent="0.2">
      <c r="A25" s="31"/>
      <c r="B25" s="18"/>
      <c r="C25" s="19"/>
      <c r="D25" s="20"/>
      <c r="E25" s="19"/>
      <c r="F25" s="21"/>
      <c r="G25" s="22"/>
      <c r="H25" s="23"/>
      <c r="I25" s="26"/>
      <c r="J25" s="25"/>
      <c r="K25" s="34"/>
      <c r="L25" s="35"/>
      <c r="M25" s="35"/>
      <c r="N25" s="35"/>
      <c r="O25" s="34"/>
    </row>
    <row r="26" spans="1:15" x14ac:dyDescent="0.2">
      <c r="A26" s="31"/>
      <c r="B26" s="18"/>
      <c r="C26" s="19"/>
      <c r="D26" s="20"/>
      <c r="E26" s="19"/>
      <c r="F26" s="21"/>
      <c r="G26" s="22"/>
      <c r="H26" s="23"/>
      <c r="I26" s="26"/>
      <c r="J26" s="25"/>
      <c r="K26" s="34"/>
      <c r="L26" s="35"/>
      <c r="M26" s="35"/>
      <c r="N26" s="35"/>
      <c r="O26" s="34"/>
    </row>
    <row r="27" spans="1:15" x14ac:dyDescent="0.2">
      <c r="A27" s="31"/>
      <c r="B27" s="18"/>
      <c r="C27" s="19"/>
      <c r="D27" s="20"/>
      <c r="E27" s="19"/>
      <c r="F27" s="21"/>
      <c r="G27" s="22"/>
      <c r="H27" s="23"/>
      <c r="I27" s="26"/>
      <c r="J27" s="25"/>
      <c r="K27" s="34"/>
      <c r="L27" s="35"/>
      <c r="M27" s="35"/>
      <c r="N27" s="35"/>
      <c r="O27" s="34"/>
    </row>
    <row r="28" spans="1:15" x14ac:dyDescent="0.2">
      <c r="A28" s="31"/>
      <c r="B28" s="18"/>
      <c r="C28" s="19"/>
      <c r="D28" s="20"/>
      <c r="E28" s="19"/>
      <c r="F28" s="21"/>
      <c r="G28" s="22"/>
      <c r="H28" s="23"/>
      <c r="I28" s="26"/>
      <c r="J28" s="25"/>
      <c r="K28" s="34"/>
      <c r="L28" s="35"/>
      <c r="M28" s="35"/>
      <c r="N28" s="35"/>
      <c r="O28" s="34"/>
    </row>
    <row r="29" spans="1:15" x14ac:dyDescent="0.2">
      <c r="A29" s="31"/>
      <c r="B29" s="18"/>
      <c r="C29" s="19"/>
      <c r="D29" s="20"/>
      <c r="E29" s="19"/>
      <c r="F29" s="21"/>
      <c r="G29" s="22"/>
      <c r="H29" s="23"/>
      <c r="I29" s="26"/>
      <c r="J29" s="25"/>
      <c r="K29" s="34"/>
      <c r="L29" s="35"/>
      <c r="M29" s="35"/>
      <c r="N29" s="35"/>
      <c r="O29" s="34"/>
    </row>
    <row r="30" spans="1:15" x14ac:dyDescent="0.2">
      <c r="A30" s="31"/>
      <c r="B30" s="18"/>
      <c r="C30" s="19"/>
      <c r="D30" s="20"/>
      <c r="E30" s="19"/>
      <c r="F30" s="21"/>
      <c r="G30" s="22"/>
      <c r="H30" s="23"/>
      <c r="I30" s="26"/>
      <c r="J30" s="25"/>
      <c r="K30" s="34"/>
      <c r="L30" s="35"/>
      <c r="M30" s="35"/>
      <c r="N30" s="35"/>
      <c r="O30" s="34"/>
    </row>
    <row r="31" spans="1:15" x14ac:dyDescent="0.2">
      <c r="A31" s="31"/>
      <c r="B31" s="18"/>
      <c r="C31" s="19"/>
      <c r="D31" s="20"/>
      <c r="E31" s="19"/>
      <c r="F31" s="21"/>
      <c r="G31" s="22"/>
      <c r="H31" s="23"/>
      <c r="I31" s="26"/>
      <c r="J31" s="25"/>
      <c r="K31" s="34"/>
      <c r="L31" s="35"/>
      <c r="M31" s="35"/>
      <c r="N31" s="35"/>
      <c r="O31" s="34"/>
    </row>
    <row r="32" spans="1:15" x14ac:dyDescent="0.2">
      <c r="A32" s="31"/>
      <c r="B32" s="18"/>
      <c r="C32" s="19"/>
      <c r="D32" s="20"/>
      <c r="E32" s="19"/>
      <c r="F32" s="21"/>
      <c r="G32" s="22"/>
      <c r="H32" s="23"/>
      <c r="I32" s="26"/>
      <c r="J32" s="25"/>
    </row>
    <row r="33" spans="1:11" x14ac:dyDescent="0.2">
      <c r="A33" s="31"/>
      <c r="B33" s="18"/>
      <c r="C33" s="19"/>
      <c r="D33" s="20"/>
      <c r="E33" s="19"/>
      <c r="F33" s="21"/>
      <c r="G33" s="22"/>
      <c r="H33" s="23"/>
      <c r="I33" s="26"/>
      <c r="J33" s="25"/>
      <c r="K33" s="25"/>
    </row>
    <row r="34" spans="1:11" x14ac:dyDescent="0.2">
      <c r="A34" s="31"/>
      <c r="B34" s="18"/>
      <c r="C34" s="19"/>
      <c r="D34" s="20"/>
      <c r="E34" s="19"/>
      <c r="F34" s="21"/>
      <c r="G34" s="22"/>
      <c r="H34" s="23"/>
      <c r="I34" s="26"/>
      <c r="J34" s="25"/>
      <c r="K34" s="25"/>
    </row>
    <row r="35" spans="1:11" x14ac:dyDescent="0.2">
      <c r="A35" s="36"/>
      <c r="B35" s="37"/>
      <c r="C35" s="38"/>
      <c r="D35" s="39"/>
      <c r="E35" s="38"/>
      <c r="F35" s="40"/>
      <c r="G35" s="41"/>
      <c r="H35" s="42"/>
      <c r="I35" s="43"/>
      <c r="J35" s="25"/>
      <c r="K35" s="25"/>
    </row>
    <row r="36" spans="1:11" x14ac:dyDescent="0.2">
      <c r="A36" s="16"/>
      <c r="B36" s="16"/>
      <c r="C36" s="16"/>
      <c r="D36" s="16"/>
      <c r="E36" s="16"/>
      <c r="F36" s="44"/>
      <c r="G36" s="44"/>
      <c r="H36" s="23"/>
    </row>
    <row r="37" spans="1:11" x14ac:dyDescent="0.2">
      <c r="A37" s="16" t="s">
        <v>42</v>
      </c>
      <c r="B37" s="16"/>
      <c r="C37" s="16"/>
      <c r="D37" s="16"/>
      <c r="E37" s="16"/>
    </row>
    <row r="38" spans="1:11" x14ac:dyDescent="0.2">
      <c r="A38" s="16" t="s">
        <v>43</v>
      </c>
      <c r="B38" s="16"/>
      <c r="C38" s="16"/>
      <c r="D38" s="16"/>
      <c r="E38" s="16"/>
    </row>
    <row r="39" spans="1:11" x14ac:dyDescent="0.2">
      <c r="A39" s="45" t="s">
        <v>44</v>
      </c>
      <c r="B39" s="45"/>
      <c r="C39" s="45"/>
      <c r="D39" s="45"/>
      <c r="E39" s="45"/>
      <c r="G39" s="25"/>
      <c r="H39" s="25"/>
    </row>
    <row r="40" spans="1:11" x14ac:dyDescent="0.2">
      <c r="A40" s="14" t="s">
        <v>1410</v>
      </c>
      <c r="G40" s="25"/>
      <c r="H40" s="25"/>
    </row>
    <row r="41" spans="1:11" x14ac:dyDescent="0.2">
      <c r="G41" s="25"/>
      <c r="H41" s="25"/>
    </row>
    <row r="42" spans="1:11" x14ac:dyDescent="0.2">
      <c r="G42" s="25"/>
      <c r="H42" s="25"/>
    </row>
    <row r="43" spans="1:11" x14ac:dyDescent="0.2">
      <c r="G43" s="25"/>
      <c r="H43" s="25"/>
    </row>
    <row r="44" spans="1:11" x14ac:dyDescent="0.2">
      <c r="G44" s="25"/>
      <c r="H44" s="25"/>
    </row>
    <row r="45" spans="1:11" x14ac:dyDescent="0.2">
      <c r="G45" s="25"/>
      <c r="H45" s="25"/>
    </row>
    <row r="46" spans="1:11" x14ac:dyDescent="0.2">
      <c r="G46" s="25"/>
      <c r="H46" s="25"/>
    </row>
    <row r="47" spans="1:11" x14ac:dyDescent="0.2">
      <c r="G47" s="25"/>
      <c r="H47" s="25"/>
    </row>
    <row r="48" spans="1:11" x14ac:dyDescent="0.2">
      <c r="G48" s="25"/>
      <c r="H48" s="25"/>
    </row>
    <row r="49" spans="7:8" x14ac:dyDescent="0.2">
      <c r="G49" s="25"/>
      <c r="H49" s="25"/>
    </row>
    <row r="50" spans="7:8" x14ac:dyDescent="0.2">
      <c r="G50" s="25"/>
      <c r="H50" s="25"/>
    </row>
    <row r="51" spans="7:8" x14ac:dyDescent="0.2">
      <c r="G51" s="25"/>
      <c r="H51" s="25"/>
    </row>
    <row r="52" spans="7:8" x14ac:dyDescent="0.2">
      <c r="G52" s="25"/>
      <c r="H52" s="25"/>
    </row>
    <row r="53" spans="7:8" x14ac:dyDescent="0.2">
      <c r="G53" s="25"/>
      <c r="H53" s="25"/>
    </row>
    <row r="54" spans="7:8" x14ac:dyDescent="0.2">
      <c r="G54" s="25"/>
      <c r="H54" s="25"/>
    </row>
  </sheetData>
  <mergeCells count="2">
    <mergeCell ref="C7:D7"/>
    <mergeCell ref="G7:H7"/>
  </mergeCells>
  <conditionalFormatting sqref="B16">
    <cfRule type="expression" dxfId="150" priority="4" stopIfTrue="1">
      <formula>J16=1</formula>
    </cfRule>
  </conditionalFormatting>
  <conditionalFormatting sqref="B17:B19">
    <cfRule type="expression" dxfId="149" priority="3" stopIfTrue="1">
      <formula>J17=1</formula>
    </cfRule>
  </conditionalFormatting>
  <conditionalFormatting sqref="F16:F19">
    <cfRule type="expression" dxfId="148" priority="2">
      <formula>$K16=1</formula>
    </cfRule>
  </conditionalFormatting>
  <conditionalFormatting sqref="B14">
    <cfRule type="expression" dxfId="147" priority="1" stopIfTrue="1">
      <formula>J14=1</formula>
    </cfRule>
  </conditionalFormatting>
  <pageMargins left="0.39370078740157483" right="0.39370078740157483" top="0.39370078740157483" bottom="0.39370078740157483" header="0.31496062992125984" footer="0.31496062992125984"/>
  <pageSetup paperSize="9" scale="78" orientation="landscape" r:id="rId1"/>
  <ignoredErrors>
    <ignoredError sqref="D15 D17:D19" unlocked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3" tint="0.39997558519241921"/>
    <pageSetUpPr fitToPage="1"/>
  </sheetPr>
  <dimension ref="A1:AL155"/>
  <sheetViews>
    <sheetView showGridLines="0" zoomScale="90" zoomScaleNormal="90" workbookViewId="0">
      <pane xSplit="6" ySplit="8" topLeftCell="T39" activePane="bottomRight" state="frozen"/>
      <selection pane="topRight" activeCell="G1" sqref="G1"/>
      <selection pane="bottomLeft" activeCell="A9" sqref="A9"/>
      <selection pane="bottomRight"/>
    </sheetView>
  </sheetViews>
  <sheetFormatPr defaultRowHeight="12.75" x14ac:dyDescent="0.2"/>
  <cols>
    <col min="1" max="1" width="5.28515625" style="77" bestFit="1" customWidth="1"/>
    <col min="2" max="2" width="64.42578125" style="77" bestFit="1" customWidth="1"/>
    <col min="3" max="6" width="11.7109375" style="77" customWidth="1"/>
    <col min="7" max="9" width="9.140625" style="77"/>
    <col min="10" max="10" width="13.42578125" style="77" bestFit="1" customWidth="1"/>
    <col min="11" max="12" width="9.140625" style="246"/>
    <col min="13" max="13" width="9.140625" style="77"/>
    <col min="14" max="14" width="13.42578125" style="77" bestFit="1" customWidth="1"/>
    <col min="15" max="17" width="9.140625" style="77"/>
    <col min="18" max="18" width="13.42578125" style="77" bestFit="1" customWidth="1"/>
    <col min="19" max="19" width="9.28515625" style="77" bestFit="1" customWidth="1"/>
    <col min="20" max="20" width="9.28515625" style="77" customWidth="1"/>
    <col min="21" max="21" width="9.140625" style="77"/>
    <col min="22" max="22" width="13.42578125" style="77" bestFit="1" customWidth="1"/>
    <col min="23" max="25" width="9.140625" style="77"/>
    <col min="26" max="26" width="9.28515625" style="77" bestFit="1" customWidth="1"/>
    <col min="27" max="30" width="9.140625" style="77"/>
    <col min="31" max="31" width="10.7109375" style="151" customWidth="1"/>
    <col min="32" max="34" width="10.7109375" style="78" customWidth="1"/>
    <col min="35" max="16384" width="9.140625" style="77"/>
  </cols>
  <sheetData>
    <row r="1" spans="1:38" ht="18" x14ac:dyDescent="0.25">
      <c r="A1" s="173" t="s">
        <v>1392</v>
      </c>
      <c r="B1" s="172"/>
    </row>
    <row r="3" spans="1:38" x14ac:dyDescent="0.2">
      <c r="A3" s="79" t="s">
        <v>1386</v>
      </c>
    </row>
    <row r="4" spans="1:38" x14ac:dyDescent="0.2">
      <c r="A4" s="80" t="s">
        <v>63</v>
      </c>
    </row>
    <row r="5" spans="1:38" x14ac:dyDescent="0.2">
      <c r="A5" s="106"/>
      <c r="B5" s="106"/>
    </row>
    <row r="6" spans="1:38" x14ac:dyDescent="0.2">
      <c r="C6" s="380" t="s">
        <v>64</v>
      </c>
      <c r="D6" s="381"/>
      <c r="E6" s="381"/>
      <c r="F6" s="382"/>
      <c r="G6" s="380" t="s">
        <v>65</v>
      </c>
      <c r="H6" s="381"/>
      <c r="I6" s="381"/>
      <c r="J6" s="381"/>
      <c r="K6" s="381"/>
      <c r="L6" s="381"/>
      <c r="M6" s="381"/>
      <c r="N6" s="381"/>
      <c r="O6" s="381"/>
      <c r="P6" s="381"/>
      <c r="Q6" s="381"/>
      <c r="R6" s="381"/>
      <c r="S6" s="381"/>
      <c r="T6" s="381"/>
      <c r="U6" s="381"/>
      <c r="V6" s="382"/>
      <c r="W6" s="380" t="s">
        <v>66</v>
      </c>
      <c r="X6" s="381"/>
      <c r="Y6" s="381"/>
      <c r="Z6" s="381"/>
      <c r="AA6" s="381"/>
      <c r="AB6" s="381"/>
      <c r="AC6" s="381"/>
      <c r="AD6" s="382"/>
    </row>
    <row r="7" spans="1:38" x14ac:dyDescent="0.2">
      <c r="C7" s="183" t="s">
        <v>67</v>
      </c>
      <c r="D7" s="181" t="s">
        <v>68</v>
      </c>
      <c r="E7" s="181" t="s">
        <v>69</v>
      </c>
      <c r="F7" s="182" t="s">
        <v>70</v>
      </c>
      <c r="G7" s="383" t="s">
        <v>67</v>
      </c>
      <c r="H7" s="378"/>
      <c r="I7" s="378"/>
      <c r="J7" s="378"/>
      <c r="K7" s="378" t="s">
        <v>68</v>
      </c>
      <c r="L7" s="378"/>
      <c r="M7" s="378"/>
      <c r="N7" s="378"/>
      <c r="O7" s="378" t="s">
        <v>69</v>
      </c>
      <c r="P7" s="378"/>
      <c r="Q7" s="378"/>
      <c r="R7" s="378"/>
      <c r="S7" s="378" t="s">
        <v>70</v>
      </c>
      <c r="T7" s="378"/>
      <c r="U7" s="378"/>
      <c r="V7" s="379"/>
      <c r="W7" s="383" t="s">
        <v>67</v>
      </c>
      <c r="X7" s="378"/>
      <c r="Y7" s="378" t="s">
        <v>68</v>
      </c>
      <c r="Z7" s="378"/>
      <c r="AA7" s="378" t="s">
        <v>69</v>
      </c>
      <c r="AB7" s="378"/>
      <c r="AC7" s="378" t="s">
        <v>70</v>
      </c>
      <c r="AD7" s="379"/>
    </row>
    <row r="8" spans="1:38" ht="39" thickBot="1" x14ac:dyDescent="0.25">
      <c r="A8" s="81" t="s">
        <v>71</v>
      </c>
      <c r="B8" s="81" t="s">
        <v>72</v>
      </c>
      <c r="C8" s="82" t="s">
        <v>33</v>
      </c>
      <c r="D8" s="83" t="s">
        <v>33</v>
      </c>
      <c r="E8" s="83" t="s">
        <v>33</v>
      </c>
      <c r="F8" s="84" t="s">
        <v>33</v>
      </c>
      <c r="G8" s="85" t="s">
        <v>73</v>
      </c>
      <c r="H8" s="86" t="s">
        <v>74</v>
      </c>
      <c r="I8" s="83" t="s">
        <v>36</v>
      </c>
      <c r="J8" s="87" t="s">
        <v>58</v>
      </c>
      <c r="K8" s="247" t="s">
        <v>73</v>
      </c>
      <c r="L8" s="247" t="s">
        <v>74</v>
      </c>
      <c r="M8" s="83" t="s">
        <v>36</v>
      </c>
      <c r="N8" s="87" t="s">
        <v>58</v>
      </c>
      <c r="O8" s="86" t="s">
        <v>73</v>
      </c>
      <c r="P8" s="86" t="s">
        <v>74</v>
      </c>
      <c r="Q8" s="83" t="s">
        <v>36</v>
      </c>
      <c r="R8" s="87" t="s">
        <v>58</v>
      </c>
      <c r="S8" s="86" t="s">
        <v>73</v>
      </c>
      <c r="T8" s="86" t="s">
        <v>74</v>
      </c>
      <c r="U8" s="83" t="s">
        <v>36</v>
      </c>
      <c r="V8" s="88" t="s">
        <v>58</v>
      </c>
      <c r="W8" s="89" t="s">
        <v>33</v>
      </c>
      <c r="X8" s="90" t="s">
        <v>36</v>
      </c>
      <c r="Y8" s="90" t="s">
        <v>33</v>
      </c>
      <c r="Z8" s="90" t="s">
        <v>36</v>
      </c>
      <c r="AA8" s="90" t="s">
        <v>33</v>
      </c>
      <c r="AB8" s="90" t="s">
        <v>36</v>
      </c>
      <c r="AC8" s="90" t="s">
        <v>33</v>
      </c>
      <c r="AD8" s="91" t="s">
        <v>36</v>
      </c>
      <c r="AE8" s="92" t="s">
        <v>75</v>
      </c>
      <c r="AF8" s="92" t="s">
        <v>76</v>
      </c>
      <c r="AG8" s="92" t="s">
        <v>69</v>
      </c>
      <c r="AH8" s="92" t="s">
        <v>70</v>
      </c>
    </row>
    <row r="9" spans="1:38" s="78" customFormat="1" x14ac:dyDescent="0.2">
      <c r="A9" s="77" t="s">
        <v>77</v>
      </c>
      <c r="B9" s="77" t="s">
        <v>78</v>
      </c>
      <c r="C9" s="93">
        <v>526</v>
      </c>
      <c r="D9" s="94">
        <v>600</v>
      </c>
      <c r="E9" s="94">
        <v>554</v>
      </c>
      <c r="F9" s="95">
        <v>572</v>
      </c>
      <c r="G9" s="96">
        <v>117</v>
      </c>
      <c r="H9" s="77">
        <v>404</v>
      </c>
      <c r="I9" s="97">
        <f>H9/C9</f>
        <v>0.76806083650190116</v>
      </c>
      <c r="J9" s="98" t="str">
        <f>IF(ISNUMBER(I9),TEXT(((2*H9)+(1.96^2)-(1.96*((1.96^2)+(4*H9*(100%-I9)))^0.5))/(2*(C9+(1.96^2))),"0.0%")&amp;" - "&amp;TEXT(((2*H9)+(1.96^2)+(1.96*((1.96^2)+(4*H9*(100%-I9)))^0.5))/(2*(C9+(1.96^2))),"0.0%"),"")</f>
        <v>73.0% - 80.2%</v>
      </c>
      <c r="K9" s="246">
        <v>119</v>
      </c>
      <c r="L9" s="246">
        <v>481</v>
      </c>
      <c r="M9" s="97">
        <f>L9/D9</f>
        <v>0.80166666666666664</v>
      </c>
      <c r="N9" s="98" t="str">
        <f>IF(ISNUMBER(M9),TEXT(((2*L9)+(1.96^2)-(1.96*((1.96^2)+(4*L9*(100%-M9)))^0.5))/(2*(D9+(1.96^2))),"0.0%")&amp;" - "&amp;TEXT(((2*L9)+(1.96^2)+(1.96*((1.96^2)+(4*L9*(100%-M9)))^0.5))/(2*(D9+(1.96^2))),"0.0%"),"")</f>
        <v>76.8% - 83.2%</v>
      </c>
      <c r="O9" s="77">
        <v>130</v>
      </c>
      <c r="P9" s="246">
        <v>424</v>
      </c>
      <c r="Q9" s="97">
        <f>P9/E9</f>
        <v>0.76534296028880866</v>
      </c>
      <c r="R9" s="98" t="str">
        <f>IF(ISNUMBER(Q9),TEXT(((2*P9)+(1.96^2)-(1.96*((1.96^2)+(4*P9*(100%-Q9)))^0.5))/(2*(E9+(1.96^2))),"0.0%")&amp;" - "&amp;TEXT(((2*P9)+(1.96^2)+(1.96*((1.96^2)+(4*P9*(100%-Q9)))^0.5))/(2*(E9+(1.96^2))),"0.0%"),"")</f>
        <v>72.8% - 79.9%</v>
      </c>
      <c r="S9" s="94">
        <v>114</v>
      </c>
      <c r="T9" s="94">
        <v>452</v>
      </c>
      <c r="U9" s="97">
        <f>T9/F9</f>
        <v>0.79020979020979021</v>
      </c>
      <c r="V9" s="99" t="str">
        <f>IF(ISNUMBER(U9),TEXT(((2*T9)+(1.96^2)-(1.96*((1.96^2)+(4*T9*(100%-U9)))^0.5))/(2*(F9+(1.96^2))),"0.0%")&amp;" - "&amp;TEXT(((2*T9)+(1.96^2)+(1.96*((1.96^2)+(4*T9*(100%-U9)))^0.5))/(2*(F9+(1.96^2))),"0.0%"),"")</f>
        <v>75.5% - 82.2%</v>
      </c>
      <c r="W9" s="96">
        <v>5</v>
      </c>
      <c r="X9" s="97">
        <f>W9/C9</f>
        <v>9.5057034220532317E-3</v>
      </c>
      <c r="Y9" s="77">
        <v>0</v>
      </c>
      <c r="Z9" s="97">
        <f>Y9/D9</f>
        <v>0</v>
      </c>
      <c r="AA9" s="77">
        <v>0</v>
      </c>
      <c r="AB9" s="97">
        <f>AA9/E9</f>
        <v>0</v>
      </c>
      <c r="AC9" s="77">
        <v>6</v>
      </c>
      <c r="AD9" s="237">
        <f>AC9/F9</f>
        <v>1.048951048951049E-2</v>
      </c>
      <c r="AE9" s="151">
        <v>0</v>
      </c>
      <c r="AF9" s="151">
        <v>0</v>
      </c>
      <c r="AG9" s="151">
        <v>0</v>
      </c>
      <c r="AH9" s="151">
        <v>0</v>
      </c>
      <c r="AI9" s="78">
        <f>IF(X9&gt;5%,1,0)</f>
        <v>0</v>
      </c>
      <c r="AJ9" s="78">
        <f>IF(Z9&gt;5%,1,0)</f>
        <v>0</v>
      </c>
      <c r="AK9" s="78">
        <f>IF(AB9&gt;5%,1,0)</f>
        <v>0</v>
      </c>
      <c r="AL9" s="78">
        <f>IF(AD9&gt;5%,1,0)</f>
        <v>0</v>
      </c>
    </row>
    <row r="10" spans="1:38" s="78" customFormat="1" x14ac:dyDescent="0.2">
      <c r="A10" s="77" t="s">
        <v>79</v>
      </c>
      <c r="B10" s="77" t="s">
        <v>1340</v>
      </c>
      <c r="C10" s="93">
        <v>988</v>
      </c>
      <c r="D10" s="94">
        <v>1010</v>
      </c>
      <c r="E10" s="94">
        <v>999</v>
      </c>
      <c r="F10" s="95">
        <v>963</v>
      </c>
      <c r="G10" s="96">
        <v>155</v>
      </c>
      <c r="H10" s="77">
        <v>829</v>
      </c>
      <c r="I10" s="97">
        <f t="shared" ref="I10:I69" si="0">H10/C10</f>
        <v>0.83906882591093113</v>
      </c>
      <c r="J10" s="98" t="str">
        <f t="shared" ref="J10:J69" si="1">IF(ISNUMBER(I10),TEXT(((2*H10)+(1.96^2)-(1.96*((1.96^2)+(4*H10*(100%-I10)))^0.5))/(2*(C10+(1.96^2))),"0.0%")&amp;" - "&amp;TEXT(((2*H10)+(1.96^2)+(1.96*((1.96^2)+(4*H10*(100%-I10)))^0.5))/(2*(C10+(1.96^2))),"0.0%"),"")</f>
        <v>81.5% - 86.1%</v>
      </c>
      <c r="K10" s="246">
        <v>152</v>
      </c>
      <c r="L10" s="246">
        <v>852</v>
      </c>
      <c r="M10" s="97">
        <f t="shared" ref="M10:M13" si="2">L10/D10</f>
        <v>0.84356435643564354</v>
      </c>
      <c r="N10" s="98" t="str">
        <f t="shared" ref="N10:N69" si="3">IF(ISNUMBER(M10),TEXT(((2*L10)+(1.96^2)-(1.96*((1.96^2)+(4*L10*(100%-M10)))^0.5))/(2*(D10+(1.96^2))),"0.0%")&amp;" - "&amp;TEXT(((2*L10)+(1.96^2)+(1.96*((1.96^2)+(4*L10*(100%-M10)))^0.5))/(2*(D10+(1.96^2))),"0.0%"),"")</f>
        <v>82.0% - 86.5%</v>
      </c>
      <c r="O10" s="77">
        <v>147</v>
      </c>
      <c r="P10" s="246">
        <v>846</v>
      </c>
      <c r="Q10" s="97">
        <f t="shared" ref="Q10:Q69" si="4">P10/E10</f>
        <v>0.84684684684684686</v>
      </c>
      <c r="R10" s="98" t="str">
        <f t="shared" ref="R10:R69" si="5">IF(ISNUMBER(Q10),TEXT(((2*P10)+(1.96^2)-(1.96*((1.96^2)+(4*P10*(100%-Q10)))^0.5))/(2*(E10+(1.96^2))),"0.0%")&amp;" - "&amp;TEXT(((2*P10)+(1.96^2)+(1.96*((1.96^2)+(4*P10*(100%-Q10)))^0.5))/(2*(E10+(1.96^2))),"0.0%"),"")</f>
        <v>82.3% - 86.8%</v>
      </c>
      <c r="S10" s="94">
        <v>171</v>
      </c>
      <c r="T10" s="94">
        <v>788</v>
      </c>
      <c r="U10" s="97">
        <f t="shared" ref="U10:U69" si="6">T10/F10</f>
        <v>0.81827622014537904</v>
      </c>
      <c r="V10" s="99" t="str">
        <f t="shared" ref="V10:V69" si="7">IF(ISNUMBER(U10),TEXT(((2*T10)+(1.96^2)-(1.96*((1.96^2)+(4*T10*(100%-U10)))^0.5))/(2*(F10+(1.96^2))),"0.0%")&amp;" - "&amp;TEXT(((2*T10)+(1.96^2)+(1.96*((1.96^2)+(4*T10*(100%-U10)))^0.5))/(2*(F10+(1.96^2))),"0.0%"),"")</f>
        <v>79.3% - 84.1%</v>
      </c>
      <c r="W10" s="96">
        <v>4</v>
      </c>
      <c r="X10" s="97">
        <f t="shared" ref="X10:X69" si="8">W10/C10</f>
        <v>4.048582995951417E-3</v>
      </c>
      <c r="Y10" s="77">
        <v>6</v>
      </c>
      <c r="Z10" s="97">
        <f t="shared" ref="Z10:Z69" si="9">Y10/D10</f>
        <v>5.9405940594059407E-3</v>
      </c>
      <c r="AA10" s="77">
        <v>6</v>
      </c>
      <c r="AB10" s="97">
        <f t="shared" ref="AB10:AB69" si="10">AA10/E10</f>
        <v>6.006006006006006E-3</v>
      </c>
      <c r="AC10" s="77">
        <v>4</v>
      </c>
      <c r="AD10" s="101">
        <f t="shared" ref="AD10:AD14" si="11">AC10/F10</f>
        <v>4.1536863966770508E-3</v>
      </c>
      <c r="AE10" s="151">
        <v>0</v>
      </c>
      <c r="AF10" s="151">
        <v>0</v>
      </c>
      <c r="AG10" s="151">
        <v>0</v>
      </c>
      <c r="AH10" s="151">
        <v>0</v>
      </c>
      <c r="AI10" s="78">
        <f t="shared" ref="AI10:AI73" si="12">IF(X10&gt;5%,1,0)</f>
        <v>0</v>
      </c>
      <c r="AJ10" s="78">
        <f t="shared" ref="AJ10:AJ73" si="13">IF(Z10&gt;5%,1,0)</f>
        <v>0</v>
      </c>
      <c r="AK10" s="78">
        <f t="shared" ref="AK10:AK73" si="14">IF(AB10&gt;5%,1,0)</f>
        <v>0</v>
      </c>
      <c r="AL10" s="78">
        <f t="shared" ref="AL10:AL73" si="15">IF(AD10&gt;5%,1,0)</f>
        <v>0</v>
      </c>
    </row>
    <row r="11" spans="1:38" s="78" customFormat="1" x14ac:dyDescent="0.2">
      <c r="A11" s="77" t="s">
        <v>80</v>
      </c>
      <c r="B11" s="77" t="s">
        <v>1341</v>
      </c>
      <c r="C11" s="93">
        <v>2028</v>
      </c>
      <c r="D11" s="94">
        <v>1989</v>
      </c>
      <c r="E11" s="94">
        <v>1879</v>
      </c>
      <c r="F11" s="95">
        <v>1862</v>
      </c>
      <c r="G11" s="96">
        <v>408</v>
      </c>
      <c r="H11" s="77">
        <v>1586</v>
      </c>
      <c r="I11" s="97">
        <f t="shared" si="0"/>
        <v>0.78205128205128205</v>
      </c>
      <c r="J11" s="98" t="str">
        <f t="shared" si="1"/>
        <v>76.4% - 79.9%</v>
      </c>
      <c r="K11" s="246">
        <v>412</v>
      </c>
      <c r="L11" s="246">
        <v>1529</v>
      </c>
      <c r="M11" s="97">
        <f t="shared" si="2"/>
        <v>0.76872800402212171</v>
      </c>
      <c r="N11" s="98" t="str">
        <f t="shared" si="3"/>
        <v>75.0% - 78.7%</v>
      </c>
      <c r="O11" s="77">
        <v>371</v>
      </c>
      <c r="P11" s="246">
        <v>1470</v>
      </c>
      <c r="Q11" s="97">
        <f t="shared" si="4"/>
        <v>0.7823310271420969</v>
      </c>
      <c r="R11" s="98" t="str">
        <f t="shared" si="5"/>
        <v>76.3% - 80.0%</v>
      </c>
      <c r="S11" s="94">
        <v>383</v>
      </c>
      <c r="T11" s="94">
        <v>1447</v>
      </c>
      <c r="U11" s="97">
        <f t="shared" si="6"/>
        <v>0.77712137486573574</v>
      </c>
      <c r="V11" s="99" t="str">
        <f t="shared" si="7"/>
        <v>75.8% - 79.5%</v>
      </c>
      <c r="W11" s="96">
        <v>34</v>
      </c>
      <c r="X11" s="97">
        <f t="shared" si="8"/>
        <v>1.6765285996055226E-2</v>
      </c>
      <c r="Y11" s="77">
        <v>48</v>
      </c>
      <c r="Z11" s="97">
        <f t="shared" si="9"/>
        <v>2.4132730015082957E-2</v>
      </c>
      <c r="AA11" s="77">
        <v>38</v>
      </c>
      <c r="AB11" s="97">
        <f t="shared" si="10"/>
        <v>2.0223523150612027E-2</v>
      </c>
      <c r="AC11" s="77">
        <v>32</v>
      </c>
      <c r="AD11" s="101">
        <f t="shared" si="11"/>
        <v>1.7185821697099892E-2</v>
      </c>
      <c r="AE11" s="151">
        <v>0</v>
      </c>
      <c r="AF11" s="151">
        <v>0</v>
      </c>
      <c r="AG11" s="151">
        <v>0</v>
      </c>
      <c r="AH11" s="151">
        <v>0</v>
      </c>
      <c r="AI11" s="78">
        <f t="shared" si="12"/>
        <v>0</v>
      </c>
      <c r="AJ11" s="78">
        <f t="shared" si="13"/>
        <v>0</v>
      </c>
      <c r="AK11" s="78">
        <f t="shared" si="14"/>
        <v>0</v>
      </c>
      <c r="AL11" s="78">
        <f t="shared" si="15"/>
        <v>0</v>
      </c>
    </row>
    <row r="12" spans="1:38" s="78" customFormat="1" x14ac:dyDescent="0.2">
      <c r="A12" s="77" t="s">
        <v>81</v>
      </c>
      <c r="B12" s="77" t="s">
        <v>1342</v>
      </c>
      <c r="C12" s="93">
        <v>1496</v>
      </c>
      <c r="D12" s="94">
        <v>1566</v>
      </c>
      <c r="E12" s="94">
        <v>1394</v>
      </c>
      <c r="F12" s="95">
        <v>1273</v>
      </c>
      <c r="G12" s="96">
        <v>206</v>
      </c>
      <c r="H12" s="77">
        <v>1290</v>
      </c>
      <c r="I12" s="97">
        <f t="shared" si="0"/>
        <v>0.86229946524064172</v>
      </c>
      <c r="J12" s="98" t="str">
        <f t="shared" si="1"/>
        <v>84.4% - 87.9%</v>
      </c>
      <c r="K12" s="246">
        <v>216</v>
      </c>
      <c r="L12" s="246">
        <v>1350</v>
      </c>
      <c r="M12" s="97">
        <f t="shared" si="2"/>
        <v>0.86206896551724133</v>
      </c>
      <c r="N12" s="98" t="str">
        <f t="shared" si="3"/>
        <v>84.4% - 87.8%</v>
      </c>
      <c r="O12" s="77">
        <v>174</v>
      </c>
      <c r="P12" s="246">
        <v>1220</v>
      </c>
      <c r="Q12" s="97">
        <f t="shared" si="4"/>
        <v>0.87517934002869435</v>
      </c>
      <c r="R12" s="98" t="str">
        <f t="shared" si="5"/>
        <v>85.7% - 89.2%</v>
      </c>
      <c r="S12" s="94">
        <v>245</v>
      </c>
      <c r="T12" s="94">
        <v>1028</v>
      </c>
      <c r="U12" s="97"/>
      <c r="V12" s="99" t="str">
        <f t="shared" si="7"/>
        <v/>
      </c>
      <c r="W12" s="96">
        <v>0</v>
      </c>
      <c r="X12" s="97">
        <f t="shared" si="8"/>
        <v>0</v>
      </c>
      <c r="Y12" s="77">
        <v>0</v>
      </c>
      <c r="Z12" s="97">
        <f t="shared" si="9"/>
        <v>0</v>
      </c>
      <c r="AA12" s="77">
        <v>0</v>
      </c>
      <c r="AB12" s="97">
        <f t="shared" si="10"/>
        <v>0</v>
      </c>
      <c r="AC12" s="77">
        <v>0</v>
      </c>
      <c r="AD12" s="101">
        <f t="shared" si="11"/>
        <v>0</v>
      </c>
      <c r="AE12" s="151">
        <v>0</v>
      </c>
      <c r="AF12" s="151">
        <v>0</v>
      </c>
      <c r="AG12" s="151">
        <v>0</v>
      </c>
      <c r="AH12" s="151">
        <v>1</v>
      </c>
      <c r="AI12" s="78">
        <f t="shared" si="12"/>
        <v>0</v>
      </c>
      <c r="AJ12" s="78">
        <f t="shared" si="13"/>
        <v>0</v>
      </c>
      <c r="AK12" s="78">
        <f t="shared" si="14"/>
        <v>0</v>
      </c>
      <c r="AL12" s="78">
        <f t="shared" si="15"/>
        <v>0</v>
      </c>
    </row>
    <row r="13" spans="1:38" s="78" customFormat="1" x14ac:dyDescent="0.2">
      <c r="A13" s="77" t="s">
        <v>82</v>
      </c>
      <c r="B13" s="77" t="s">
        <v>83</v>
      </c>
      <c r="C13" s="93">
        <v>682</v>
      </c>
      <c r="D13" s="94">
        <v>714</v>
      </c>
      <c r="E13" s="94">
        <v>682</v>
      </c>
      <c r="F13" s="95">
        <v>670</v>
      </c>
      <c r="G13" s="96">
        <v>241</v>
      </c>
      <c r="H13" s="77">
        <v>441</v>
      </c>
      <c r="I13" s="97">
        <f t="shared" si="0"/>
        <v>0.64662756598240467</v>
      </c>
      <c r="J13" s="98" t="str">
        <f t="shared" si="1"/>
        <v>61.0% - 68.2%</v>
      </c>
      <c r="K13" s="246">
        <v>237</v>
      </c>
      <c r="L13" s="246">
        <v>477</v>
      </c>
      <c r="M13" s="97">
        <f t="shared" si="2"/>
        <v>0.66806722689075626</v>
      </c>
      <c r="N13" s="98" t="str">
        <f t="shared" si="3"/>
        <v>63.3% - 70.2%</v>
      </c>
      <c r="O13" s="77">
        <v>231</v>
      </c>
      <c r="P13" s="246">
        <v>451</v>
      </c>
      <c r="Q13" s="97">
        <f t="shared" si="4"/>
        <v>0.66129032258064513</v>
      </c>
      <c r="R13" s="98" t="str">
        <f t="shared" si="5"/>
        <v>62.5% - 69.6%</v>
      </c>
      <c r="S13" s="94">
        <v>207</v>
      </c>
      <c r="T13" s="94">
        <v>463</v>
      </c>
      <c r="U13" s="97">
        <f t="shared" si="6"/>
        <v>0.69104477611940296</v>
      </c>
      <c r="V13" s="99" t="str">
        <f t="shared" si="7"/>
        <v>65.5% - 72.5%</v>
      </c>
      <c r="W13" s="96">
        <v>0</v>
      </c>
      <c r="X13" s="97">
        <f t="shared" si="8"/>
        <v>0</v>
      </c>
      <c r="Y13" s="77">
        <v>0</v>
      </c>
      <c r="Z13" s="97">
        <f t="shared" si="9"/>
        <v>0</v>
      </c>
      <c r="AA13" s="77">
        <v>0</v>
      </c>
      <c r="AB13" s="97">
        <f t="shared" si="10"/>
        <v>0</v>
      </c>
      <c r="AC13" s="77">
        <v>0</v>
      </c>
      <c r="AD13" s="101">
        <f t="shared" si="11"/>
        <v>0</v>
      </c>
      <c r="AE13" s="151">
        <v>0</v>
      </c>
      <c r="AF13" s="151">
        <v>0</v>
      </c>
      <c r="AG13" s="151">
        <v>0</v>
      </c>
      <c r="AH13" s="151">
        <v>0</v>
      </c>
      <c r="AI13" s="78">
        <f t="shared" si="12"/>
        <v>0</v>
      </c>
      <c r="AJ13" s="78">
        <f t="shared" si="13"/>
        <v>0</v>
      </c>
      <c r="AK13" s="78">
        <f t="shared" si="14"/>
        <v>0</v>
      </c>
      <c r="AL13" s="78">
        <f t="shared" si="15"/>
        <v>0</v>
      </c>
    </row>
    <row r="14" spans="1:38" s="78" customFormat="1" x14ac:dyDescent="0.2">
      <c r="A14" s="77" t="s">
        <v>84</v>
      </c>
      <c r="B14" s="77" t="s">
        <v>1343</v>
      </c>
      <c r="C14" s="93"/>
      <c r="D14" s="94"/>
      <c r="E14" s="94"/>
      <c r="F14" s="95">
        <v>4401</v>
      </c>
      <c r="G14" s="96"/>
      <c r="H14" s="77"/>
      <c r="I14" s="97"/>
      <c r="J14" s="98"/>
      <c r="K14" s="246"/>
      <c r="L14" s="246"/>
      <c r="M14" s="97"/>
      <c r="N14" s="98"/>
      <c r="O14" s="77"/>
      <c r="P14" s="246"/>
      <c r="Q14" s="97"/>
      <c r="R14" s="98"/>
      <c r="S14" s="94">
        <v>330</v>
      </c>
      <c r="T14" s="94">
        <v>2844</v>
      </c>
      <c r="U14" s="97"/>
      <c r="V14" s="99" t="str">
        <f t="shared" si="7"/>
        <v/>
      </c>
      <c r="W14" s="96"/>
      <c r="X14" s="97"/>
      <c r="Y14" s="77"/>
      <c r="Z14" s="97"/>
      <c r="AA14" s="77"/>
      <c r="AB14" s="97"/>
      <c r="AC14" s="77">
        <v>1227</v>
      </c>
      <c r="AD14" s="101">
        <f t="shared" si="11"/>
        <v>0.27880027266530333</v>
      </c>
      <c r="AE14" s="151" t="e">
        <v>#N/A</v>
      </c>
      <c r="AF14" s="151" t="e">
        <v>#N/A</v>
      </c>
      <c r="AG14" s="151" t="e">
        <v>#N/A</v>
      </c>
      <c r="AH14" s="151">
        <v>0</v>
      </c>
      <c r="AI14" s="78">
        <f t="shared" si="12"/>
        <v>0</v>
      </c>
      <c r="AJ14" s="78">
        <f t="shared" si="13"/>
        <v>0</v>
      </c>
      <c r="AK14" s="78">
        <f t="shared" si="14"/>
        <v>0</v>
      </c>
      <c r="AL14" s="78">
        <f t="shared" si="15"/>
        <v>1</v>
      </c>
    </row>
    <row r="15" spans="1:38" s="78" customFormat="1" x14ac:dyDescent="0.2">
      <c r="A15" s="77" t="s">
        <v>85</v>
      </c>
      <c r="B15" s="77" t="s">
        <v>1344</v>
      </c>
      <c r="C15" s="93">
        <v>1124</v>
      </c>
      <c r="D15" s="94">
        <v>1230</v>
      </c>
      <c r="E15" s="94">
        <v>1082</v>
      </c>
      <c r="F15" s="95">
        <v>1062</v>
      </c>
      <c r="G15" s="96">
        <v>335</v>
      </c>
      <c r="H15" s="77">
        <v>789</v>
      </c>
      <c r="I15" s="97">
        <f t="shared" si="0"/>
        <v>0.70195729537366547</v>
      </c>
      <c r="J15" s="98" t="str">
        <f t="shared" si="1"/>
        <v>67.5% - 72.8%</v>
      </c>
      <c r="K15" s="246">
        <v>347</v>
      </c>
      <c r="L15" s="246">
        <v>883</v>
      </c>
      <c r="M15" s="97">
        <f t="shared" ref="M15:M74" si="16">L15/D15</f>
        <v>0.71788617886178863</v>
      </c>
      <c r="N15" s="98" t="str">
        <f t="shared" si="3"/>
        <v>69.2% - 74.2%</v>
      </c>
      <c r="O15" s="77">
        <v>359</v>
      </c>
      <c r="P15" s="246">
        <v>722</v>
      </c>
      <c r="Q15" s="97">
        <f t="shared" si="4"/>
        <v>0.66728280961182995</v>
      </c>
      <c r="R15" s="98" t="str">
        <f t="shared" si="5"/>
        <v>63.9% - 69.5%</v>
      </c>
      <c r="S15" s="94">
        <v>267</v>
      </c>
      <c r="T15" s="94">
        <v>782</v>
      </c>
      <c r="U15" s="97">
        <f t="shared" si="6"/>
        <v>0.73634651600753298</v>
      </c>
      <c r="V15" s="99" t="str">
        <f t="shared" si="7"/>
        <v>70.9% - 76.2%</v>
      </c>
      <c r="W15" s="96">
        <v>0</v>
      </c>
      <c r="X15" s="97">
        <f t="shared" si="8"/>
        <v>0</v>
      </c>
      <c r="Y15" s="77">
        <v>0</v>
      </c>
      <c r="Z15" s="97">
        <f t="shared" si="9"/>
        <v>0</v>
      </c>
      <c r="AA15" s="77">
        <v>1</v>
      </c>
      <c r="AB15" s="97">
        <f t="shared" si="10"/>
        <v>9.2421441774491681E-4</v>
      </c>
      <c r="AC15" s="77">
        <v>13</v>
      </c>
      <c r="AD15" s="101">
        <f t="shared" ref="AD15:AD74" si="17">AC15/F15</f>
        <v>1.2241054613935969E-2</v>
      </c>
      <c r="AE15" s="151">
        <v>0</v>
      </c>
      <c r="AF15" s="151">
        <v>0</v>
      </c>
      <c r="AG15" s="151">
        <v>0</v>
      </c>
      <c r="AH15" s="151">
        <v>0</v>
      </c>
      <c r="AI15" s="78">
        <f t="shared" si="12"/>
        <v>0</v>
      </c>
      <c r="AJ15" s="78">
        <f t="shared" si="13"/>
        <v>0</v>
      </c>
      <c r="AK15" s="78">
        <f t="shared" si="14"/>
        <v>0</v>
      </c>
      <c r="AL15" s="78">
        <f t="shared" si="15"/>
        <v>0</v>
      </c>
    </row>
    <row r="16" spans="1:38" s="78" customFormat="1" x14ac:dyDescent="0.2">
      <c r="A16" s="77" t="s">
        <v>86</v>
      </c>
      <c r="B16" s="77" t="s">
        <v>1345</v>
      </c>
      <c r="C16" s="93">
        <v>729</v>
      </c>
      <c r="D16" s="94">
        <v>807</v>
      </c>
      <c r="E16" s="94">
        <v>733</v>
      </c>
      <c r="F16" s="95">
        <v>712</v>
      </c>
      <c r="G16" s="96">
        <v>138</v>
      </c>
      <c r="H16" s="77">
        <v>587</v>
      </c>
      <c r="I16" s="97">
        <f t="shared" si="0"/>
        <v>0.80521262002743488</v>
      </c>
      <c r="J16" s="98" t="str">
        <f t="shared" si="1"/>
        <v>77.5% - 83.2%</v>
      </c>
      <c r="K16" s="246">
        <v>152.60000000000005</v>
      </c>
      <c r="L16" s="246">
        <v>653.40000000000009</v>
      </c>
      <c r="M16" s="97">
        <f t="shared" si="16"/>
        <v>0.80966542750929382</v>
      </c>
      <c r="N16" s="98" t="str">
        <f t="shared" si="3"/>
        <v>78.1% - 83.5%</v>
      </c>
      <c r="O16" s="77">
        <v>138.31999999999996</v>
      </c>
      <c r="P16" s="246">
        <v>589.67999999999995</v>
      </c>
      <c r="Q16" s="97">
        <f t="shared" si="4"/>
        <v>0.80447476125511586</v>
      </c>
      <c r="R16" s="98" t="str">
        <f t="shared" si="5"/>
        <v>77.4% - 83.2%</v>
      </c>
      <c r="S16" s="94">
        <v>146</v>
      </c>
      <c r="T16" s="94">
        <v>566</v>
      </c>
      <c r="U16" s="97">
        <f t="shared" si="6"/>
        <v>0.7949438202247191</v>
      </c>
      <c r="V16" s="99" t="str">
        <f t="shared" si="7"/>
        <v>76.4% - 82.3%</v>
      </c>
      <c r="W16" s="96">
        <v>4</v>
      </c>
      <c r="X16" s="97">
        <f t="shared" si="8"/>
        <v>5.4869684499314125E-3</v>
      </c>
      <c r="Y16" s="77">
        <v>0.99999999999988631</v>
      </c>
      <c r="Z16" s="97">
        <f t="shared" si="9"/>
        <v>1.2391573729862283E-3</v>
      </c>
      <c r="AA16" s="77">
        <v>5.0000000000001137</v>
      </c>
      <c r="AB16" s="97">
        <f t="shared" si="10"/>
        <v>6.8212824010915607E-3</v>
      </c>
      <c r="AC16" s="77">
        <v>0</v>
      </c>
      <c r="AD16" s="101">
        <f t="shared" si="17"/>
        <v>0</v>
      </c>
      <c r="AE16" s="151">
        <v>0</v>
      </c>
      <c r="AF16" s="151">
        <v>0</v>
      </c>
      <c r="AG16" s="151">
        <v>0</v>
      </c>
      <c r="AH16" s="151">
        <v>0</v>
      </c>
      <c r="AI16" s="78">
        <f t="shared" si="12"/>
        <v>0</v>
      </c>
      <c r="AJ16" s="78">
        <f t="shared" si="13"/>
        <v>0</v>
      </c>
      <c r="AK16" s="78">
        <f t="shared" si="14"/>
        <v>0</v>
      </c>
      <c r="AL16" s="78">
        <f t="shared" si="15"/>
        <v>0</v>
      </c>
    </row>
    <row r="17" spans="1:38" s="78" customFormat="1" x14ac:dyDescent="0.2">
      <c r="A17" s="77" t="s">
        <v>87</v>
      </c>
      <c r="B17" s="77" t="s">
        <v>88</v>
      </c>
      <c r="C17" s="93">
        <v>1974</v>
      </c>
      <c r="D17" s="94">
        <v>2063</v>
      </c>
      <c r="E17" s="94">
        <v>2058</v>
      </c>
      <c r="F17" s="95">
        <v>1993</v>
      </c>
      <c r="G17" s="96">
        <v>509</v>
      </c>
      <c r="H17" s="77">
        <v>1439</v>
      </c>
      <c r="I17" s="97">
        <f t="shared" si="0"/>
        <v>0.72897669706180346</v>
      </c>
      <c r="J17" s="98" t="str">
        <f t="shared" si="1"/>
        <v>70.9% - 74.8%</v>
      </c>
      <c r="K17" s="246">
        <v>471</v>
      </c>
      <c r="L17" s="246">
        <v>1574</v>
      </c>
      <c r="M17" s="97">
        <f t="shared" si="16"/>
        <v>0.76296655356277265</v>
      </c>
      <c r="N17" s="98" t="str">
        <f t="shared" si="3"/>
        <v>74.4% - 78.1%</v>
      </c>
      <c r="O17" s="77">
        <v>479</v>
      </c>
      <c r="P17" s="246">
        <v>1556</v>
      </c>
      <c r="Q17" s="97">
        <f t="shared" si="4"/>
        <v>0.75607385811467442</v>
      </c>
      <c r="R17" s="98" t="str">
        <f t="shared" si="5"/>
        <v>73.7% - 77.4%</v>
      </c>
      <c r="S17" s="94">
        <v>494</v>
      </c>
      <c r="T17" s="94">
        <v>1453</v>
      </c>
      <c r="U17" s="97">
        <f t="shared" si="6"/>
        <v>0.7290516808830908</v>
      </c>
      <c r="V17" s="99" t="str">
        <f t="shared" si="7"/>
        <v>70.9% - 74.8%</v>
      </c>
      <c r="W17" s="96">
        <v>26</v>
      </c>
      <c r="X17" s="97">
        <f t="shared" si="8"/>
        <v>1.3171225937183385E-2</v>
      </c>
      <c r="Y17" s="77">
        <v>18</v>
      </c>
      <c r="Z17" s="97">
        <f t="shared" si="9"/>
        <v>8.7251575375666499E-3</v>
      </c>
      <c r="AA17" s="77">
        <v>23</v>
      </c>
      <c r="AB17" s="97">
        <f t="shared" si="10"/>
        <v>1.1175898931000973E-2</v>
      </c>
      <c r="AC17" s="77">
        <v>46</v>
      </c>
      <c r="AD17" s="101">
        <f t="shared" si="17"/>
        <v>2.3080782739588562E-2</v>
      </c>
      <c r="AE17" s="151">
        <v>0</v>
      </c>
      <c r="AF17" s="151">
        <v>0</v>
      </c>
      <c r="AG17" s="151">
        <v>0</v>
      </c>
      <c r="AH17" s="151">
        <v>0</v>
      </c>
      <c r="AI17" s="78">
        <f t="shared" si="12"/>
        <v>0</v>
      </c>
      <c r="AJ17" s="78">
        <f t="shared" si="13"/>
        <v>0</v>
      </c>
      <c r="AK17" s="78">
        <f t="shared" si="14"/>
        <v>0</v>
      </c>
      <c r="AL17" s="78">
        <f t="shared" si="15"/>
        <v>0</v>
      </c>
    </row>
    <row r="18" spans="1:38" s="78" customFormat="1" x14ac:dyDescent="0.2">
      <c r="A18" s="77" t="s">
        <v>89</v>
      </c>
      <c r="B18" s="77" t="s">
        <v>90</v>
      </c>
      <c r="C18" s="93">
        <v>710</v>
      </c>
      <c r="D18" s="94">
        <v>716</v>
      </c>
      <c r="E18" s="94">
        <v>710</v>
      </c>
      <c r="F18" s="95">
        <v>724</v>
      </c>
      <c r="G18" s="96">
        <v>251</v>
      </c>
      <c r="H18" s="77">
        <v>459</v>
      </c>
      <c r="I18" s="97">
        <f t="shared" si="0"/>
        <v>0.64647887323943665</v>
      </c>
      <c r="J18" s="98" t="str">
        <f t="shared" si="1"/>
        <v>61.1% - 68.1%</v>
      </c>
      <c r="K18" s="246">
        <v>246</v>
      </c>
      <c r="L18" s="246">
        <v>470</v>
      </c>
      <c r="M18" s="97">
        <f t="shared" si="16"/>
        <v>0.65642458100558654</v>
      </c>
      <c r="N18" s="98" t="str">
        <f t="shared" si="3"/>
        <v>62.1% - 69.0%</v>
      </c>
      <c r="O18" s="77">
        <v>290</v>
      </c>
      <c r="P18" s="246">
        <v>420</v>
      </c>
      <c r="Q18" s="97">
        <f t="shared" si="4"/>
        <v>0.59154929577464788</v>
      </c>
      <c r="R18" s="98" t="str">
        <f t="shared" si="5"/>
        <v>55.5% - 62.7%</v>
      </c>
      <c r="S18" s="94">
        <v>238</v>
      </c>
      <c r="T18" s="94">
        <v>484</v>
      </c>
      <c r="U18" s="97">
        <f t="shared" si="6"/>
        <v>0.66850828729281764</v>
      </c>
      <c r="V18" s="99" t="str">
        <f t="shared" si="7"/>
        <v>63.3% - 70.2%</v>
      </c>
      <c r="W18" s="96">
        <v>0</v>
      </c>
      <c r="X18" s="97">
        <f t="shared" si="8"/>
        <v>0</v>
      </c>
      <c r="Y18" s="77">
        <v>0</v>
      </c>
      <c r="Z18" s="97">
        <f t="shared" si="9"/>
        <v>0</v>
      </c>
      <c r="AA18" s="77">
        <v>0</v>
      </c>
      <c r="AB18" s="97">
        <f t="shared" si="10"/>
        <v>0</v>
      </c>
      <c r="AC18" s="77">
        <v>2</v>
      </c>
      <c r="AD18" s="101">
        <f t="shared" si="17"/>
        <v>2.7624309392265192E-3</v>
      </c>
      <c r="AE18" s="151">
        <v>0</v>
      </c>
      <c r="AF18" s="151">
        <v>0</v>
      </c>
      <c r="AG18" s="151">
        <v>0</v>
      </c>
      <c r="AH18" s="151">
        <v>0</v>
      </c>
      <c r="AI18" s="78">
        <f t="shared" si="12"/>
        <v>0</v>
      </c>
      <c r="AJ18" s="78">
        <f t="shared" si="13"/>
        <v>0</v>
      </c>
      <c r="AK18" s="78">
        <f t="shared" si="14"/>
        <v>0</v>
      </c>
      <c r="AL18" s="78">
        <f t="shared" si="15"/>
        <v>0</v>
      </c>
    </row>
    <row r="19" spans="1:38" s="78" customFormat="1" x14ac:dyDescent="0.2">
      <c r="A19" s="77" t="s">
        <v>91</v>
      </c>
      <c r="B19" s="77" t="s">
        <v>92</v>
      </c>
      <c r="C19" s="93">
        <v>1474</v>
      </c>
      <c r="D19" s="94">
        <v>1512</v>
      </c>
      <c r="E19" s="94">
        <v>1562</v>
      </c>
      <c r="F19" s="95">
        <v>1462</v>
      </c>
      <c r="G19" s="96">
        <v>532</v>
      </c>
      <c r="H19" s="77">
        <v>942</v>
      </c>
      <c r="I19" s="97">
        <f t="shared" si="0"/>
        <v>0.63907734056987786</v>
      </c>
      <c r="J19" s="98" t="str">
        <f t="shared" si="1"/>
        <v>61.4% - 66.3%</v>
      </c>
      <c r="K19" s="246">
        <v>535</v>
      </c>
      <c r="L19" s="246">
        <v>977</v>
      </c>
      <c r="M19" s="97">
        <f t="shared" si="16"/>
        <v>0.64616402116402116</v>
      </c>
      <c r="N19" s="98" t="str">
        <f t="shared" si="3"/>
        <v>62.2% - 67.0%</v>
      </c>
      <c r="O19" s="77">
        <v>578</v>
      </c>
      <c r="P19" s="246">
        <v>984</v>
      </c>
      <c r="Q19" s="97">
        <f t="shared" si="4"/>
        <v>0.62996158770806654</v>
      </c>
      <c r="R19" s="98" t="str">
        <f t="shared" si="5"/>
        <v>60.6% - 65.4%</v>
      </c>
      <c r="S19" s="94">
        <v>542</v>
      </c>
      <c r="T19" s="94">
        <v>920</v>
      </c>
      <c r="U19" s="97">
        <f t="shared" si="6"/>
        <v>0.62927496580027364</v>
      </c>
      <c r="V19" s="99" t="str">
        <f t="shared" si="7"/>
        <v>60.4% - 65.4%</v>
      </c>
      <c r="W19" s="96">
        <v>0</v>
      </c>
      <c r="X19" s="97">
        <f t="shared" si="8"/>
        <v>0</v>
      </c>
      <c r="Y19" s="77">
        <v>0</v>
      </c>
      <c r="Z19" s="97">
        <f t="shared" si="9"/>
        <v>0</v>
      </c>
      <c r="AA19" s="77">
        <v>0</v>
      </c>
      <c r="AB19" s="97">
        <f t="shared" si="10"/>
        <v>0</v>
      </c>
      <c r="AC19" s="77">
        <v>0</v>
      </c>
      <c r="AD19" s="101">
        <f t="shared" si="17"/>
        <v>0</v>
      </c>
      <c r="AE19" s="151">
        <v>0</v>
      </c>
      <c r="AF19" s="151">
        <v>0</v>
      </c>
      <c r="AG19" s="151">
        <v>0</v>
      </c>
      <c r="AH19" s="151">
        <v>0</v>
      </c>
      <c r="AI19" s="78">
        <f t="shared" si="12"/>
        <v>0</v>
      </c>
      <c r="AJ19" s="78">
        <f t="shared" si="13"/>
        <v>0</v>
      </c>
      <c r="AK19" s="78">
        <f t="shared" si="14"/>
        <v>0</v>
      </c>
      <c r="AL19" s="78">
        <f t="shared" si="15"/>
        <v>0</v>
      </c>
    </row>
    <row r="20" spans="1:38" s="78" customFormat="1" x14ac:dyDescent="0.2">
      <c r="A20" s="77" t="s">
        <v>93</v>
      </c>
      <c r="B20" s="77" t="s">
        <v>94</v>
      </c>
      <c r="C20" s="93">
        <v>1428</v>
      </c>
      <c r="D20" s="94">
        <v>1574</v>
      </c>
      <c r="E20" s="94">
        <v>1396</v>
      </c>
      <c r="F20" s="95">
        <v>1439</v>
      </c>
      <c r="G20" s="96">
        <v>461</v>
      </c>
      <c r="H20" s="77">
        <v>946</v>
      </c>
      <c r="I20" s="97">
        <f t="shared" si="0"/>
        <v>0.66246498599439774</v>
      </c>
      <c r="J20" s="98" t="str">
        <f t="shared" si="1"/>
        <v>63.8% - 68.7%</v>
      </c>
      <c r="K20" s="246">
        <v>525</v>
      </c>
      <c r="L20" s="246">
        <v>1009</v>
      </c>
      <c r="M20" s="97">
        <f t="shared" si="16"/>
        <v>0.64104193138500631</v>
      </c>
      <c r="N20" s="98" t="str">
        <f t="shared" si="3"/>
        <v>61.7% - 66.4%</v>
      </c>
      <c r="O20" s="77">
        <v>393</v>
      </c>
      <c r="P20" s="246">
        <v>994</v>
      </c>
      <c r="Q20" s="97">
        <f t="shared" si="4"/>
        <v>0.71203438395415475</v>
      </c>
      <c r="R20" s="98" t="str">
        <f t="shared" si="5"/>
        <v>68.8% - 73.5%</v>
      </c>
      <c r="S20" s="94">
        <v>463</v>
      </c>
      <c r="T20" s="94">
        <v>975</v>
      </c>
      <c r="U20" s="97">
        <f t="shared" si="6"/>
        <v>0.67755385684503122</v>
      </c>
      <c r="V20" s="99" t="str">
        <f t="shared" si="7"/>
        <v>65.3% - 70.1%</v>
      </c>
      <c r="W20" s="96">
        <v>21</v>
      </c>
      <c r="X20" s="97">
        <f t="shared" si="8"/>
        <v>1.4705882352941176E-2</v>
      </c>
      <c r="Y20" s="77">
        <v>40</v>
      </c>
      <c r="Z20" s="97">
        <f t="shared" si="9"/>
        <v>2.5412960609911054E-2</v>
      </c>
      <c r="AA20" s="77">
        <v>9</v>
      </c>
      <c r="AB20" s="97">
        <f t="shared" si="10"/>
        <v>6.4469914040114614E-3</v>
      </c>
      <c r="AC20" s="77">
        <v>1</v>
      </c>
      <c r="AD20" s="101">
        <f t="shared" si="17"/>
        <v>6.9492703266157052E-4</v>
      </c>
      <c r="AE20" s="151">
        <v>0</v>
      </c>
      <c r="AF20" s="151">
        <v>0</v>
      </c>
      <c r="AG20" s="151">
        <v>0</v>
      </c>
      <c r="AH20" s="151">
        <v>0</v>
      </c>
      <c r="AI20" s="78">
        <f t="shared" si="12"/>
        <v>0</v>
      </c>
      <c r="AJ20" s="78">
        <f t="shared" si="13"/>
        <v>0</v>
      </c>
      <c r="AK20" s="78">
        <f t="shared" si="14"/>
        <v>0</v>
      </c>
      <c r="AL20" s="78">
        <f t="shared" si="15"/>
        <v>0</v>
      </c>
    </row>
    <row r="21" spans="1:38" s="78" customFormat="1" x14ac:dyDescent="0.2">
      <c r="A21" s="77" t="s">
        <v>95</v>
      </c>
      <c r="B21" s="77" t="s">
        <v>96</v>
      </c>
      <c r="C21" s="93">
        <v>1452</v>
      </c>
      <c r="D21" s="94">
        <v>1488</v>
      </c>
      <c r="E21" s="94">
        <v>1451</v>
      </c>
      <c r="F21" s="95">
        <v>1371</v>
      </c>
      <c r="G21" s="96">
        <v>169</v>
      </c>
      <c r="H21" s="77">
        <v>1267</v>
      </c>
      <c r="I21" s="97">
        <f t="shared" si="0"/>
        <v>0.87258953168044073</v>
      </c>
      <c r="J21" s="98" t="str">
        <f t="shared" si="1"/>
        <v>85.4% - 88.9%</v>
      </c>
      <c r="K21" s="246">
        <v>173</v>
      </c>
      <c r="L21" s="246">
        <v>1298</v>
      </c>
      <c r="M21" s="97">
        <f t="shared" si="16"/>
        <v>0.87231182795698925</v>
      </c>
      <c r="N21" s="98" t="str">
        <f t="shared" si="3"/>
        <v>85.4% - 88.8%</v>
      </c>
      <c r="O21" s="77">
        <v>156</v>
      </c>
      <c r="P21" s="246">
        <v>1288</v>
      </c>
      <c r="Q21" s="97">
        <f t="shared" si="4"/>
        <v>0.88766368022053754</v>
      </c>
      <c r="R21" s="98" t="str">
        <f t="shared" si="5"/>
        <v>87.0% - 90.3%</v>
      </c>
      <c r="S21" s="94">
        <v>140</v>
      </c>
      <c r="T21" s="94">
        <v>1209</v>
      </c>
      <c r="U21" s="97">
        <f t="shared" si="6"/>
        <v>0.88183807439824946</v>
      </c>
      <c r="V21" s="99" t="str">
        <f t="shared" si="7"/>
        <v>86.4% - 89.8%</v>
      </c>
      <c r="W21" s="96">
        <v>16</v>
      </c>
      <c r="X21" s="97">
        <f t="shared" si="8"/>
        <v>1.1019283746556474E-2</v>
      </c>
      <c r="Y21" s="77">
        <v>17</v>
      </c>
      <c r="Z21" s="97">
        <f t="shared" si="9"/>
        <v>1.1424731182795699E-2</v>
      </c>
      <c r="AA21" s="77">
        <v>7</v>
      </c>
      <c r="AB21" s="97">
        <f t="shared" si="10"/>
        <v>4.8242591316333561E-3</v>
      </c>
      <c r="AC21" s="77">
        <v>22</v>
      </c>
      <c r="AD21" s="101">
        <f t="shared" si="17"/>
        <v>1.6046681254558718E-2</v>
      </c>
      <c r="AE21" s="151">
        <v>0</v>
      </c>
      <c r="AF21" s="151">
        <v>0</v>
      </c>
      <c r="AG21" s="151">
        <v>0</v>
      </c>
      <c r="AH21" s="151">
        <v>0</v>
      </c>
      <c r="AI21" s="78">
        <f t="shared" si="12"/>
        <v>0</v>
      </c>
      <c r="AJ21" s="78">
        <f t="shared" si="13"/>
        <v>0</v>
      </c>
      <c r="AK21" s="78">
        <f t="shared" si="14"/>
        <v>0</v>
      </c>
      <c r="AL21" s="78">
        <f t="shared" si="15"/>
        <v>0</v>
      </c>
    </row>
    <row r="22" spans="1:38" s="78" customFormat="1" x14ac:dyDescent="0.2">
      <c r="A22" s="77" t="s">
        <v>97</v>
      </c>
      <c r="B22" s="77" t="s">
        <v>1346</v>
      </c>
      <c r="C22" s="93">
        <v>1305</v>
      </c>
      <c r="D22" s="94">
        <v>1407</v>
      </c>
      <c r="E22" s="94">
        <v>1290</v>
      </c>
      <c r="F22" s="95">
        <v>1254</v>
      </c>
      <c r="G22" s="96">
        <v>233</v>
      </c>
      <c r="H22" s="77">
        <v>967</v>
      </c>
      <c r="I22" s="97"/>
      <c r="J22" s="98" t="str">
        <f t="shared" si="1"/>
        <v/>
      </c>
      <c r="K22" s="246">
        <v>262</v>
      </c>
      <c r="L22" s="246">
        <v>1063</v>
      </c>
      <c r="M22" s="97"/>
      <c r="N22" s="98" t="str">
        <f t="shared" si="3"/>
        <v/>
      </c>
      <c r="O22" s="77">
        <v>266</v>
      </c>
      <c r="P22" s="246">
        <v>992</v>
      </c>
      <c r="Q22" s="97">
        <f t="shared" si="4"/>
        <v>0.76899224806201549</v>
      </c>
      <c r="R22" s="98" t="str">
        <f t="shared" si="5"/>
        <v>74.5% - 79.1%</v>
      </c>
      <c r="S22" s="94">
        <v>243</v>
      </c>
      <c r="T22" s="94">
        <v>956</v>
      </c>
      <c r="U22" s="97">
        <f t="shared" si="6"/>
        <v>0.76236044657097291</v>
      </c>
      <c r="V22" s="99" t="str">
        <f t="shared" si="7"/>
        <v>73.8% - 78.5%</v>
      </c>
      <c r="W22" s="96">
        <v>105</v>
      </c>
      <c r="X22" s="97">
        <f t="shared" si="8"/>
        <v>8.0459770114942528E-2</v>
      </c>
      <c r="Y22" s="77">
        <v>82</v>
      </c>
      <c r="Z22" s="97">
        <f t="shared" si="9"/>
        <v>5.8280028429282163E-2</v>
      </c>
      <c r="AA22" s="77">
        <v>32</v>
      </c>
      <c r="AB22" s="97">
        <f t="shared" si="10"/>
        <v>2.4806201550387597E-2</v>
      </c>
      <c r="AC22" s="77">
        <v>55</v>
      </c>
      <c r="AD22" s="101">
        <f t="shared" si="17"/>
        <v>4.3859649122807015E-2</v>
      </c>
      <c r="AE22" s="151">
        <v>0</v>
      </c>
      <c r="AF22" s="151">
        <v>0</v>
      </c>
      <c r="AG22" s="151">
        <v>0</v>
      </c>
      <c r="AH22" s="151">
        <v>0</v>
      </c>
      <c r="AI22" s="78">
        <f t="shared" si="12"/>
        <v>1</v>
      </c>
      <c r="AJ22" s="78">
        <f t="shared" si="13"/>
        <v>1</v>
      </c>
      <c r="AK22" s="78">
        <f t="shared" si="14"/>
        <v>0</v>
      </c>
      <c r="AL22" s="78">
        <f t="shared" si="15"/>
        <v>0</v>
      </c>
    </row>
    <row r="23" spans="1:38" s="78" customFormat="1" x14ac:dyDescent="0.2">
      <c r="A23" s="77" t="s">
        <v>98</v>
      </c>
      <c r="B23" s="77" t="s">
        <v>99</v>
      </c>
      <c r="C23" s="93">
        <v>787</v>
      </c>
      <c r="D23" s="94">
        <v>851</v>
      </c>
      <c r="E23" s="94">
        <v>829</v>
      </c>
      <c r="F23" s="95">
        <v>791</v>
      </c>
      <c r="G23" s="96">
        <v>220</v>
      </c>
      <c r="H23" s="77">
        <v>567</v>
      </c>
      <c r="I23" s="97">
        <f t="shared" si="0"/>
        <v>0.72045743329097844</v>
      </c>
      <c r="J23" s="98" t="str">
        <f t="shared" si="1"/>
        <v>68.8% - 75.1%</v>
      </c>
      <c r="K23" s="246">
        <v>266</v>
      </c>
      <c r="L23" s="246">
        <v>585</v>
      </c>
      <c r="M23" s="97">
        <f t="shared" si="16"/>
        <v>0.68742655699177435</v>
      </c>
      <c r="N23" s="98" t="str">
        <f t="shared" si="3"/>
        <v>65.5% - 71.8%</v>
      </c>
      <c r="O23" s="77">
        <v>240</v>
      </c>
      <c r="P23" s="246">
        <v>589</v>
      </c>
      <c r="Q23" s="97">
        <f t="shared" si="4"/>
        <v>0.71049457177322073</v>
      </c>
      <c r="R23" s="98" t="str">
        <f t="shared" si="5"/>
        <v>67.9% - 74.0%</v>
      </c>
      <c r="S23" s="94">
        <v>214</v>
      </c>
      <c r="T23" s="94">
        <v>577</v>
      </c>
      <c r="U23" s="97">
        <f t="shared" si="6"/>
        <v>0.72945638432364102</v>
      </c>
      <c r="V23" s="99" t="str">
        <f t="shared" si="7"/>
        <v>69.7% - 75.9%</v>
      </c>
      <c r="W23" s="96">
        <v>0</v>
      </c>
      <c r="X23" s="97">
        <f t="shared" si="8"/>
        <v>0</v>
      </c>
      <c r="Y23" s="77">
        <v>0</v>
      </c>
      <c r="Z23" s="97">
        <f t="shared" si="9"/>
        <v>0</v>
      </c>
      <c r="AA23" s="77">
        <v>0</v>
      </c>
      <c r="AB23" s="97">
        <f t="shared" si="10"/>
        <v>0</v>
      </c>
      <c r="AC23" s="77">
        <v>0</v>
      </c>
      <c r="AD23" s="101">
        <f t="shared" si="17"/>
        <v>0</v>
      </c>
      <c r="AE23" s="151">
        <v>0</v>
      </c>
      <c r="AF23" s="151">
        <v>0</v>
      </c>
      <c r="AG23" s="151">
        <v>0</v>
      </c>
      <c r="AH23" s="151">
        <v>0</v>
      </c>
      <c r="AI23" s="78">
        <f t="shared" si="12"/>
        <v>0</v>
      </c>
      <c r="AJ23" s="78">
        <f t="shared" si="13"/>
        <v>0</v>
      </c>
      <c r="AK23" s="78">
        <f t="shared" si="14"/>
        <v>0</v>
      </c>
      <c r="AL23" s="78">
        <f t="shared" si="15"/>
        <v>0</v>
      </c>
    </row>
    <row r="24" spans="1:38" s="78" customFormat="1" x14ac:dyDescent="0.2">
      <c r="A24" s="77" t="s">
        <v>100</v>
      </c>
      <c r="B24" s="77" t="s">
        <v>1347</v>
      </c>
      <c r="C24" s="93">
        <v>1436</v>
      </c>
      <c r="D24" s="94">
        <v>1464</v>
      </c>
      <c r="E24" s="94">
        <v>1479</v>
      </c>
      <c r="F24" s="95">
        <v>1366</v>
      </c>
      <c r="G24" s="96">
        <v>271</v>
      </c>
      <c r="H24" s="77">
        <v>1161</v>
      </c>
      <c r="I24" s="97">
        <f t="shared" si="0"/>
        <v>0.8084958217270195</v>
      </c>
      <c r="J24" s="98" t="str">
        <f t="shared" si="1"/>
        <v>78.7% - 82.8%</v>
      </c>
      <c r="K24" s="246">
        <v>254</v>
      </c>
      <c r="L24" s="246">
        <v>1201</v>
      </c>
      <c r="M24" s="97">
        <f t="shared" si="16"/>
        <v>0.82035519125683065</v>
      </c>
      <c r="N24" s="98" t="str">
        <f t="shared" si="3"/>
        <v>80.0% - 83.9%</v>
      </c>
      <c r="O24" s="77">
        <v>272</v>
      </c>
      <c r="P24" s="246">
        <v>1204</v>
      </c>
      <c r="Q24" s="97">
        <f t="shared" si="4"/>
        <v>0.81406355645706563</v>
      </c>
      <c r="R24" s="98" t="str">
        <f t="shared" si="5"/>
        <v>79.3% - 83.3%</v>
      </c>
      <c r="S24" s="94">
        <v>287</v>
      </c>
      <c r="T24" s="94">
        <v>1070</v>
      </c>
      <c r="U24" s="97">
        <f t="shared" si="6"/>
        <v>0.78330893118594436</v>
      </c>
      <c r="V24" s="99" t="str">
        <f t="shared" si="7"/>
        <v>76.1% - 80.4%</v>
      </c>
      <c r="W24" s="96">
        <v>4</v>
      </c>
      <c r="X24" s="97">
        <f t="shared" si="8"/>
        <v>2.7855153203342618E-3</v>
      </c>
      <c r="Y24" s="77">
        <v>9</v>
      </c>
      <c r="Z24" s="97">
        <f t="shared" si="9"/>
        <v>6.1475409836065573E-3</v>
      </c>
      <c r="AA24" s="77">
        <v>3</v>
      </c>
      <c r="AB24" s="97">
        <f t="shared" si="10"/>
        <v>2.0283975659229209E-3</v>
      </c>
      <c r="AC24" s="77">
        <v>9</v>
      </c>
      <c r="AD24" s="101">
        <f t="shared" si="17"/>
        <v>6.5885797950219621E-3</v>
      </c>
      <c r="AE24" s="151">
        <v>0</v>
      </c>
      <c r="AF24" s="151">
        <v>0</v>
      </c>
      <c r="AG24" s="151">
        <v>0</v>
      </c>
      <c r="AH24" s="151">
        <v>0</v>
      </c>
      <c r="AI24" s="78">
        <f t="shared" si="12"/>
        <v>0</v>
      </c>
      <c r="AJ24" s="78">
        <f t="shared" si="13"/>
        <v>0</v>
      </c>
      <c r="AK24" s="78">
        <f t="shared" si="14"/>
        <v>0</v>
      </c>
      <c r="AL24" s="78">
        <f t="shared" si="15"/>
        <v>0</v>
      </c>
    </row>
    <row r="25" spans="1:38" s="78" customFormat="1" x14ac:dyDescent="0.2">
      <c r="A25" s="77" t="s">
        <v>101</v>
      </c>
      <c r="B25" s="77" t="s">
        <v>1348</v>
      </c>
      <c r="C25" s="93">
        <v>1379</v>
      </c>
      <c r="D25" s="94">
        <v>1476</v>
      </c>
      <c r="E25" s="94">
        <v>1351</v>
      </c>
      <c r="F25" s="95">
        <v>1419</v>
      </c>
      <c r="G25" s="96">
        <v>163</v>
      </c>
      <c r="H25" s="77">
        <v>1211</v>
      </c>
      <c r="I25" s="97">
        <f t="shared" si="0"/>
        <v>0.87817258883248728</v>
      </c>
      <c r="J25" s="98" t="str">
        <f t="shared" si="1"/>
        <v>86.0% - 89.4%</v>
      </c>
      <c r="K25" s="246">
        <v>175</v>
      </c>
      <c r="L25" s="246">
        <v>1301</v>
      </c>
      <c r="M25" s="97">
        <f t="shared" si="16"/>
        <v>0.88143631436314362</v>
      </c>
      <c r="N25" s="98" t="str">
        <f t="shared" si="3"/>
        <v>86.4% - 89.7%</v>
      </c>
      <c r="O25" s="77">
        <v>137</v>
      </c>
      <c r="P25" s="246">
        <v>1210</v>
      </c>
      <c r="Q25" s="97">
        <f t="shared" si="4"/>
        <v>0.89563286454478164</v>
      </c>
      <c r="R25" s="98" t="str">
        <f t="shared" si="5"/>
        <v>87.8% - 91.1%</v>
      </c>
      <c r="S25" s="94">
        <v>163</v>
      </c>
      <c r="T25" s="94">
        <v>1249</v>
      </c>
      <c r="U25" s="97">
        <f t="shared" si="6"/>
        <v>0.88019732205778722</v>
      </c>
      <c r="V25" s="99" t="str">
        <f t="shared" si="7"/>
        <v>86.2% - 89.6%</v>
      </c>
      <c r="W25" s="96">
        <v>5</v>
      </c>
      <c r="X25" s="97">
        <f t="shared" si="8"/>
        <v>3.6258158085569255E-3</v>
      </c>
      <c r="Y25" s="77">
        <v>0</v>
      </c>
      <c r="Z25" s="97">
        <f t="shared" si="9"/>
        <v>0</v>
      </c>
      <c r="AA25" s="77">
        <v>4</v>
      </c>
      <c r="AB25" s="97">
        <f t="shared" si="10"/>
        <v>2.9607698001480384E-3</v>
      </c>
      <c r="AC25" s="77">
        <v>7</v>
      </c>
      <c r="AD25" s="101">
        <f t="shared" si="17"/>
        <v>4.9330514446793514E-3</v>
      </c>
      <c r="AE25" s="151">
        <v>0</v>
      </c>
      <c r="AF25" s="151">
        <v>0</v>
      </c>
      <c r="AG25" s="151">
        <v>0</v>
      </c>
      <c r="AH25" s="151">
        <v>0</v>
      </c>
      <c r="AI25" s="78">
        <f t="shared" si="12"/>
        <v>0</v>
      </c>
      <c r="AJ25" s="78">
        <f t="shared" si="13"/>
        <v>0</v>
      </c>
      <c r="AK25" s="78">
        <f t="shared" si="14"/>
        <v>0</v>
      </c>
      <c r="AL25" s="78">
        <f t="shared" si="15"/>
        <v>0</v>
      </c>
    </row>
    <row r="26" spans="1:38" s="78" customFormat="1" x14ac:dyDescent="0.2">
      <c r="A26" s="77" t="s">
        <v>102</v>
      </c>
      <c r="B26" s="77" t="s">
        <v>103</v>
      </c>
      <c r="C26" s="93">
        <v>2067</v>
      </c>
      <c r="D26" s="94">
        <v>2262</v>
      </c>
      <c r="E26" s="94">
        <v>2216</v>
      </c>
      <c r="F26" s="95">
        <v>2062</v>
      </c>
      <c r="G26" s="96">
        <v>735</v>
      </c>
      <c r="H26" s="77">
        <v>1331</v>
      </c>
      <c r="I26" s="97">
        <f t="shared" si="0"/>
        <v>0.64392839864537976</v>
      </c>
      <c r="J26" s="98" t="str">
        <f t="shared" si="1"/>
        <v>62.3% - 66.4%</v>
      </c>
      <c r="K26" s="246">
        <v>825</v>
      </c>
      <c r="L26" s="246">
        <v>1437</v>
      </c>
      <c r="M26" s="97">
        <f t="shared" si="16"/>
        <v>0.63527851458885942</v>
      </c>
      <c r="N26" s="98" t="str">
        <f t="shared" si="3"/>
        <v>61.5% - 65.5%</v>
      </c>
      <c r="O26" s="77">
        <v>725</v>
      </c>
      <c r="P26" s="246">
        <v>1491</v>
      </c>
      <c r="Q26" s="97">
        <f t="shared" si="4"/>
        <v>0.67283393501805056</v>
      </c>
      <c r="R26" s="98" t="str">
        <f t="shared" si="5"/>
        <v>65.3% - 69.2%</v>
      </c>
      <c r="S26" s="94">
        <v>704</v>
      </c>
      <c r="T26" s="94">
        <v>1358</v>
      </c>
      <c r="U26" s="97">
        <f t="shared" si="6"/>
        <v>0.65858389912706106</v>
      </c>
      <c r="V26" s="99" t="str">
        <f t="shared" si="7"/>
        <v>63.8% - 67.9%</v>
      </c>
      <c r="W26" s="96">
        <v>1</v>
      </c>
      <c r="X26" s="97">
        <f t="shared" si="8"/>
        <v>4.8379293662312528E-4</v>
      </c>
      <c r="Y26" s="77">
        <v>0</v>
      </c>
      <c r="Z26" s="97">
        <f t="shared" si="9"/>
        <v>0</v>
      </c>
      <c r="AA26" s="77">
        <v>0</v>
      </c>
      <c r="AB26" s="97">
        <f t="shared" si="10"/>
        <v>0</v>
      </c>
      <c r="AC26" s="77">
        <v>0</v>
      </c>
      <c r="AD26" s="101">
        <f t="shared" si="17"/>
        <v>0</v>
      </c>
      <c r="AE26" s="151">
        <v>0</v>
      </c>
      <c r="AF26" s="151">
        <v>0</v>
      </c>
      <c r="AG26" s="151">
        <v>0</v>
      </c>
      <c r="AH26" s="151">
        <v>0</v>
      </c>
      <c r="AI26" s="78">
        <f t="shared" si="12"/>
        <v>0</v>
      </c>
      <c r="AJ26" s="78">
        <f t="shared" si="13"/>
        <v>0</v>
      </c>
      <c r="AK26" s="78">
        <f t="shared" si="14"/>
        <v>0</v>
      </c>
      <c r="AL26" s="78">
        <f t="shared" si="15"/>
        <v>0</v>
      </c>
    </row>
    <row r="27" spans="1:38" s="78" customFormat="1" x14ac:dyDescent="0.2">
      <c r="A27" s="77" t="s">
        <v>104</v>
      </c>
      <c r="B27" s="77" t="s">
        <v>105</v>
      </c>
      <c r="C27" s="93">
        <v>1242</v>
      </c>
      <c r="D27" s="94">
        <v>1238</v>
      </c>
      <c r="E27" s="94">
        <v>1204</v>
      </c>
      <c r="F27" s="95">
        <v>1160</v>
      </c>
      <c r="G27" s="96">
        <v>102</v>
      </c>
      <c r="H27" s="77">
        <v>1140</v>
      </c>
      <c r="I27" s="97">
        <f t="shared" si="0"/>
        <v>0.91787439613526567</v>
      </c>
      <c r="J27" s="98" t="str">
        <f t="shared" si="1"/>
        <v>90.1% - 93.2%</v>
      </c>
      <c r="K27" s="246">
        <v>95</v>
      </c>
      <c r="L27" s="246">
        <v>1143</v>
      </c>
      <c r="M27" s="97">
        <f t="shared" si="16"/>
        <v>0.92326332794830368</v>
      </c>
      <c r="N27" s="98" t="str">
        <f t="shared" si="3"/>
        <v>90.7% - 93.7%</v>
      </c>
      <c r="O27" s="77">
        <v>114</v>
      </c>
      <c r="P27" s="246">
        <v>1090</v>
      </c>
      <c r="Q27" s="97">
        <f t="shared" si="4"/>
        <v>0.90531561461794019</v>
      </c>
      <c r="R27" s="98" t="str">
        <f t="shared" si="5"/>
        <v>88.7% - 92.1%</v>
      </c>
      <c r="S27" s="94">
        <v>104</v>
      </c>
      <c r="T27" s="94">
        <v>1056</v>
      </c>
      <c r="U27" s="97"/>
      <c r="V27" s="99" t="str">
        <f t="shared" si="7"/>
        <v/>
      </c>
      <c r="W27" s="96">
        <v>0</v>
      </c>
      <c r="X27" s="97">
        <f t="shared" si="8"/>
        <v>0</v>
      </c>
      <c r="Y27" s="77">
        <v>0</v>
      </c>
      <c r="Z27" s="97">
        <f t="shared" si="9"/>
        <v>0</v>
      </c>
      <c r="AA27" s="77">
        <v>0</v>
      </c>
      <c r="AB27" s="97">
        <f t="shared" si="10"/>
        <v>0</v>
      </c>
      <c r="AC27" s="77">
        <v>0</v>
      </c>
      <c r="AD27" s="101">
        <f t="shared" si="17"/>
        <v>0</v>
      </c>
      <c r="AE27" s="151">
        <v>0</v>
      </c>
      <c r="AF27" s="151">
        <v>0</v>
      </c>
      <c r="AG27" s="151">
        <v>0</v>
      </c>
      <c r="AH27" s="151">
        <v>1</v>
      </c>
      <c r="AI27" s="78">
        <f t="shared" si="12"/>
        <v>0</v>
      </c>
      <c r="AJ27" s="78">
        <f t="shared" si="13"/>
        <v>0</v>
      </c>
      <c r="AK27" s="78">
        <f t="shared" si="14"/>
        <v>0</v>
      </c>
      <c r="AL27" s="78">
        <f t="shared" si="15"/>
        <v>0</v>
      </c>
    </row>
    <row r="28" spans="1:38" s="78" customFormat="1" x14ac:dyDescent="0.2">
      <c r="A28" s="77" t="s">
        <v>106</v>
      </c>
      <c r="B28" s="77" t="s">
        <v>107</v>
      </c>
      <c r="C28" s="93">
        <v>692</v>
      </c>
      <c r="D28" s="94">
        <v>697</v>
      </c>
      <c r="E28" s="94">
        <v>680</v>
      </c>
      <c r="F28" s="95">
        <v>685</v>
      </c>
      <c r="G28" s="96">
        <v>185</v>
      </c>
      <c r="H28" s="77">
        <v>507</v>
      </c>
      <c r="I28" s="97">
        <f t="shared" si="0"/>
        <v>0.73265895953757221</v>
      </c>
      <c r="J28" s="98" t="str">
        <f t="shared" si="1"/>
        <v>69.8% - 76.4%</v>
      </c>
      <c r="K28" s="246">
        <v>164</v>
      </c>
      <c r="L28" s="246">
        <v>533</v>
      </c>
      <c r="M28" s="97">
        <f t="shared" si="16"/>
        <v>0.76470588235294112</v>
      </c>
      <c r="N28" s="98" t="str">
        <f t="shared" si="3"/>
        <v>73.2% - 79.5%</v>
      </c>
      <c r="O28" s="77">
        <v>143</v>
      </c>
      <c r="P28" s="246">
        <v>537</v>
      </c>
      <c r="Q28" s="97">
        <f t="shared" si="4"/>
        <v>0.78970588235294115</v>
      </c>
      <c r="R28" s="98" t="str">
        <f t="shared" si="5"/>
        <v>75.7% - 81.9%</v>
      </c>
      <c r="S28" s="94">
        <v>161</v>
      </c>
      <c r="T28" s="94">
        <v>524</v>
      </c>
      <c r="U28" s="97">
        <f t="shared" si="6"/>
        <v>0.76496350364963506</v>
      </c>
      <c r="V28" s="99" t="str">
        <f t="shared" si="7"/>
        <v>73.2% - 79.5%</v>
      </c>
      <c r="W28" s="96">
        <v>0</v>
      </c>
      <c r="X28" s="97">
        <f t="shared" si="8"/>
        <v>0</v>
      </c>
      <c r="Y28" s="77">
        <v>0</v>
      </c>
      <c r="Z28" s="97">
        <f t="shared" si="9"/>
        <v>0</v>
      </c>
      <c r="AA28" s="77">
        <v>0</v>
      </c>
      <c r="AB28" s="97">
        <f t="shared" si="10"/>
        <v>0</v>
      </c>
      <c r="AC28" s="77">
        <v>0</v>
      </c>
      <c r="AD28" s="101">
        <f t="shared" si="17"/>
        <v>0</v>
      </c>
      <c r="AE28" s="151">
        <v>0</v>
      </c>
      <c r="AF28" s="151">
        <v>0</v>
      </c>
      <c r="AG28" s="151">
        <v>0</v>
      </c>
      <c r="AH28" s="151">
        <v>0</v>
      </c>
      <c r="AI28" s="78">
        <f t="shared" si="12"/>
        <v>0</v>
      </c>
      <c r="AJ28" s="78">
        <f t="shared" si="13"/>
        <v>0</v>
      </c>
      <c r="AK28" s="78">
        <f t="shared" si="14"/>
        <v>0</v>
      </c>
      <c r="AL28" s="78">
        <f t="shared" si="15"/>
        <v>0</v>
      </c>
    </row>
    <row r="29" spans="1:38" s="78" customFormat="1" x14ac:dyDescent="0.2">
      <c r="A29" s="77" t="s">
        <v>108</v>
      </c>
      <c r="B29" s="77" t="s">
        <v>1349</v>
      </c>
      <c r="C29" s="93">
        <v>757</v>
      </c>
      <c r="D29" s="94">
        <v>841</v>
      </c>
      <c r="E29" s="94">
        <v>759</v>
      </c>
      <c r="F29" s="95">
        <v>788</v>
      </c>
      <c r="G29" s="96">
        <v>340</v>
      </c>
      <c r="H29" s="77">
        <v>417</v>
      </c>
      <c r="I29" s="97">
        <f t="shared" si="0"/>
        <v>0.55085865257595767</v>
      </c>
      <c r="J29" s="98" t="str">
        <f t="shared" si="1"/>
        <v>51.5% - 58.6%</v>
      </c>
      <c r="K29" s="246">
        <v>370</v>
      </c>
      <c r="L29" s="246">
        <v>471</v>
      </c>
      <c r="M29" s="97">
        <f t="shared" si="16"/>
        <v>0.56004756242568376</v>
      </c>
      <c r="N29" s="98" t="str">
        <f t="shared" si="3"/>
        <v>52.6% - 59.3%</v>
      </c>
      <c r="O29" s="77">
        <v>317</v>
      </c>
      <c r="P29" s="246">
        <v>442</v>
      </c>
      <c r="Q29" s="97">
        <f t="shared" si="4"/>
        <v>0.58234519104084326</v>
      </c>
      <c r="R29" s="98" t="str">
        <f t="shared" si="5"/>
        <v>54.7% - 61.7%</v>
      </c>
      <c r="S29" s="94">
        <v>323</v>
      </c>
      <c r="T29" s="94">
        <v>465</v>
      </c>
      <c r="U29" s="97">
        <f t="shared" si="6"/>
        <v>0.59010152284263961</v>
      </c>
      <c r="V29" s="99" t="str">
        <f t="shared" si="7"/>
        <v>55.5% - 62.4%</v>
      </c>
      <c r="W29" s="96">
        <v>0</v>
      </c>
      <c r="X29" s="97">
        <f t="shared" si="8"/>
        <v>0</v>
      </c>
      <c r="Y29" s="77">
        <v>0</v>
      </c>
      <c r="Z29" s="97">
        <f t="shared" si="9"/>
        <v>0</v>
      </c>
      <c r="AA29" s="77">
        <v>0</v>
      </c>
      <c r="AB29" s="97">
        <f t="shared" si="10"/>
        <v>0</v>
      </c>
      <c r="AC29" s="77">
        <v>0</v>
      </c>
      <c r="AD29" s="101">
        <f t="shared" si="17"/>
        <v>0</v>
      </c>
      <c r="AE29" s="151">
        <v>0</v>
      </c>
      <c r="AF29" s="151">
        <v>0</v>
      </c>
      <c r="AG29" s="151">
        <v>0</v>
      </c>
      <c r="AH29" s="151">
        <v>0</v>
      </c>
      <c r="AI29" s="78">
        <f t="shared" si="12"/>
        <v>0</v>
      </c>
      <c r="AJ29" s="78">
        <f t="shared" si="13"/>
        <v>0</v>
      </c>
      <c r="AK29" s="78">
        <f t="shared" si="14"/>
        <v>0</v>
      </c>
      <c r="AL29" s="78">
        <f t="shared" si="15"/>
        <v>0</v>
      </c>
    </row>
    <row r="30" spans="1:38" s="78" customFormat="1" x14ac:dyDescent="0.2">
      <c r="A30" s="77" t="s">
        <v>109</v>
      </c>
      <c r="B30" s="77" t="s">
        <v>110</v>
      </c>
      <c r="C30" s="93">
        <v>930</v>
      </c>
      <c r="D30" s="94">
        <v>1033</v>
      </c>
      <c r="E30" s="94">
        <v>959</v>
      </c>
      <c r="F30" s="95">
        <v>943</v>
      </c>
      <c r="G30" s="96">
        <v>195</v>
      </c>
      <c r="H30" s="77">
        <v>735</v>
      </c>
      <c r="I30" s="97">
        <f t="shared" si="0"/>
        <v>0.79032258064516125</v>
      </c>
      <c r="J30" s="98" t="str">
        <f t="shared" si="1"/>
        <v>76.3% - 81.5%</v>
      </c>
      <c r="K30" s="246">
        <v>207</v>
      </c>
      <c r="L30" s="246">
        <v>825</v>
      </c>
      <c r="M30" s="97">
        <f t="shared" si="16"/>
        <v>0.7986447241045499</v>
      </c>
      <c r="N30" s="98" t="str">
        <f t="shared" si="3"/>
        <v>77.3% - 82.2%</v>
      </c>
      <c r="O30" s="77">
        <v>219</v>
      </c>
      <c r="P30" s="246">
        <v>740</v>
      </c>
      <c r="Q30" s="97">
        <f t="shared" si="4"/>
        <v>0.77163712200208545</v>
      </c>
      <c r="R30" s="98" t="str">
        <f t="shared" si="5"/>
        <v>74.4% - 79.7%</v>
      </c>
      <c r="S30" s="94">
        <v>213</v>
      </c>
      <c r="T30" s="94">
        <v>726</v>
      </c>
      <c r="U30" s="97">
        <f t="shared" si="6"/>
        <v>0.76988335100742311</v>
      </c>
      <c r="V30" s="99" t="str">
        <f t="shared" si="7"/>
        <v>74.2% - 79.6%</v>
      </c>
      <c r="W30" s="96">
        <v>0</v>
      </c>
      <c r="X30" s="97">
        <f t="shared" si="8"/>
        <v>0</v>
      </c>
      <c r="Y30" s="77">
        <v>1</v>
      </c>
      <c r="Z30" s="97">
        <f t="shared" si="9"/>
        <v>9.6805421103581804E-4</v>
      </c>
      <c r="AA30" s="77">
        <v>0</v>
      </c>
      <c r="AB30" s="97">
        <f t="shared" si="10"/>
        <v>0</v>
      </c>
      <c r="AC30" s="77">
        <v>4</v>
      </c>
      <c r="AD30" s="101">
        <f t="shared" si="17"/>
        <v>4.2417815482502655E-3</v>
      </c>
      <c r="AE30" s="151">
        <v>0</v>
      </c>
      <c r="AF30" s="151">
        <v>0</v>
      </c>
      <c r="AG30" s="151">
        <v>0</v>
      </c>
      <c r="AH30" s="151">
        <v>0</v>
      </c>
      <c r="AI30" s="78">
        <f t="shared" si="12"/>
        <v>0</v>
      </c>
      <c r="AJ30" s="78">
        <f t="shared" si="13"/>
        <v>0</v>
      </c>
      <c r="AK30" s="78">
        <f t="shared" si="14"/>
        <v>0</v>
      </c>
      <c r="AL30" s="78">
        <f t="shared" si="15"/>
        <v>0</v>
      </c>
    </row>
    <row r="31" spans="1:38" s="78" customFormat="1" x14ac:dyDescent="0.2">
      <c r="A31" s="77" t="s">
        <v>111</v>
      </c>
      <c r="B31" s="77" t="s">
        <v>112</v>
      </c>
      <c r="C31" s="93">
        <v>637</v>
      </c>
      <c r="D31" s="94">
        <v>614</v>
      </c>
      <c r="E31" s="94">
        <v>636</v>
      </c>
      <c r="F31" s="95">
        <v>620</v>
      </c>
      <c r="G31" s="96">
        <v>207</v>
      </c>
      <c r="H31" s="77">
        <v>430</v>
      </c>
      <c r="I31" s="97">
        <f t="shared" si="0"/>
        <v>0.67503924646781788</v>
      </c>
      <c r="J31" s="98" t="str">
        <f t="shared" si="1"/>
        <v>63.8% - 71.0%</v>
      </c>
      <c r="K31" s="246">
        <v>201</v>
      </c>
      <c r="L31" s="246">
        <v>413</v>
      </c>
      <c r="M31" s="97">
        <f t="shared" si="16"/>
        <v>0.67263843648208466</v>
      </c>
      <c r="N31" s="98" t="str">
        <f t="shared" si="3"/>
        <v>63.5% - 70.9%</v>
      </c>
      <c r="O31" s="77">
        <v>202</v>
      </c>
      <c r="P31" s="246">
        <v>434</v>
      </c>
      <c r="Q31" s="97">
        <f t="shared" si="4"/>
        <v>0.6823899371069182</v>
      </c>
      <c r="R31" s="98" t="str">
        <f t="shared" si="5"/>
        <v>64.5% - 71.7%</v>
      </c>
      <c r="S31" s="94">
        <v>220</v>
      </c>
      <c r="T31" s="94">
        <v>400</v>
      </c>
      <c r="U31" s="97">
        <f t="shared" si="6"/>
        <v>0.64516129032258063</v>
      </c>
      <c r="V31" s="99" t="str">
        <f t="shared" si="7"/>
        <v>60.7% - 68.2%</v>
      </c>
      <c r="W31" s="96">
        <v>0</v>
      </c>
      <c r="X31" s="97">
        <f t="shared" si="8"/>
        <v>0</v>
      </c>
      <c r="Y31" s="77">
        <v>0</v>
      </c>
      <c r="Z31" s="97">
        <f t="shared" si="9"/>
        <v>0</v>
      </c>
      <c r="AA31" s="77">
        <v>0</v>
      </c>
      <c r="AB31" s="97">
        <f t="shared" si="10"/>
        <v>0</v>
      </c>
      <c r="AC31" s="77">
        <v>0</v>
      </c>
      <c r="AD31" s="101">
        <f t="shared" si="17"/>
        <v>0</v>
      </c>
      <c r="AE31" s="151">
        <v>0</v>
      </c>
      <c r="AF31" s="151">
        <v>0</v>
      </c>
      <c r="AG31" s="151">
        <v>0</v>
      </c>
      <c r="AH31" s="151">
        <v>0</v>
      </c>
      <c r="AI31" s="78">
        <f t="shared" si="12"/>
        <v>0</v>
      </c>
      <c r="AJ31" s="78">
        <f t="shared" si="13"/>
        <v>0</v>
      </c>
      <c r="AK31" s="78">
        <f t="shared" si="14"/>
        <v>0</v>
      </c>
      <c r="AL31" s="78">
        <f t="shared" si="15"/>
        <v>0</v>
      </c>
    </row>
    <row r="32" spans="1:38" s="78" customFormat="1" x14ac:dyDescent="0.2">
      <c r="A32" s="77" t="s">
        <v>113</v>
      </c>
      <c r="B32" s="77" t="s">
        <v>114</v>
      </c>
      <c r="C32" s="93">
        <v>1271</v>
      </c>
      <c r="D32" s="94">
        <v>1330</v>
      </c>
      <c r="E32" s="94">
        <v>1354</v>
      </c>
      <c r="F32" s="95">
        <v>1266</v>
      </c>
      <c r="G32" s="96">
        <v>541</v>
      </c>
      <c r="H32" s="77">
        <v>730</v>
      </c>
      <c r="I32" s="97">
        <f t="shared" si="0"/>
        <v>0.57435090479937057</v>
      </c>
      <c r="J32" s="98" t="str">
        <f t="shared" si="1"/>
        <v>54.7% - 60.1%</v>
      </c>
      <c r="K32" s="246">
        <v>531</v>
      </c>
      <c r="L32" s="246">
        <v>799</v>
      </c>
      <c r="M32" s="97">
        <f t="shared" si="16"/>
        <v>0.60075187969924815</v>
      </c>
      <c r="N32" s="98" t="str">
        <f t="shared" si="3"/>
        <v>57.4% - 62.7%</v>
      </c>
      <c r="O32" s="77">
        <v>549</v>
      </c>
      <c r="P32" s="246">
        <v>805</v>
      </c>
      <c r="Q32" s="97">
        <f t="shared" si="4"/>
        <v>0.59453471196454943</v>
      </c>
      <c r="R32" s="98" t="str">
        <f t="shared" si="5"/>
        <v>56.8% - 62.0%</v>
      </c>
      <c r="S32" s="94">
        <v>495</v>
      </c>
      <c r="T32" s="94">
        <v>771</v>
      </c>
      <c r="U32" s="97">
        <f t="shared" si="6"/>
        <v>0.60900473933649291</v>
      </c>
      <c r="V32" s="99" t="str">
        <f t="shared" si="7"/>
        <v>58.2% - 63.6%</v>
      </c>
      <c r="W32" s="96">
        <v>0</v>
      </c>
      <c r="X32" s="97">
        <f t="shared" si="8"/>
        <v>0</v>
      </c>
      <c r="Y32" s="77">
        <v>0</v>
      </c>
      <c r="Z32" s="97">
        <f t="shared" si="9"/>
        <v>0</v>
      </c>
      <c r="AA32" s="77">
        <v>0</v>
      </c>
      <c r="AB32" s="97">
        <f t="shared" si="10"/>
        <v>0</v>
      </c>
      <c r="AC32" s="77">
        <v>0</v>
      </c>
      <c r="AD32" s="101">
        <f t="shared" si="17"/>
        <v>0</v>
      </c>
      <c r="AE32" s="151">
        <v>0</v>
      </c>
      <c r="AF32" s="151">
        <v>0</v>
      </c>
      <c r="AG32" s="151">
        <v>0</v>
      </c>
      <c r="AH32" s="151">
        <v>0</v>
      </c>
      <c r="AI32" s="78">
        <f t="shared" si="12"/>
        <v>0</v>
      </c>
      <c r="AJ32" s="78">
        <f t="shared" si="13"/>
        <v>0</v>
      </c>
      <c r="AK32" s="78">
        <f t="shared" si="14"/>
        <v>0</v>
      </c>
      <c r="AL32" s="78">
        <f t="shared" si="15"/>
        <v>0</v>
      </c>
    </row>
    <row r="33" spans="1:38" s="78" customFormat="1" x14ac:dyDescent="0.2">
      <c r="A33" s="77" t="s">
        <v>115</v>
      </c>
      <c r="B33" s="77" t="s">
        <v>116</v>
      </c>
      <c r="C33" s="93">
        <v>1010</v>
      </c>
      <c r="D33" s="94">
        <v>1077</v>
      </c>
      <c r="E33" s="94">
        <v>936</v>
      </c>
      <c r="F33" s="95">
        <v>929</v>
      </c>
      <c r="G33" s="96">
        <v>113</v>
      </c>
      <c r="H33" s="77">
        <v>890</v>
      </c>
      <c r="I33" s="97">
        <f t="shared" si="0"/>
        <v>0.88118811881188119</v>
      </c>
      <c r="J33" s="98" t="str">
        <f t="shared" si="1"/>
        <v>86.0% - 90.0%</v>
      </c>
      <c r="K33" s="246">
        <v>114</v>
      </c>
      <c r="L33" s="246">
        <v>955</v>
      </c>
      <c r="M33" s="97">
        <f t="shared" si="16"/>
        <v>0.88672237697307332</v>
      </c>
      <c r="N33" s="98" t="str">
        <f t="shared" si="3"/>
        <v>86.6% - 90.4%</v>
      </c>
      <c r="O33" s="77">
        <v>109</v>
      </c>
      <c r="P33" s="246">
        <v>806</v>
      </c>
      <c r="Q33" s="97">
        <f t="shared" si="4"/>
        <v>0.86111111111111116</v>
      </c>
      <c r="R33" s="98" t="str">
        <f t="shared" si="5"/>
        <v>83.7% - 88.2%</v>
      </c>
      <c r="S33" s="94">
        <v>131</v>
      </c>
      <c r="T33" s="94">
        <v>770</v>
      </c>
      <c r="U33" s="97">
        <f t="shared" si="6"/>
        <v>0.82884822389666313</v>
      </c>
      <c r="V33" s="99" t="str">
        <f t="shared" si="7"/>
        <v>80.3% - 85.2%</v>
      </c>
      <c r="W33" s="96">
        <v>7</v>
      </c>
      <c r="X33" s="97">
        <f t="shared" si="8"/>
        <v>6.9306930693069308E-3</v>
      </c>
      <c r="Y33" s="77">
        <v>8</v>
      </c>
      <c r="Z33" s="97">
        <f t="shared" si="9"/>
        <v>7.4280408542246983E-3</v>
      </c>
      <c r="AA33" s="77">
        <v>21</v>
      </c>
      <c r="AB33" s="97">
        <f t="shared" si="10"/>
        <v>2.2435897435897436E-2</v>
      </c>
      <c r="AC33" s="77">
        <v>28</v>
      </c>
      <c r="AD33" s="101">
        <f t="shared" si="17"/>
        <v>3.0139935414424113E-2</v>
      </c>
      <c r="AE33" s="151">
        <v>0</v>
      </c>
      <c r="AF33" s="151">
        <v>0</v>
      </c>
      <c r="AG33" s="151">
        <v>0</v>
      </c>
      <c r="AH33" s="151">
        <v>0</v>
      </c>
      <c r="AI33" s="78">
        <f t="shared" si="12"/>
        <v>0</v>
      </c>
      <c r="AJ33" s="78">
        <f t="shared" si="13"/>
        <v>0</v>
      </c>
      <c r="AK33" s="78">
        <f t="shared" si="14"/>
        <v>0</v>
      </c>
      <c r="AL33" s="78">
        <f t="shared" si="15"/>
        <v>0</v>
      </c>
    </row>
    <row r="34" spans="1:38" s="78" customFormat="1" x14ac:dyDescent="0.2">
      <c r="A34" s="77" t="s">
        <v>117</v>
      </c>
      <c r="B34" s="77" t="s">
        <v>1350</v>
      </c>
      <c r="C34" s="93">
        <v>1221</v>
      </c>
      <c r="D34" s="94">
        <v>1341</v>
      </c>
      <c r="E34" s="94">
        <v>1109</v>
      </c>
      <c r="F34" s="95">
        <v>1196</v>
      </c>
      <c r="G34" s="96">
        <v>384</v>
      </c>
      <c r="H34" s="77">
        <v>795</v>
      </c>
      <c r="I34" s="97">
        <f t="shared" si="0"/>
        <v>0.65110565110565111</v>
      </c>
      <c r="J34" s="98" t="str">
        <f t="shared" si="1"/>
        <v>62.4% - 67.7%</v>
      </c>
      <c r="K34" s="246">
        <v>448</v>
      </c>
      <c r="L34" s="246">
        <v>862</v>
      </c>
      <c r="M34" s="97">
        <f t="shared" si="16"/>
        <v>0.64280387770320657</v>
      </c>
      <c r="N34" s="98" t="str">
        <f t="shared" si="3"/>
        <v>61.7% - 66.8%</v>
      </c>
      <c r="O34" s="77">
        <v>347</v>
      </c>
      <c r="P34" s="246">
        <v>741</v>
      </c>
      <c r="Q34" s="97">
        <f t="shared" si="4"/>
        <v>0.66816952209197478</v>
      </c>
      <c r="R34" s="98" t="str">
        <f t="shared" si="5"/>
        <v>64.0% - 69.5%</v>
      </c>
      <c r="S34" s="94">
        <v>395</v>
      </c>
      <c r="T34" s="94">
        <v>769</v>
      </c>
      <c r="U34" s="97">
        <f t="shared" si="6"/>
        <v>0.6429765886287625</v>
      </c>
      <c r="V34" s="99" t="str">
        <f t="shared" si="7"/>
        <v>61.5% - 67.0%</v>
      </c>
      <c r="W34" s="96">
        <v>42</v>
      </c>
      <c r="X34" s="97">
        <f t="shared" si="8"/>
        <v>3.4398034398034398E-2</v>
      </c>
      <c r="Y34" s="77">
        <v>31</v>
      </c>
      <c r="Z34" s="97">
        <f t="shared" si="9"/>
        <v>2.3117076808351976E-2</v>
      </c>
      <c r="AA34" s="77">
        <v>21</v>
      </c>
      <c r="AB34" s="97">
        <f t="shared" si="10"/>
        <v>1.8935978358881875E-2</v>
      </c>
      <c r="AC34" s="77">
        <v>32</v>
      </c>
      <c r="AD34" s="101">
        <f t="shared" si="17"/>
        <v>2.6755852842809364E-2</v>
      </c>
      <c r="AE34" s="151">
        <v>0</v>
      </c>
      <c r="AF34" s="151">
        <v>0</v>
      </c>
      <c r="AG34" s="151">
        <v>0</v>
      </c>
      <c r="AH34" s="151">
        <v>0</v>
      </c>
      <c r="AI34" s="78">
        <f t="shared" si="12"/>
        <v>0</v>
      </c>
      <c r="AJ34" s="78">
        <f t="shared" si="13"/>
        <v>0</v>
      </c>
      <c r="AK34" s="78">
        <f t="shared" si="14"/>
        <v>0</v>
      </c>
      <c r="AL34" s="78">
        <f t="shared" si="15"/>
        <v>0</v>
      </c>
    </row>
    <row r="35" spans="1:38" s="78" customFormat="1" x14ac:dyDescent="0.2">
      <c r="A35" s="77" t="s">
        <v>118</v>
      </c>
      <c r="B35" s="77" t="s">
        <v>119</v>
      </c>
      <c r="C35" s="93">
        <v>1448</v>
      </c>
      <c r="D35" s="94">
        <v>1485</v>
      </c>
      <c r="E35" s="94">
        <v>1452</v>
      </c>
      <c r="F35" s="95">
        <v>1420</v>
      </c>
      <c r="G35" s="96">
        <v>410</v>
      </c>
      <c r="H35" s="77">
        <v>1038</v>
      </c>
      <c r="I35" s="97">
        <f t="shared" si="0"/>
        <v>0.71685082872928174</v>
      </c>
      <c r="J35" s="98" t="str">
        <f t="shared" si="1"/>
        <v>69.3% - 73.9%</v>
      </c>
      <c r="K35" s="246">
        <v>388</v>
      </c>
      <c r="L35" s="246">
        <v>1097</v>
      </c>
      <c r="M35" s="97">
        <f t="shared" si="16"/>
        <v>0.73872053872053867</v>
      </c>
      <c r="N35" s="98" t="str">
        <f t="shared" si="3"/>
        <v>71.6% - 76.0%</v>
      </c>
      <c r="O35" s="77">
        <v>387</v>
      </c>
      <c r="P35" s="246">
        <v>1065</v>
      </c>
      <c r="Q35" s="97">
        <f t="shared" si="4"/>
        <v>0.73347107438016534</v>
      </c>
      <c r="R35" s="98" t="str">
        <f t="shared" si="5"/>
        <v>71.0% - 75.6%</v>
      </c>
      <c r="S35" s="94">
        <v>359</v>
      </c>
      <c r="T35" s="94">
        <v>1061</v>
      </c>
      <c r="U35" s="97">
        <f t="shared" si="6"/>
        <v>0.7471830985915493</v>
      </c>
      <c r="V35" s="99" t="str">
        <f t="shared" si="7"/>
        <v>72.4% - 76.9%</v>
      </c>
      <c r="W35" s="96">
        <v>0</v>
      </c>
      <c r="X35" s="97">
        <f t="shared" si="8"/>
        <v>0</v>
      </c>
      <c r="Y35" s="77">
        <v>0</v>
      </c>
      <c r="Z35" s="97">
        <f t="shared" si="9"/>
        <v>0</v>
      </c>
      <c r="AA35" s="77">
        <v>0</v>
      </c>
      <c r="AB35" s="97">
        <f t="shared" si="10"/>
        <v>0</v>
      </c>
      <c r="AC35" s="77">
        <v>0</v>
      </c>
      <c r="AD35" s="101">
        <f t="shared" si="17"/>
        <v>0</v>
      </c>
      <c r="AE35" s="151">
        <v>0</v>
      </c>
      <c r="AF35" s="151">
        <v>0</v>
      </c>
      <c r="AG35" s="151">
        <v>0</v>
      </c>
      <c r="AH35" s="151">
        <v>0</v>
      </c>
      <c r="AI35" s="78">
        <f t="shared" si="12"/>
        <v>0</v>
      </c>
      <c r="AJ35" s="78">
        <f t="shared" si="13"/>
        <v>0</v>
      </c>
      <c r="AK35" s="78">
        <f t="shared" si="14"/>
        <v>0</v>
      </c>
      <c r="AL35" s="78">
        <f t="shared" si="15"/>
        <v>0</v>
      </c>
    </row>
    <row r="36" spans="1:38" s="78" customFormat="1" x14ac:dyDescent="0.2">
      <c r="A36" s="77" t="s">
        <v>120</v>
      </c>
      <c r="B36" s="77" t="s">
        <v>1351</v>
      </c>
      <c r="C36" s="93">
        <v>1292</v>
      </c>
      <c r="D36" s="94">
        <v>1394</v>
      </c>
      <c r="E36" s="94">
        <v>1282</v>
      </c>
      <c r="F36" s="95">
        <v>1214</v>
      </c>
      <c r="G36" s="96">
        <v>418</v>
      </c>
      <c r="H36" s="77">
        <v>874</v>
      </c>
      <c r="I36" s="97">
        <f t="shared" si="0"/>
        <v>0.67647058823529416</v>
      </c>
      <c r="J36" s="98" t="str">
        <f t="shared" si="1"/>
        <v>65.0% - 70.1%</v>
      </c>
      <c r="K36" s="246">
        <v>492</v>
      </c>
      <c r="L36" s="246">
        <v>902</v>
      </c>
      <c r="M36" s="97">
        <f t="shared" si="16"/>
        <v>0.6470588235294118</v>
      </c>
      <c r="N36" s="98" t="str">
        <f t="shared" si="3"/>
        <v>62.2% - 67.2%</v>
      </c>
      <c r="O36" s="77">
        <v>427</v>
      </c>
      <c r="P36" s="246">
        <v>855</v>
      </c>
      <c r="Q36" s="97">
        <f t="shared" si="4"/>
        <v>0.66692667706708264</v>
      </c>
      <c r="R36" s="98" t="str">
        <f t="shared" si="5"/>
        <v>64.1% - 69.2%</v>
      </c>
      <c r="S36" s="94">
        <v>427</v>
      </c>
      <c r="T36" s="94">
        <v>787</v>
      </c>
      <c r="U36" s="97">
        <f t="shared" si="6"/>
        <v>0.6482701812191104</v>
      </c>
      <c r="V36" s="99" t="str">
        <f t="shared" si="7"/>
        <v>62.1% - 67.5%</v>
      </c>
      <c r="W36" s="96">
        <v>0</v>
      </c>
      <c r="X36" s="97">
        <f t="shared" si="8"/>
        <v>0</v>
      </c>
      <c r="Y36" s="77">
        <v>0</v>
      </c>
      <c r="Z36" s="97">
        <f t="shared" si="9"/>
        <v>0</v>
      </c>
      <c r="AA36" s="77">
        <v>0</v>
      </c>
      <c r="AB36" s="97">
        <f t="shared" si="10"/>
        <v>0</v>
      </c>
      <c r="AC36" s="77">
        <v>0</v>
      </c>
      <c r="AD36" s="101">
        <f t="shared" si="17"/>
        <v>0</v>
      </c>
      <c r="AE36" s="151">
        <v>0</v>
      </c>
      <c r="AF36" s="151">
        <v>0</v>
      </c>
      <c r="AG36" s="151">
        <v>0</v>
      </c>
      <c r="AH36" s="151">
        <v>0</v>
      </c>
      <c r="AI36" s="78">
        <f t="shared" si="12"/>
        <v>0</v>
      </c>
      <c r="AJ36" s="78">
        <f t="shared" si="13"/>
        <v>0</v>
      </c>
      <c r="AK36" s="78">
        <f t="shared" si="14"/>
        <v>0</v>
      </c>
      <c r="AL36" s="78">
        <f t="shared" si="15"/>
        <v>0</v>
      </c>
    </row>
    <row r="37" spans="1:38" s="78" customFormat="1" x14ac:dyDescent="0.2">
      <c r="A37" s="77" t="s">
        <v>121</v>
      </c>
      <c r="B37" s="77" t="s">
        <v>122</v>
      </c>
      <c r="C37" s="93">
        <v>483</v>
      </c>
      <c r="D37" s="94">
        <v>537</v>
      </c>
      <c r="E37" s="94">
        <v>503</v>
      </c>
      <c r="F37" s="95">
        <v>505</v>
      </c>
      <c r="G37" s="96">
        <v>80</v>
      </c>
      <c r="H37" s="77">
        <v>393</v>
      </c>
      <c r="I37" s="97">
        <f t="shared" si="0"/>
        <v>0.81366459627329191</v>
      </c>
      <c r="J37" s="98" t="str">
        <f t="shared" si="1"/>
        <v>77.7% - 84.6%</v>
      </c>
      <c r="K37" s="246">
        <v>104</v>
      </c>
      <c r="L37" s="246">
        <v>421</v>
      </c>
      <c r="M37" s="97">
        <f t="shared" si="16"/>
        <v>0.78398510242085662</v>
      </c>
      <c r="N37" s="98" t="str">
        <f t="shared" si="3"/>
        <v>74.7% - 81.7%</v>
      </c>
      <c r="O37" s="77">
        <v>92</v>
      </c>
      <c r="P37" s="246">
        <v>403</v>
      </c>
      <c r="Q37" s="97">
        <f t="shared" si="4"/>
        <v>0.80119284294234594</v>
      </c>
      <c r="R37" s="98" t="str">
        <f t="shared" si="5"/>
        <v>76.4% - 83.4%</v>
      </c>
      <c r="S37" s="94">
        <v>77</v>
      </c>
      <c r="T37" s="94">
        <v>420</v>
      </c>
      <c r="U37" s="97">
        <f t="shared" si="6"/>
        <v>0.83168316831683164</v>
      </c>
      <c r="V37" s="99" t="str">
        <f t="shared" si="7"/>
        <v>79.7% - 86.2%</v>
      </c>
      <c r="W37" s="96">
        <v>10</v>
      </c>
      <c r="X37" s="97">
        <f t="shared" si="8"/>
        <v>2.0703933747412008E-2</v>
      </c>
      <c r="Y37" s="77">
        <v>12</v>
      </c>
      <c r="Z37" s="97">
        <f t="shared" si="9"/>
        <v>2.23463687150838E-2</v>
      </c>
      <c r="AA37" s="77">
        <v>8</v>
      </c>
      <c r="AB37" s="97">
        <f t="shared" si="10"/>
        <v>1.5904572564612324E-2</v>
      </c>
      <c r="AC37" s="77">
        <v>8</v>
      </c>
      <c r="AD37" s="101">
        <f t="shared" si="17"/>
        <v>1.5841584158415842E-2</v>
      </c>
      <c r="AE37" s="151">
        <v>0</v>
      </c>
      <c r="AF37" s="151">
        <v>0</v>
      </c>
      <c r="AG37" s="151">
        <v>0</v>
      </c>
      <c r="AH37" s="151">
        <v>0</v>
      </c>
      <c r="AI37" s="78">
        <f t="shared" si="12"/>
        <v>0</v>
      </c>
      <c r="AJ37" s="78">
        <f t="shared" si="13"/>
        <v>0</v>
      </c>
      <c r="AK37" s="78">
        <f t="shared" si="14"/>
        <v>0</v>
      </c>
      <c r="AL37" s="78">
        <f t="shared" si="15"/>
        <v>0</v>
      </c>
    </row>
    <row r="38" spans="1:38" s="78" customFormat="1" x14ac:dyDescent="0.2">
      <c r="A38" s="77" t="s">
        <v>123</v>
      </c>
      <c r="B38" s="77" t="s">
        <v>124</v>
      </c>
      <c r="C38" s="93">
        <v>596</v>
      </c>
      <c r="D38" s="94">
        <v>670</v>
      </c>
      <c r="E38" s="94">
        <v>610</v>
      </c>
      <c r="F38" s="95">
        <v>646</v>
      </c>
      <c r="G38" s="96">
        <v>63</v>
      </c>
      <c r="H38" s="77">
        <v>530</v>
      </c>
      <c r="I38" s="97">
        <f t="shared" si="0"/>
        <v>0.88926174496644295</v>
      </c>
      <c r="J38" s="98" t="str">
        <f t="shared" si="1"/>
        <v>86.2% - 91.2%</v>
      </c>
      <c r="K38" s="246">
        <v>71</v>
      </c>
      <c r="L38" s="246">
        <v>573</v>
      </c>
      <c r="M38" s="97">
        <f t="shared" si="16"/>
        <v>0.85522388059701493</v>
      </c>
      <c r="N38" s="98" t="str">
        <f t="shared" si="3"/>
        <v>82.7% - 88.0%</v>
      </c>
      <c r="O38" s="77">
        <v>50</v>
      </c>
      <c r="P38" s="246">
        <v>536</v>
      </c>
      <c r="Q38" s="97">
        <f t="shared" si="4"/>
        <v>0.87868852459016389</v>
      </c>
      <c r="R38" s="98" t="str">
        <f t="shared" si="5"/>
        <v>85.0% - 90.2%</v>
      </c>
      <c r="S38" s="94">
        <v>85</v>
      </c>
      <c r="T38" s="94">
        <v>557</v>
      </c>
      <c r="U38" s="97">
        <f t="shared" si="6"/>
        <v>0.86222910216718263</v>
      </c>
      <c r="V38" s="99" t="str">
        <f t="shared" si="7"/>
        <v>83.4% - 88.7%</v>
      </c>
      <c r="W38" s="96">
        <v>3</v>
      </c>
      <c r="X38" s="97">
        <f t="shared" si="8"/>
        <v>5.0335570469798654E-3</v>
      </c>
      <c r="Y38" s="77">
        <v>26</v>
      </c>
      <c r="Z38" s="97">
        <f t="shared" si="9"/>
        <v>3.880597014925373E-2</v>
      </c>
      <c r="AA38" s="77">
        <v>24</v>
      </c>
      <c r="AB38" s="97">
        <f t="shared" si="10"/>
        <v>3.9344262295081971E-2</v>
      </c>
      <c r="AC38" s="77">
        <v>4</v>
      </c>
      <c r="AD38" s="101">
        <f t="shared" si="17"/>
        <v>6.1919504643962852E-3</v>
      </c>
      <c r="AE38" s="151">
        <v>0</v>
      </c>
      <c r="AF38" s="151">
        <v>0</v>
      </c>
      <c r="AG38" s="151">
        <v>0</v>
      </c>
      <c r="AH38" s="151">
        <v>0</v>
      </c>
      <c r="AI38" s="78">
        <f t="shared" si="12"/>
        <v>0</v>
      </c>
      <c r="AJ38" s="78">
        <f t="shared" si="13"/>
        <v>0</v>
      </c>
      <c r="AK38" s="78">
        <f t="shared" si="14"/>
        <v>0</v>
      </c>
      <c r="AL38" s="78">
        <f t="shared" si="15"/>
        <v>0</v>
      </c>
    </row>
    <row r="39" spans="1:38" s="78" customFormat="1" x14ac:dyDescent="0.2">
      <c r="A39" s="77" t="s">
        <v>125</v>
      </c>
      <c r="B39" s="77" t="s">
        <v>1352</v>
      </c>
      <c r="C39" s="93">
        <v>1247</v>
      </c>
      <c r="D39" s="94">
        <v>1329</v>
      </c>
      <c r="E39" s="94">
        <v>1321</v>
      </c>
      <c r="F39" s="95">
        <v>1306</v>
      </c>
      <c r="G39" s="96">
        <v>240</v>
      </c>
      <c r="H39" s="77">
        <v>989</v>
      </c>
      <c r="I39" s="97">
        <f t="shared" si="0"/>
        <v>0.7931034482758621</v>
      </c>
      <c r="J39" s="98" t="str">
        <f t="shared" si="1"/>
        <v>77.0% - 81.5%</v>
      </c>
      <c r="K39" s="246">
        <v>260</v>
      </c>
      <c r="L39" s="246">
        <v>1052</v>
      </c>
      <c r="M39" s="97">
        <f t="shared" si="16"/>
        <v>0.79157261098570353</v>
      </c>
      <c r="N39" s="98" t="str">
        <f t="shared" si="3"/>
        <v>76.9% - 81.3%</v>
      </c>
      <c r="O39" s="77">
        <v>264</v>
      </c>
      <c r="P39" s="246">
        <v>1036</v>
      </c>
      <c r="Q39" s="97">
        <f t="shared" si="4"/>
        <v>0.78425435276305833</v>
      </c>
      <c r="R39" s="98" t="str">
        <f t="shared" si="5"/>
        <v>76.1% - 80.6%</v>
      </c>
      <c r="S39" s="94">
        <v>289</v>
      </c>
      <c r="T39" s="94">
        <v>995</v>
      </c>
      <c r="U39" s="97">
        <f t="shared" si="6"/>
        <v>0.76186830015313933</v>
      </c>
      <c r="V39" s="99" t="str">
        <f t="shared" si="7"/>
        <v>73.8% - 78.4%</v>
      </c>
      <c r="W39" s="96">
        <v>18</v>
      </c>
      <c r="X39" s="97">
        <f t="shared" si="8"/>
        <v>1.4434643143544507E-2</v>
      </c>
      <c r="Y39" s="77">
        <v>17</v>
      </c>
      <c r="Z39" s="97">
        <f t="shared" si="9"/>
        <v>1.2791572610985704E-2</v>
      </c>
      <c r="AA39" s="77">
        <v>21</v>
      </c>
      <c r="AB39" s="97">
        <f t="shared" si="10"/>
        <v>1.5897047691143074E-2</v>
      </c>
      <c r="AC39" s="77">
        <v>22</v>
      </c>
      <c r="AD39" s="101">
        <f t="shared" si="17"/>
        <v>1.6845329249617153E-2</v>
      </c>
      <c r="AE39" s="151">
        <v>0</v>
      </c>
      <c r="AF39" s="151">
        <v>0</v>
      </c>
      <c r="AG39" s="151">
        <v>0</v>
      </c>
      <c r="AH39" s="151">
        <v>0</v>
      </c>
      <c r="AI39" s="78">
        <f t="shared" si="12"/>
        <v>0</v>
      </c>
      <c r="AJ39" s="78">
        <f t="shared" si="13"/>
        <v>0</v>
      </c>
      <c r="AK39" s="78">
        <f t="shared" si="14"/>
        <v>0</v>
      </c>
      <c r="AL39" s="78">
        <f t="shared" si="15"/>
        <v>0</v>
      </c>
    </row>
    <row r="40" spans="1:38" s="78" customFormat="1" x14ac:dyDescent="0.2">
      <c r="A40" s="77" t="s">
        <v>126</v>
      </c>
      <c r="B40" s="77" t="s">
        <v>1353</v>
      </c>
      <c r="C40" s="93">
        <v>473</v>
      </c>
      <c r="D40" s="94">
        <v>441</v>
      </c>
      <c r="E40" s="94">
        <v>491</v>
      </c>
      <c r="F40" s="95">
        <v>437</v>
      </c>
      <c r="G40" s="96">
        <v>103</v>
      </c>
      <c r="H40" s="77">
        <v>322</v>
      </c>
      <c r="I40" s="97"/>
      <c r="J40" s="98" t="str">
        <f t="shared" si="1"/>
        <v/>
      </c>
      <c r="K40" s="246">
        <v>106</v>
      </c>
      <c r="L40" s="246">
        <v>302</v>
      </c>
      <c r="M40" s="97"/>
      <c r="N40" s="98" t="str">
        <f t="shared" si="3"/>
        <v/>
      </c>
      <c r="O40" s="77">
        <v>125</v>
      </c>
      <c r="P40" s="246">
        <v>357</v>
      </c>
      <c r="Q40" s="97">
        <f t="shared" si="4"/>
        <v>0.72708757637474541</v>
      </c>
      <c r="R40" s="98" t="str">
        <f t="shared" si="5"/>
        <v>68.6% - 76.5%</v>
      </c>
      <c r="S40" s="94">
        <v>102</v>
      </c>
      <c r="T40" s="94">
        <v>329</v>
      </c>
      <c r="U40" s="97">
        <f t="shared" si="6"/>
        <v>0.75286041189931352</v>
      </c>
      <c r="V40" s="99" t="str">
        <f t="shared" si="7"/>
        <v>71.0% - 79.1%</v>
      </c>
      <c r="W40" s="96">
        <v>48</v>
      </c>
      <c r="X40" s="97">
        <f t="shared" si="8"/>
        <v>0.1014799154334038</v>
      </c>
      <c r="Y40" s="77">
        <v>33</v>
      </c>
      <c r="Z40" s="97">
        <f t="shared" si="9"/>
        <v>7.4829931972789115E-2</v>
      </c>
      <c r="AA40" s="77">
        <v>9</v>
      </c>
      <c r="AB40" s="97">
        <f t="shared" si="10"/>
        <v>1.8329938900203666E-2</v>
      </c>
      <c r="AC40" s="77">
        <v>6</v>
      </c>
      <c r="AD40" s="101">
        <f t="shared" si="17"/>
        <v>1.3729977116704805E-2</v>
      </c>
      <c r="AE40" s="151">
        <v>0</v>
      </c>
      <c r="AF40" s="151">
        <v>0</v>
      </c>
      <c r="AG40" s="151">
        <v>0</v>
      </c>
      <c r="AH40" s="151">
        <v>0</v>
      </c>
      <c r="AI40" s="78">
        <f t="shared" si="12"/>
        <v>1</v>
      </c>
      <c r="AJ40" s="78">
        <f t="shared" si="13"/>
        <v>1</v>
      </c>
      <c r="AK40" s="78">
        <f t="shared" si="14"/>
        <v>0</v>
      </c>
      <c r="AL40" s="78">
        <f t="shared" si="15"/>
        <v>0</v>
      </c>
    </row>
    <row r="41" spans="1:38" s="78" customFormat="1" x14ac:dyDescent="0.2">
      <c r="A41" s="77" t="s">
        <v>127</v>
      </c>
      <c r="B41" s="77" t="s">
        <v>128</v>
      </c>
      <c r="C41" s="93">
        <v>1721</v>
      </c>
      <c r="D41" s="94">
        <v>1716</v>
      </c>
      <c r="E41" s="94">
        <v>1721</v>
      </c>
      <c r="F41" s="95">
        <v>1650</v>
      </c>
      <c r="G41" s="96">
        <v>461</v>
      </c>
      <c r="H41" s="77">
        <v>1186</v>
      </c>
      <c r="I41" s="97">
        <f t="shared" si="0"/>
        <v>0.68913422428820448</v>
      </c>
      <c r="J41" s="98" t="str">
        <f t="shared" si="1"/>
        <v>66.7% - 71.1%</v>
      </c>
      <c r="K41" s="246">
        <v>439</v>
      </c>
      <c r="L41" s="246">
        <v>1205</v>
      </c>
      <c r="M41" s="97">
        <f t="shared" si="16"/>
        <v>0.70221445221445222</v>
      </c>
      <c r="N41" s="98" t="str">
        <f t="shared" si="3"/>
        <v>68.0% - 72.3%</v>
      </c>
      <c r="O41" s="77">
        <v>463</v>
      </c>
      <c r="P41" s="246">
        <v>1185</v>
      </c>
      <c r="Q41" s="97">
        <f t="shared" si="4"/>
        <v>0.68855316676350964</v>
      </c>
      <c r="R41" s="98" t="str">
        <f t="shared" si="5"/>
        <v>66.6% - 71.0%</v>
      </c>
      <c r="S41" s="94">
        <v>445</v>
      </c>
      <c r="T41" s="94">
        <v>1126</v>
      </c>
      <c r="U41" s="97">
        <f t="shared" si="6"/>
        <v>0.68242424242424238</v>
      </c>
      <c r="V41" s="99" t="str">
        <f t="shared" si="7"/>
        <v>66.0% - 70.4%</v>
      </c>
      <c r="W41" s="96">
        <v>74</v>
      </c>
      <c r="X41" s="97">
        <f t="shared" si="8"/>
        <v>4.2998256827425918E-2</v>
      </c>
      <c r="Y41" s="77">
        <v>72</v>
      </c>
      <c r="Z41" s="97">
        <f t="shared" si="9"/>
        <v>4.195804195804196E-2</v>
      </c>
      <c r="AA41" s="77">
        <v>73</v>
      </c>
      <c r="AB41" s="97">
        <f t="shared" si="10"/>
        <v>4.2417199302730968E-2</v>
      </c>
      <c r="AC41" s="77">
        <v>79</v>
      </c>
      <c r="AD41" s="101">
        <f t="shared" si="17"/>
        <v>4.7878787878787882E-2</v>
      </c>
      <c r="AE41" s="151">
        <v>0</v>
      </c>
      <c r="AF41" s="151">
        <v>0</v>
      </c>
      <c r="AG41" s="151">
        <v>0</v>
      </c>
      <c r="AH41" s="151">
        <v>0</v>
      </c>
      <c r="AI41" s="78">
        <f t="shared" si="12"/>
        <v>0</v>
      </c>
      <c r="AJ41" s="78">
        <f t="shared" si="13"/>
        <v>0</v>
      </c>
      <c r="AK41" s="78">
        <f t="shared" si="14"/>
        <v>0</v>
      </c>
      <c r="AL41" s="78">
        <f t="shared" si="15"/>
        <v>0</v>
      </c>
    </row>
    <row r="42" spans="1:38" s="78" customFormat="1" x14ac:dyDescent="0.2">
      <c r="A42" s="77" t="s">
        <v>129</v>
      </c>
      <c r="B42" s="77" t="s">
        <v>130</v>
      </c>
      <c r="C42" s="93">
        <v>1591</v>
      </c>
      <c r="D42" s="94">
        <v>1709</v>
      </c>
      <c r="E42" s="94">
        <v>1580</v>
      </c>
      <c r="F42" s="95">
        <v>1523</v>
      </c>
      <c r="G42" s="96">
        <v>441</v>
      </c>
      <c r="H42" s="77">
        <v>1150</v>
      </c>
      <c r="I42" s="97">
        <f t="shared" si="0"/>
        <v>0.72281583909490887</v>
      </c>
      <c r="J42" s="98" t="str">
        <f t="shared" si="1"/>
        <v>70.0% - 74.4%</v>
      </c>
      <c r="K42" s="246">
        <v>491</v>
      </c>
      <c r="L42" s="246">
        <v>1218</v>
      </c>
      <c r="M42" s="97">
        <f t="shared" si="16"/>
        <v>0.71269748390871857</v>
      </c>
      <c r="N42" s="98" t="str">
        <f t="shared" si="3"/>
        <v>69.1% - 73.4%</v>
      </c>
      <c r="O42" s="77">
        <v>449</v>
      </c>
      <c r="P42" s="246">
        <v>1131</v>
      </c>
      <c r="Q42" s="97">
        <f t="shared" si="4"/>
        <v>0.71582278481012662</v>
      </c>
      <c r="R42" s="98" t="str">
        <f t="shared" si="5"/>
        <v>69.3% - 73.8%</v>
      </c>
      <c r="S42" s="94">
        <v>425</v>
      </c>
      <c r="T42" s="94">
        <v>1098</v>
      </c>
      <c r="U42" s="97">
        <f t="shared" si="6"/>
        <v>0.72094550229809584</v>
      </c>
      <c r="V42" s="99" t="str">
        <f t="shared" si="7"/>
        <v>69.8% - 74.3%</v>
      </c>
      <c r="W42" s="96">
        <v>0</v>
      </c>
      <c r="X42" s="97">
        <f t="shared" si="8"/>
        <v>0</v>
      </c>
      <c r="Y42" s="77">
        <v>0</v>
      </c>
      <c r="Z42" s="97">
        <f t="shared" si="9"/>
        <v>0</v>
      </c>
      <c r="AA42" s="77">
        <v>0</v>
      </c>
      <c r="AB42" s="97">
        <f t="shared" si="10"/>
        <v>0</v>
      </c>
      <c r="AC42" s="77">
        <v>0</v>
      </c>
      <c r="AD42" s="101">
        <f t="shared" si="17"/>
        <v>0</v>
      </c>
      <c r="AE42" s="151">
        <v>0</v>
      </c>
      <c r="AF42" s="151">
        <v>0</v>
      </c>
      <c r="AG42" s="151">
        <v>0</v>
      </c>
      <c r="AH42" s="151">
        <v>0</v>
      </c>
      <c r="AI42" s="78">
        <f t="shared" si="12"/>
        <v>0</v>
      </c>
      <c r="AJ42" s="78">
        <f t="shared" si="13"/>
        <v>0</v>
      </c>
      <c r="AK42" s="78">
        <f t="shared" si="14"/>
        <v>0</v>
      </c>
      <c r="AL42" s="78">
        <f t="shared" si="15"/>
        <v>0</v>
      </c>
    </row>
    <row r="43" spans="1:38" s="78" customFormat="1" x14ac:dyDescent="0.2">
      <c r="A43" s="77" t="s">
        <v>131</v>
      </c>
      <c r="B43" s="77" t="s">
        <v>1354</v>
      </c>
      <c r="C43" s="93">
        <v>898</v>
      </c>
      <c r="D43" s="94">
        <v>924</v>
      </c>
      <c r="E43" s="94">
        <v>921</v>
      </c>
      <c r="F43" s="95">
        <v>852</v>
      </c>
      <c r="G43" s="96">
        <v>223</v>
      </c>
      <c r="H43" s="77">
        <v>675</v>
      </c>
      <c r="I43" s="97">
        <f t="shared" si="0"/>
        <v>0.75167037861915365</v>
      </c>
      <c r="J43" s="98" t="str">
        <f t="shared" si="1"/>
        <v>72.2% - 77.9%</v>
      </c>
      <c r="K43" s="246">
        <v>234</v>
      </c>
      <c r="L43" s="246">
        <v>690</v>
      </c>
      <c r="M43" s="97">
        <f t="shared" si="16"/>
        <v>0.74675324675324672</v>
      </c>
      <c r="N43" s="98" t="str">
        <f t="shared" si="3"/>
        <v>71.8% - 77.4%</v>
      </c>
      <c r="O43" s="77">
        <v>240</v>
      </c>
      <c r="P43" s="246">
        <v>681</v>
      </c>
      <c r="Q43" s="97">
        <f t="shared" si="4"/>
        <v>0.73941368078175895</v>
      </c>
      <c r="R43" s="98" t="str">
        <f t="shared" si="5"/>
        <v>71.0% - 76.7%</v>
      </c>
      <c r="S43" s="94">
        <v>231</v>
      </c>
      <c r="T43" s="94">
        <v>621</v>
      </c>
      <c r="U43" s="97">
        <f t="shared" si="6"/>
        <v>0.72887323943661975</v>
      </c>
      <c r="V43" s="99" t="str">
        <f t="shared" si="7"/>
        <v>69.8% - 75.8%</v>
      </c>
      <c r="W43" s="96">
        <v>0</v>
      </c>
      <c r="X43" s="97">
        <f t="shared" si="8"/>
        <v>0</v>
      </c>
      <c r="Y43" s="77">
        <v>0</v>
      </c>
      <c r="Z43" s="97">
        <f t="shared" si="9"/>
        <v>0</v>
      </c>
      <c r="AA43" s="77">
        <v>0</v>
      </c>
      <c r="AB43" s="97">
        <f t="shared" si="10"/>
        <v>0</v>
      </c>
      <c r="AC43" s="77">
        <v>0</v>
      </c>
      <c r="AD43" s="101">
        <f t="shared" si="17"/>
        <v>0</v>
      </c>
      <c r="AE43" s="151">
        <v>0</v>
      </c>
      <c r="AF43" s="151">
        <v>0</v>
      </c>
      <c r="AG43" s="151">
        <v>0</v>
      </c>
      <c r="AH43" s="151">
        <v>0</v>
      </c>
      <c r="AI43" s="78">
        <f t="shared" si="12"/>
        <v>0</v>
      </c>
      <c r="AJ43" s="78">
        <f t="shared" si="13"/>
        <v>0</v>
      </c>
      <c r="AK43" s="78">
        <f t="shared" si="14"/>
        <v>0</v>
      </c>
      <c r="AL43" s="78">
        <f t="shared" si="15"/>
        <v>0</v>
      </c>
    </row>
    <row r="44" spans="1:38" s="78" customFormat="1" x14ac:dyDescent="0.2">
      <c r="A44" s="77" t="s">
        <v>132</v>
      </c>
      <c r="B44" s="77" t="s">
        <v>133</v>
      </c>
      <c r="C44" s="93">
        <v>1259</v>
      </c>
      <c r="D44" s="94">
        <v>1295</v>
      </c>
      <c r="E44" s="94">
        <v>1191</v>
      </c>
      <c r="F44" s="95">
        <v>1202</v>
      </c>
      <c r="G44" s="96">
        <v>186</v>
      </c>
      <c r="H44" s="77">
        <v>1073</v>
      </c>
      <c r="I44" s="97">
        <f t="shared" si="0"/>
        <v>0.85226370135027796</v>
      </c>
      <c r="J44" s="98" t="str">
        <f t="shared" si="1"/>
        <v>83.2% - 87.1%</v>
      </c>
      <c r="K44" s="246">
        <v>183</v>
      </c>
      <c r="L44" s="246">
        <v>1112</v>
      </c>
      <c r="M44" s="97">
        <f t="shared" si="16"/>
        <v>0.8586872586872587</v>
      </c>
      <c r="N44" s="98" t="str">
        <f t="shared" si="3"/>
        <v>83.9% - 87.7%</v>
      </c>
      <c r="O44" s="77">
        <v>177</v>
      </c>
      <c r="P44" s="246">
        <v>1014</v>
      </c>
      <c r="Q44" s="97">
        <f t="shared" si="4"/>
        <v>0.8513853904282116</v>
      </c>
      <c r="R44" s="98" t="str">
        <f t="shared" si="5"/>
        <v>83.0% - 87.0%</v>
      </c>
      <c r="S44" s="94">
        <v>181</v>
      </c>
      <c r="T44" s="94">
        <v>1021</v>
      </c>
      <c r="U44" s="97">
        <f t="shared" si="6"/>
        <v>0.84941763727121466</v>
      </c>
      <c r="V44" s="99" t="str">
        <f t="shared" si="7"/>
        <v>82.8% - 86.9%</v>
      </c>
      <c r="W44" s="96">
        <v>0</v>
      </c>
      <c r="X44" s="97">
        <f t="shared" si="8"/>
        <v>0</v>
      </c>
      <c r="Y44" s="77">
        <v>0</v>
      </c>
      <c r="Z44" s="97">
        <f t="shared" si="9"/>
        <v>0</v>
      </c>
      <c r="AA44" s="77">
        <v>0</v>
      </c>
      <c r="AB44" s="97">
        <f t="shared" si="10"/>
        <v>0</v>
      </c>
      <c r="AC44" s="77">
        <v>0</v>
      </c>
      <c r="AD44" s="101">
        <f t="shared" si="17"/>
        <v>0</v>
      </c>
      <c r="AE44" s="151">
        <v>0</v>
      </c>
      <c r="AF44" s="151">
        <v>0</v>
      </c>
      <c r="AG44" s="151">
        <v>0</v>
      </c>
      <c r="AH44" s="151">
        <v>0</v>
      </c>
      <c r="AI44" s="78">
        <f t="shared" si="12"/>
        <v>0</v>
      </c>
      <c r="AJ44" s="78">
        <f t="shared" si="13"/>
        <v>0</v>
      </c>
      <c r="AK44" s="78">
        <f t="shared" si="14"/>
        <v>0</v>
      </c>
      <c r="AL44" s="78">
        <f t="shared" si="15"/>
        <v>0</v>
      </c>
    </row>
    <row r="45" spans="1:38" s="78" customFormat="1" x14ac:dyDescent="0.2">
      <c r="A45" s="77" t="s">
        <v>134</v>
      </c>
      <c r="B45" s="77" t="s">
        <v>135</v>
      </c>
      <c r="C45" s="93">
        <v>1285</v>
      </c>
      <c r="D45" s="94">
        <v>1301</v>
      </c>
      <c r="E45" s="94">
        <v>1289</v>
      </c>
      <c r="F45" s="95">
        <v>1387</v>
      </c>
      <c r="G45" s="96">
        <v>191</v>
      </c>
      <c r="H45" s="77">
        <v>1076</v>
      </c>
      <c r="I45" s="97">
        <f t="shared" si="0"/>
        <v>0.83735408560311286</v>
      </c>
      <c r="J45" s="98" t="str">
        <f t="shared" si="1"/>
        <v>81.6% - 85.7%</v>
      </c>
      <c r="K45" s="246">
        <v>187</v>
      </c>
      <c r="L45" s="246">
        <v>1098</v>
      </c>
      <c r="M45" s="97">
        <f t="shared" si="16"/>
        <v>0.84396617986164491</v>
      </c>
      <c r="N45" s="98" t="str">
        <f t="shared" si="3"/>
        <v>82.3% - 86.3%</v>
      </c>
      <c r="O45" s="77">
        <v>189</v>
      </c>
      <c r="P45" s="246">
        <v>1083</v>
      </c>
      <c r="Q45" s="97">
        <f t="shared" si="4"/>
        <v>0.84018619084561674</v>
      </c>
      <c r="R45" s="98" t="str">
        <f t="shared" si="5"/>
        <v>81.9% - 85.9%</v>
      </c>
      <c r="S45" s="94">
        <v>202</v>
      </c>
      <c r="T45" s="94">
        <v>1168</v>
      </c>
      <c r="U45" s="97">
        <f t="shared" si="6"/>
        <v>0.84210526315789469</v>
      </c>
      <c r="V45" s="99" t="str">
        <f t="shared" si="7"/>
        <v>82.2% - 86.0%</v>
      </c>
      <c r="W45" s="96">
        <v>18</v>
      </c>
      <c r="X45" s="97">
        <f t="shared" si="8"/>
        <v>1.4007782101167316E-2</v>
      </c>
      <c r="Y45" s="77">
        <v>16</v>
      </c>
      <c r="Z45" s="97">
        <f t="shared" si="9"/>
        <v>1.2298232129131437E-2</v>
      </c>
      <c r="AA45" s="77">
        <v>17</v>
      </c>
      <c r="AB45" s="97">
        <f t="shared" si="10"/>
        <v>1.3188518231186967E-2</v>
      </c>
      <c r="AC45" s="77">
        <v>17</v>
      </c>
      <c r="AD45" s="101">
        <f t="shared" si="17"/>
        <v>1.2256669069935111E-2</v>
      </c>
      <c r="AE45" s="151">
        <v>0</v>
      </c>
      <c r="AF45" s="151">
        <v>0</v>
      </c>
      <c r="AG45" s="151">
        <v>0</v>
      </c>
      <c r="AH45" s="151">
        <v>0</v>
      </c>
      <c r="AI45" s="78">
        <f t="shared" si="12"/>
        <v>0</v>
      </c>
      <c r="AJ45" s="78">
        <f t="shared" si="13"/>
        <v>0</v>
      </c>
      <c r="AK45" s="78">
        <f t="shared" si="14"/>
        <v>0</v>
      </c>
      <c r="AL45" s="78">
        <f t="shared" si="15"/>
        <v>0</v>
      </c>
    </row>
    <row r="46" spans="1:38" s="78" customFormat="1" x14ac:dyDescent="0.2">
      <c r="A46" s="77" t="s">
        <v>136</v>
      </c>
      <c r="B46" s="77" t="s">
        <v>137</v>
      </c>
      <c r="C46" s="93">
        <v>389</v>
      </c>
      <c r="D46" s="94">
        <v>490</v>
      </c>
      <c r="E46" s="94">
        <v>463</v>
      </c>
      <c r="F46" s="95">
        <v>387</v>
      </c>
      <c r="G46" s="96">
        <v>126</v>
      </c>
      <c r="H46" s="77">
        <v>263</v>
      </c>
      <c r="I46" s="97">
        <f t="shared" si="0"/>
        <v>0.67609254498714655</v>
      </c>
      <c r="J46" s="98" t="str">
        <f t="shared" si="1"/>
        <v>62.8% - 72.1%</v>
      </c>
      <c r="K46" s="246">
        <v>163</v>
      </c>
      <c r="L46" s="246">
        <v>327</v>
      </c>
      <c r="M46" s="97">
        <f t="shared" si="16"/>
        <v>0.66734693877551021</v>
      </c>
      <c r="N46" s="98" t="str">
        <f t="shared" si="3"/>
        <v>62.4% - 70.8%</v>
      </c>
      <c r="O46" s="77">
        <v>142</v>
      </c>
      <c r="P46" s="246">
        <v>321</v>
      </c>
      <c r="Q46" s="97">
        <f t="shared" si="4"/>
        <v>0.693304535637149</v>
      </c>
      <c r="R46" s="98" t="str">
        <f t="shared" si="5"/>
        <v>65.0% - 73.4%</v>
      </c>
      <c r="S46" s="94">
        <v>115</v>
      </c>
      <c r="T46" s="94">
        <v>272</v>
      </c>
      <c r="U46" s="97">
        <f t="shared" si="6"/>
        <v>0.70284237726098187</v>
      </c>
      <c r="V46" s="99" t="str">
        <f t="shared" si="7"/>
        <v>65.5% - 74.6%</v>
      </c>
      <c r="W46" s="96">
        <v>0</v>
      </c>
      <c r="X46" s="97">
        <f t="shared" si="8"/>
        <v>0</v>
      </c>
      <c r="Y46" s="77">
        <v>0</v>
      </c>
      <c r="Z46" s="97">
        <f t="shared" si="9"/>
        <v>0</v>
      </c>
      <c r="AA46" s="77">
        <v>0</v>
      </c>
      <c r="AB46" s="97">
        <f t="shared" si="10"/>
        <v>0</v>
      </c>
      <c r="AC46" s="77">
        <v>0</v>
      </c>
      <c r="AD46" s="101">
        <f t="shared" si="17"/>
        <v>0</v>
      </c>
      <c r="AE46" s="151">
        <v>0</v>
      </c>
      <c r="AF46" s="151">
        <v>0</v>
      </c>
      <c r="AG46" s="151">
        <v>0</v>
      </c>
      <c r="AH46" s="151">
        <v>0</v>
      </c>
      <c r="AI46" s="78">
        <f t="shared" si="12"/>
        <v>0</v>
      </c>
      <c r="AJ46" s="78">
        <f t="shared" si="13"/>
        <v>0</v>
      </c>
      <c r="AK46" s="78">
        <f t="shared" si="14"/>
        <v>0</v>
      </c>
      <c r="AL46" s="78">
        <f t="shared" si="15"/>
        <v>0</v>
      </c>
    </row>
    <row r="47" spans="1:38" s="78" customFormat="1" x14ac:dyDescent="0.2">
      <c r="A47" s="77" t="s">
        <v>138</v>
      </c>
      <c r="B47" s="77" t="s">
        <v>139</v>
      </c>
      <c r="C47" s="93">
        <v>524</v>
      </c>
      <c r="D47" s="94">
        <v>524</v>
      </c>
      <c r="E47" s="94">
        <v>535</v>
      </c>
      <c r="F47" s="95">
        <v>430</v>
      </c>
      <c r="G47" s="96">
        <v>209</v>
      </c>
      <c r="H47" s="77">
        <v>313</v>
      </c>
      <c r="I47" s="97">
        <f t="shared" si="0"/>
        <v>0.59732824427480913</v>
      </c>
      <c r="J47" s="98" t="str">
        <f t="shared" si="1"/>
        <v>55.5% - 63.8%</v>
      </c>
      <c r="K47" s="246">
        <v>190</v>
      </c>
      <c r="L47" s="246">
        <v>331</v>
      </c>
      <c r="M47" s="97">
        <f t="shared" si="16"/>
        <v>0.63167938931297707</v>
      </c>
      <c r="N47" s="98" t="str">
        <f t="shared" si="3"/>
        <v>59.0% - 67.2%</v>
      </c>
      <c r="O47" s="77">
        <v>236</v>
      </c>
      <c r="P47" s="246">
        <v>289</v>
      </c>
      <c r="Q47" s="97">
        <f t="shared" si="4"/>
        <v>0.54018691588785051</v>
      </c>
      <c r="R47" s="98" t="str">
        <f t="shared" si="5"/>
        <v>49.8% - 58.2%</v>
      </c>
      <c r="S47" s="94">
        <v>173</v>
      </c>
      <c r="T47" s="94">
        <v>251</v>
      </c>
      <c r="U47" s="97"/>
      <c r="V47" s="99" t="str">
        <f t="shared" si="7"/>
        <v/>
      </c>
      <c r="W47" s="96">
        <v>2</v>
      </c>
      <c r="X47" s="97">
        <f t="shared" si="8"/>
        <v>3.8167938931297708E-3</v>
      </c>
      <c r="Y47" s="77">
        <v>3</v>
      </c>
      <c r="Z47" s="97">
        <f t="shared" si="9"/>
        <v>5.7251908396946565E-3</v>
      </c>
      <c r="AA47" s="77">
        <v>10</v>
      </c>
      <c r="AB47" s="97">
        <f t="shared" si="10"/>
        <v>1.8691588785046728E-2</v>
      </c>
      <c r="AC47" s="77">
        <v>6</v>
      </c>
      <c r="AD47" s="101">
        <f t="shared" si="17"/>
        <v>1.3953488372093023E-2</v>
      </c>
      <c r="AE47" s="151">
        <v>0</v>
      </c>
      <c r="AF47" s="151">
        <v>0</v>
      </c>
      <c r="AG47" s="151">
        <v>0</v>
      </c>
      <c r="AH47" s="151">
        <v>1</v>
      </c>
      <c r="AI47" s="78">
        <f t="shared" si="12"/>
        <v>0</v>
      </c>
      <c r="AJ47" s="78">
        <f t="shared" si="13"/>
        <v>0</v>
      </c>
      <c r="AK47" s="78">
        <f t="shared" si="14"/>
        <v>0</v>
      </c>
      <c r="AL47" s="78">
        <f t="shared" si="15"/>
        <v>0</v>
      </c>
    </row>
    <row r="48" spans="1:38" s="78" customFormat="1" x14ac:dyDescent="0.2">
      <c r="A48" s="77" t="s">
        <v>140</v>
      </c>
      <c r="B48" s="77" t="s">
        <v>141</v>
      </c>
      <c r="C48" s="93">
        <v>1523</v>
      </c>
      <c r="D48" s="94">
        <v>1646</v>
      </c>
      <c r="E48" s="94">
        <v>1548</v>
      </c>
      <c r="F48" s="95">
        <v>1518</v>
      </c>
      <c r="G48" s="96">
        <v>338</v>
      </c>
      <c r="H48" s="77">
        <v>1185</v>
      </c>
      <c r="I48" s="97">
        <f t="shared" si="0"/>
        <v>0.77806959947472099</v>
      </c>
      <c r="J48" s="98" t="str">
        <f t="shared" si="1"/>
        <v>75.7% - 79.8%</v>
      </c>
      <c r="K48" s="246">
        <v>320</v>
      </c>
      <c r="L48" s="246">
        <v>1326</v>
      </c>
      <c r="M48" s="97">
        <f t="shared" si="16"/>
        <v>0.80558930741190771</v>
      </c>
      <c r="N48" s="98" t="str">
        <f t="shared" si="3"/>
        <v>78.6% - 82.4%</v>
      </c>
      <c r="O48" s="77">
        <v>291</v>
      </c>
      <c r="P48" s="246">
        <v>1257</v>
      </c>
      <c r="Q48" s="97">
        <f t="shared" si="4"/>
        <v>0.81201550387596899</v>
      </c>
      <c r="R48" s="98" t="str">
        <f t="shared" si="5"/>
        <v>79.2% - 83.1%</v>
      </c>
      <c r="S48" s="94">
        <v>341</v>
      </c>
      <c r="T48" s="94">
        <v>1177</v>
      </c>
      <c r="U48" s="97">
        <f t="shared" si="6"/>
        <v>0.77536231884057971</v>
      </c>
      <c r="V48" s="99" t="str">
        <f t="shared" si="7"/>
        <v>75.4% - 79.6%</v>
      </c>
      <c r="W48" s="96">
        <v>0</v>
      </c>
      <c r="X48" s="97">
        <f t="shared" si="8"/>
        <v>0</v>
      </c>
      <c r="Y48" s="77">
        <v>0</v>
      </c>
      <c r="Z48" s="97">
        <f t="shared" si="9"/>
        <v>0</v>
      </c>
      <c r="AA48" s="77">
        <v>0</v>
      </c>
      <c r="AB48" s="97">
        <f t="shared" si="10"/>
        <v>0</v>
      </c>
      <c r="AC48" s="77">
        <v>0</v>
      </c>
      <c r="AD48" s="101">
        <f t="shared" si="17"/>
        <v>0</v>
      </c>
      <c r="AE48" s="151">
        <v>0</v>
      </c>
      <c r="AF48" s="151">
        <v>0</v>
      </c>
      <c r="AG48" s="151">
        <v>0</v>
      </c>
      <c r="AH48" s="151">
        <v>0</v>
      </c>
      <c r="AI48" s="78">
        <f t="shared" si="12"/>
        <v>0</v>
      </c>
      <c r="AJ48" s="78">
        <f t="shared" si="13"/>
        <v>0</v>
      </c>
      <c r="AK48" s="78">
        <f t="shared" si="14"/>
        <v>0</v>
      </c>
      <c r="AL48" s="78">
        <f t="shared" si="15"/>
        <v>0</v>
      </c>
    </row>
    <row r="49" spans="1:38" s="78" customFormat="1" x14ac:dyDescent="0.2">
      <c r="A49" s="77" t="s">
        <v>142</v>
      </c>
      <c r="B49" s="77" t="s">
        <v>1355</v>
      </c>
      <c r="C49" s="93">
        <v>2186</v>
      </c>
      <c r="D49" s="94">
        <v>2301</v>
      </c>
      <c r="E49" s="94">
        <v>2282</v>
      </c>
      <c r="F49" s="95">
        <v>2203</v>
      </c>
      <c r="G49" s="96">
        <v>418</v>
      </c>
      <c r="H49" s="77">
        <v>1756</v>
      </c>
      <c r="I49" s="97">
        <f t="shared" si="0"/>
        <v>0.80329368709972548</v>
      </c>
      <c r="J49" s="98" t="str">
        <f t="shared" si="1"/>
        <v>78.6% - 81.9%</v>
      </c>
      <c r="K49" s="246">
        <v>421</v>
      </c>
      <c r="L49" s="246">
        <v>1869</v>
      </c>
      <c r="M49" s="97">
        <f t="shared" si="16"/>
        <v>0.81225554106910036</v>
      </c>
      <c r="N49" s="98" t="str">
        <f t="shared" si="3"/>
        <v>79.6% - 82.8%</v>
      </c>
      <c r="O49" s="77">
        <v>397</v>
      </c>
      <c r="P49" s="246">
        <v>1881</v>
      </c>
      <c r="Q49" s="97">
        <f t="shared" si="4"/>
        <v>0.82427695004382118</v>
      </c>
      <c r="R49" s="98" t="str">
        <f t="shared" si="5"/>
        <v>80.8% - 83.9%</v>
      </c>
      <c r="S49" s="94">
        <v>407</v>
      </c>
      <c r="T49" s="94">
        <v>1788</v>
      </c>
      <c r="U49" s="97">
        <f t="shared" si="6"/>
        <v>0.81162051747616881</v>
      </c>
      <c r="V49" s="99" t="str">
        <f t="shared" si="7"/>
        <v>79.5% - 82.7%</v>
      </c>
      <c r="W49" s="96">
        <v>12</v>
      </c>
      <c r="X49" s="97">
        <f t="shared" si="8"/>
        <v>5.4894784995425435E-3</v>
      </c>
      <c r="Y49" s="77">
        <v>11</v>
      </c>
      <c r="Z49" s="97">
        <f t="shared" si="9"/>
        <v>4.7805302042590175E-3</v>
      </c>
      <c r="AA49" s="77">
        <v>4</v>
      </c>
      <c r="AB49" s="97">
        <f t="shared" si="10"/>
        <v>1.7528483786152498E-3</v>
      </c>
      <c r="AC49" s="77">
        <v>8</v>
      </c>
      <c r="AD49" s="101">
        <f t="shared" si="17"/>
        <v>3.631411711302769E-3</v>
      </c>
      <c r="AE49" s="151">
        <v>0</v>
      </c>
      <c r="AF49" s="151">
        <v>0</v>
      </c>
      <c r="AG49" s="151">
        <v>0</v>
      </c>
      <c r="AH49" s="151">
        <v>0</v>
      </c>
      <c r="AI49" s="78">
        <f t="shared" si="12"/>
        <v>0</v>
      </c>
      <c r="AJ49" s="78">
        <f t="shared" si="13"/>
        <v>0</v>
      </c>
      <c r="AK49" s="78">
        <f t="shared" si="14"/>
        <v>0</v>
      </c>
      <c r="AL49" s="78">
        <f t="shared" si="15"/>
        <v>0</v>
      </c>
    </row>
    <row r="50" spans="1:38" s="78" customFormat="1" x14ac:dyDescent="0.2">
      <c r="A50" s="77" t="s">
        <v>143</v>
      </c>
      <c r="B50" s="77" t="s">
        <v>144</v>
      </c>
      <c r="C50" s="93">
        <v>1479</v>
      </c>
      <c r="D50" s="94">
        <v>1678</v>
      </c>
      <c r="E50" s="94">
        <v>1653</v>
      </c>
      <c r="F50" s="95">
        <v>1607</v>
      </c>
      <c r="G50" s="96">
        <v>114</v>
      </c>
      <c r="H50" s="77">
        <v>1336</v>
      </c>
      <c r="I50" s="97">
        <f t="shared" si="0"/>
        <v>0.90331304935767409</v>
      </c>
      <c r="J50" s="98" t="str">
        <f t="shared" si="1"/>
        <v>88.7% - 91.7%</v>
      </c>
      <c r="K50" s="246">
        <v>105</v>
      </c>
      <c r="L50" s="246">
        <v>1528</v>
      </c>
      <c r="M50" s="97">
        <f t="shared" si="16"/>
        <v>0.91060786650774728</v>
      </c>
      <c r="N50" s="98" t="str">
        <f t="shared" si="3"/>
        <v>89.6% - 92.3%</v>
      </c>
      <c r="O50" s="77">
        <v>81</v>
      </c>
      <c r="P50" s="246">
        <v>1534</v>
      </c>
      <c r="Q50" s="97">
        <f t="shared" si="4"/>
        <v>0.92800967937084089</v>
      </c>
      <c r="R50" s="98" t="str">
        <f t="shared" si="5"/>
        <v>91.5% - 94.0%</v>
      </c>
      <c r="S50" s="94">
        <v>100</v>
      </c>
      <c r="T50" s="94">
        <v>1497</v>
      </c>
      <c r="U50" s="97">
        <f t="shared" si="6"/>
        <v>0.93154947106409458</v>
      </c>
      <c r="V50" s="99" t="str">
        <f t="shared" si="7"/>
        <v>91.8% - 94.3%</v>
      </c>
      <c r="W50" s="96">
        <v>29</v>
      </c>
      <c r="X50" s="97">
        <f t="shared" si="8"/>
        <v>1.9607843137254902E-2</v>
      </c>
      <c r="Y50" s="77">
        <v>45</v>
      </c>
      <c r="Z50" s="97">
        <f t="shared" si="9"/>
        <v>2.6817640047675805E-2</v>
      </c>
      <c r="AA50" s="77">
        <v>38</v>
      </c>
      <c r="AB50" s="97">
        <f t="shared" si="10"/>
        <v>2.2988505747126436E-2</v>
      </c>
      <c r="AC50" s="77">
        <v>10</v>
      </c>
      <c r="AD50" s="101">
        <f t="shared" si="17"/>
        <v>6.222775357809583E-3</v>
      </c>
      <c r="AE50" s="151">
        <v>0</v>
      </c>
      <c r="AF50" s="151">
        <v>0</v>
      </c>
      <c r="AG50" s="151">
        <v>0</v>
      </c>
      <c r="AH50" s="151">
        <v>0</v>
      </c>
      <c r="AI50" s="78">
        <f t="shared" si="12"/>
        <v>0</v>
      </c>
      <c r="AJ50" s="78">
        <f t="shared" si="13"/>
        <v>0</v>
      </c>
      <c r="AK50" s="78">
        <f t="shared" si="14"/>
        <v>0</v>
      </c>
      <c r="AL50" s="78">
        <f t="shared" si="15"/>
        <v>0</v>
      </c>
    </row>
    <row r="51" spans="1:38" s="78" customFormat="1" x14ac:dyDescent="0.2">
      <c r="A51" s="77" t="s">
        <v>145</v>
      </c>
      <c r="B51" s="77" t="s">
        <v>1356</v>
      </c>
      <c r="C51" s="93">
        <v>1387</v>
      </c>
      <c r="D51" s="94">
        <v>1453</v>
      </c>
      <c r="E51" s="94">
        <v>1378</v>
      </c>
      <c r="F51" s="95">
        <v>1389</v>
      </c>
      <c r="G51" s="96">
        <v>256</v>
      </c>
      <c r="H51" s="77">
        <v>1131</v>
      </c>
      <c r="I51" s="97">
        <f t="shared" si="0"/>
        <v>0.81542898341744774</v>
      </c>
      <c r="J51" s="98" t="str">
        <f t="shared" si="1"/>
        <v>79.4% - 83.5%</v>
      </c>
      <c r="K51" s="246">
        <v>276</v>
      </c>
      <c r="L51" s="246">
        <v>1177</v>
      </c>
      <c r="M51" s="97">
        <f t="shared" si="16"/>
        <v>0.81004817618719893</v>
      </c>
      <c r="N51" s="98" t="str">
        <f t="shared" si="3"/>
        <v>78.9% - 82.9%</v>
      </c>
      <c r="O51" s="77">
        <v>268</v>
      </c>
      <c r="P51" s="246">
        <v>1110</v>
      </c>
      <c r="Q51" s="97">
        <f t="shared" si="4"/>
        <v>0.80551523947750359</v>
      </c>
      <c r="R51" s="98" t="str">
        <f t="shared" si="5"/>
        <v>78.4% - 82.6%</v>
      </c>
      <c r="S51" s="94">
        <v>267</v>
      </c>
      <c r="T51" s="94">
        <v>1122</v>
      </c>
      <c r="U51" s="97">
        <f t="shared" si="6"/>
        <v>0.8077753779697624</v>
      </c>
      <c r="V51" s="99" t="str">
        <f t="shared" si="7"/>
        <v>78.6% - 82.8%</v>
      </c>
      <c r="W51" s="96">
        <v>0</v>
      </c>
      <c r="X51" s="97">
        <f t="shared" si="8"/>
        <v>0</v>
      </c>
      <c r="Y51" s="77">
        <v>0</v>
      </c>
      <c r="Z51" s="97">
        <f t="shared" si="9"/>
        <v>0</v>
      </c>
      <c r="AA51" s="77">
        <v>0</v>
      </c>
      <c r="AB51" s="97">
        <f t="shared" si="10"/>
        <v>0</v>
      </c>
      <c r="AC51" s="77">
        <v>0</v>
      </c>
      <c r="AD51" s="101">
        <f t="shared" si="17"/>
        <v>0</v>
      </c>
      <c r="AE51" s="151">
        <v>0</v>
      </c>
      <c r="AF51" s="151">
        <v>0</v>
      </c>
      <c r="AG51" s="151">
        <v>0</v>
      </c>
      <c r="AH51" s="151">
        <v>0</v>
      </c>
      <c r="AI51" s="78">
        <f t="shared" si="12"/>
        <v>0</v>
      </c>
      <c r="AJ51" s="78">
        <f t="shared" si="13"/>
        <v>0</v>
      </c>
      <c r="AK51" s="78">
        <f t="shared" si="14"/>
        <v>0</v>
      </c>
      <c r="AL51" s="78">
        <f t="shared" si="15"/>
        <v>0</v>
      </c>
    </row>
    <row r="52" spans="1:38" s="78" customFormat="1" x14ac:dyDescent="0.2">
      <c r="A52" s="77" t="s">
        <v>146</v>
      </c>
      <c r="B52" s="77" t="s">
        <v>147</v>
      </c>
      <c r="C52" s="93">
        <v>449</v>
      </c>
      <c r="D52" s="94">
        <v>537</v>
      </c>
      <c r="E52" s="94">
        <v>486</v>
      </c>
      <c r="F52" s="95">
        <v>465</v>
      </c>
      <c r="G52" s="96">
        <v>62</v>
      </c>
      <c r="H52" s="77">
        <v>384</v>
      </c>
      <c r="I52" s="97">
        <f t="shared" si="0"/>
        <v>0.85523385300668153</v>
      </c>
      <c r="J52" s="98" t="str">
        <f t="shared" si="1"/>
        <v>82.0% - 88.5%</v>
      </c>
      <c r="K52" s="246">
        <v>82</v>
      </c>
      <c r="L52" s="246">
        <v>449</v>
      </c>
      <c r="M52" s="97">
        <f t="shared" si="16"/>
        <v>0.83612662942271876</v>
      </c>
      <c r="N52" s="98" t="str">
        <f t="shared" si="3"/>
        <v>80.2% - 86.5%</v>
      </c>
      <c r="O52" s="77">
        <v>75</v>
      </c>
      <c r="P52" s="246">
        <v>409</v>
      </c>
      <c r="Q52" s="97">
        <f t="shared" si="4"/>
        <v>0.84156378600823045</v>
      </c>
      <c r="R52" s="98" t="str">
        <f t="shared" si="5"/>
        <v>80.6% - 87.1%</v>
      </c>
      <c r="S52" s="94">
        <v>71</v>
      </c>
      <c r="T52" s="94">
        <v>391</v>
      </c>
      <c r="U52" s="97">
        <f t="shared" si="6"/>
        <v>0.8408602150537634</v>
      </c>
      <c r="V52" s="99" t="str">
        <f t="shared" si="7"/>
        <v>80.5% - 87.1%</v>
      </c>
      <c r="W52" s="96">
        <v>3</v>
      </c>
      <c r="X52" s="97">
        <f t="shared" si="8"/>
        <v>6.6815144766146995E-3</v>
      </c>
      <c r="Y52" s="77">
        <v>6</v>
      </c>
      <c r="Z52" s="97">
        <f t="shared" si="9"/>
        <v>1.11731843575419E-2</v>
      </c>
      <c r="AA52" s="77">
        <v>2</v>
      </c>
      <c r="AB52" s="97">
        <f t="shared" si="10"/>
        <v>4.11522633744856E-3</v>
      </c>
      <c r="AC52" s="77">
        <v>3</v>
      </c>
      <c r="AD52" s="101">
        <f t="shared" si="17"/>
        <v>6.4516129032258064E-3</v>
      </c>
      <c r="AE52" s="151">
        <v>0</v>
      </c>
      <c r="AF52" s="151">
        <v>0</v>
      </c>
      <c r="AG52" s="151">
        <v>0</v>
      </c>
      <c r="AH52" s="151">
        <v>0</v>
      </c>
      <c r="AI52" s="78">
        <f t="shared" si="12"/>
        <v>0</v>
      </c>
      <c r="AJ52" s="78">
        <f t="shared" si="13"/>
        <v>0</v>
      </c>
      <c r="AK52" s="78">
        <f t="shared" si="14"/>
        <v>0</v>
      </c>
      <c r="AL52" s="78">
        <f t="shared" si="15"/>
        <v>0</v>
      </c>
    </row>
    <row r="53" spans="1:38" s="78" customFormat="1" x14ac:dyDescent="0.2">
      <c r="A53" s="77" t="s">
        <v>148</v>
      </c>
      <c r="B53" s="77" t="s">
        <v>149</v>
      </c>
      <c r="C53" s="93">
        <v>2516</v>
      </c>
      <c r="D53" s="94">
        <v>2691</v>
      </c>
      <c r="E53" s="94">
        <v>2589</v>
      </c>
      <c r="F53" s="95">
        <v>2429</v>
      </c>
      <c r="G53" s="96">
        <v>762</v>
      </c>
      <c r="H53" s="77">
        <v>1750</v>
      </c>
      <c r="I53" s="97">
        <f t="shared" si="0"/>
        <v>0.69554848966613669</v>
      </c>
      <c r="J53" s="98" t="str">
        <f t="shared" si="1"/>
        <v>67.7% - 71.3%</v>
      </c>
      <c r="K53" s="246">
        <v>799</v>
      </c>
      <c r="L53" s="246">
        <v>1892</v>
      </c>
      <c r="M53" s="97">
        <f t="shared" si="16"/>
        <v>0.70308435525826829</v>
      </c>
      <c r="N53" s="98" t="str">
        <f t="shared" si="3"/>
        <v>68.6% - 72.0%</v>
      </c>
      <c r="O53" s="77">
        <v>771</v>
      </c>
      <c r="P53" s="246">
        <v>1818</v>
      </c>
      <c r="Q53" s="97">
        <f t="shared" si="4"/>
        <v>0.70220162224797222</v>
      </c>
      <c r="R53" s="98" t="str">
        <f t="shared" si="5"/>
        <v>68.4% - 72.0%</v>
      </c>
      <c r="S53" s="94">
        <v>750</v>
      </c>
      <c r="T53" s="94">
        <v>1679</v>
      </c>
      <c r="U53" s="97">
        <f t="shared" si="6"/>
        <v>0.69123095924248656</v>
      </c>
      <c r="V53" s="99" t="str">
        <f t="shared" si="7"/>
        <v>67.3% - 70.9%</v>
      </c>
      <c r="W53" s="96">
        <v>4</v>
      </c>
      <c r="X53" s="97">
        <f t="shared" si="8"/>
        <v>1.589825119236884E-3</v>
      </c>
      <c r="Y53" s="77">
        <v>0</v>
      </c>
      <c r="Z53" s="97">
        <f t="shared" si="9"/>
        <v>0</v>
      </c>
      <c r="AA53" s="77">
        <v>0</v>
      </c>
      <c r="AB53" s="97">
        <f t="shared" si="10"/>
        <v>0</v>
      </c>
      <c r="AC53" s="77">
        <v>0</v>
      </c>
      <c r="AD53" s="101">
        <f t="shared" si="17"/>
        <v>0</v>
      </c>
      <c r="AE53" s="151">
        <v>0</v>
      </c>
      <c r="AF53" s="151">
        <v>0</v>
      </c>
      <c r="AG53" s="151">
        <v>0</v>
      </c>
      <c r="AH53" s="151">
        <v>0</v>
      </c>
      <c r="AI53" s="78">
        <f t="shared" si="12"/>
        <v>0</v>
      </c>
      <c r="AJ53" s="78">
        <f t="shared" si="13"/>
        <v>0</v>
      </c>
      <c r="AK53" s="78">
        <f t="shared" si="14"/>
        <v>0</v>
      </c>
      <c r="AL53" s="78">
        <f t="shared" si="15"/>
        <v>0</v>
      </c>
    </row>
    <row r="54" spans="1:38" s="78" customFormat="1" x14ac:dyDescent="0.2">
      <c r="A54" s="77" t="s">
        <v>150</v>
      </c>
      <c r="B54" s="77" t="s">
        <v>1357</v>
      </c>
      <c r="C54" s="93">
        <v>1085</v>
      </c>
      <c r="D54" s="94">
        <v>1161</v>
      </c>
      <c r="E54" s="94">
        <v>1115</v>
      </c>
      <c r="F54" s="95">
        <v>1033</v>
      </c>
      <c r="G54" s="96">
        <v>227</v>
      </c>
      <c r="H54" s="77">
        <v>851</v>
      </c>
      <c r="I54" s="97">
        <f t="shared" si="0"/>
        <v>0.784331797235023</v>
      </c>
      <c r="J54" s="98" t="str">
        <f t="shared" si="1"/>
        <v>75.9% - 80.8%</v>
      </c>
      <c r="K54" s="246">
        <v>243</v>
      </c>
      <c r="L54" s="246">
        <v>913</v>
      </c>
      <c r="M54" s="97">
        <f t="shared" si="16"/>
        <v>0.78639104220499567</v>
      </c>
      <c r="N54" s="98" t="str">
        <f t="shared" si="3"/>
        <v>76.2% - 80.9%</v>
      </c>
      <c r="O54" s="77">
        <v>243</v>
      </c>
      <c r="P54" s="246">
        <v>866</v>
      </c>
      <c r="Q54" s="97">
        <f t="shared" si="4"/>
        <v>0.77668161434977578</v>
      </c>
      <c r="R54" s="98" t="str">
        <f t="shared" si="5"/>
        <v>75.1% - 80.0%</v>
      </c>
      <c r="S54" s="94">
        <v>211</v>
      </c>
      <c r="T54" s="94">
        <v>822</v>
      </c>
      <c r="U54" s="97">
        <f t="shared" si="6"/>
        <v>0.79574056147144245</v>
      </c>
      <c r="V54" s="99" t="str">
        <f t="shared" si="7"/>
        <v>77.0% - 81.9%</v>
      </c>
      <c r="W54" s="96">
        <v>7</v>
      </c>
      <c r="X54" s="97">
        <f t="shared" si="8"/>
        <v>6.4516129032258064E-3</v>
      </c>
      <c r="Y54" s="77">
        <v>5</v>
      </c>
      <c r="Z54" s="97">
        <f t="shared" si="9"/>
        <v>4.3066322136089581E-3</v>
      </c>
      <c r="AA54" s="77">
        <v>6</v>
      </c>
      <c r="AB54" s="97">
        <f t="shared" si="10"/>
        <v>5.3811659192825115E-3</v>
      </c>
      <c r="AC54" s="77">
        <v>0</v>
      </c>
      <c r="AD54" s="101">
        <f t="shared" si="17"/>
        <v>0</v>
      </c>
      <c r="AE54" s="151">
        <v>0</v>
      </c>
      <c r="AF54" s="151">
        <v>0</v>
      </c>
      <c r="AG54" s="151">
        <v>0</v>
      </c>
      <c r="AH54" s="151">
        <v>0</v>
      </c>
      <c r="AI54" s="78">
        <f t="shared" si="12"/>
        <v>0</v>
      </c>
      <c r="AJ54" s="78">
        <f t="shared" si="13"/>
        <v>0</v>
      </c>
      <c r="AK54" s="78">
        <f t="shared" si="14"/>
        <v>0</v>
      </c>
      <c r="AL54" s="78">
        <f t="shared" si="15"/>
        <v>0</v>
      </c>
    </row>
    <row r="55" spans="1:38" s="78" customFormat="1" x14ac:dyDescent="0.2">
      <c r="A55" s="77" t="s">
        <v>151</v>
      </c>
      <c r="B55" s="77" t="s">
        <v>152</v>
      </c>
      <c r="C55" s="93">
        <v>545</v>
      </c>
      <c r="D55" s="94">
        <v>565</v>
      </c>
      <c r="E55" s="94">
        <v>613</v>
      </c>
      <c r="F55" s="95">
        <v>556</v>
      </c>
      <c r="G55" s="96">
        <v>116</v>
      </c>
      <c r="H55" s="77">
        <v>429</v>
      </c>
      <c r="I55" s="97">
        <f t="shared" si="0"/>
        <v>0.78715596330275228</v>
      </c>
      <c r="J55" s="98" t="str">
        <f t="shared" si="1"/>
        <v>75.1% - 81.9%</v>
      </c>
      <c r="K55" s="246">
        <v>120</v>
      </c>
      <c r="L55" s="246">
        <v>445</v>
      </c>
      <c r="M55" s="97">
        <f t="shared" si="16"/>
        <v>0.78761061946902655</v>
      </c>
      <c r="N55" s="98" t="str">
        <f t="shared" si="3"/>
        <v>75.2% - 81.9%</v>
      </c>
      <c r="O55" s="77">
        <v>145</v>
      </c>
      <c r="P55" s="246">
        <v>468</v>
      </c>
      <c r="Q55" s="97">
        <f t="shared" si="4"/>
        <v>0.76345840130505704</v>
      </c>
      <c r="R55" s="98" t="str">
        <f t="shared" si="5"/>
        <v>72.8% - 79.5%</v>
      </c>
      <c r="S55" s="94">
        <v>106</v>
      </c>
      <c r="T55" s="94">
        <v>450</v>
      </c>
      <c r="U55" s="97">
        <f t="shared" si="6"/>
        <v>0.80935251798561147</v>
      </c>
      <c r="V55" s="99" t="str">
        <f t="shared" si="7"/>
        <v>77.5% - 84.0%</v>
      </c>
      <c r="W55" s="96">
        <v>0</v>
      </c>
      <c r="X55" s="97">
        <f t="shared" si="8"/>
        <v>0</v>
      </c>
      <c r="Y55" s="77">
        <v>0</v>
      </c>
      <c r="Z55" s="97">
        <f t="shared" si="9"/>
        <v>0</v>
      </c>
      <c r="AA55" s="77">
        <v>0</v>
      </c>
      <c r="AB55" s="97">
        <f t="shared" si="10"/>
        <v>0</v>
      </c>
      <c r="AC55" s="77">
        <v>0</v>
      </c>
      <c r="AD55" s="101">
        <f t="shared" si="17"/>
        <v>0</v>
      </c>
      <c r="AE55" s="151">
        <v>0</v>
      </c>
      <c r="AF55" s="151">
        <v>0</v>
      </c>
      <c r="AG55" s="151">
        <v>0</v>
      </c>
      <c r="AH55" s="151">
        <v>0</v>
      </c>
      <c r="AI55" s="78">
        <f t="shared" si="12"/>
        <v>0</v>
      </c>
      <c r="AJ55" s="78">
        <f t="shared" si="13"/>
        <v>0</v>
      </c>
      <c r="AK55" s="78">
        <f t="shared" si="14"/>
        <v>0</v>
      </c>
      <c r="AL55" s="78">
        <f t="shared" si="15"/>
        <v>0</v>
      </c>
    </row>
    <row r="56" spans="1:38" s="78" customFormat="1" x14ac:dyDescent="0.2">
      <c r="A56" s="77" t="s">
        <v>153</v>
      </c>
      <c r="B56" s="77" t="s">
        <v>154</v>
      </c>
      <c r="C56" s="93">
        <v>1420</v>
      </c>
      <c r="D56" s="94">
        <v>1530</v>
      </c>
      <c r="E56" s="94">
        <v>1501</v>
      </c>
      <c r="F56" s="95">
        <v>1381</v>
      </c>
      <c r="G56" s="96">
        <v>129</v>
      </c>
      <c r="H56" s="77">
        <v>1291</v>
      </c>
      <c r="I56" s="97">
        <f t="shared" si="0"/>
        <v>0.9091549295774648</v>
      </c>
      <c r="J56" s="98" t="str">
        <f t="shared" si="1"/>
        <v>89.3% - 92.3%</v>
      </c>
      <c r="K56" s="246">
        <v>131</v>
      </c>
      <c r="L56" s="246">
        <v>1399</v>
      </c>
      <c r="M56" s="97">
        <f t="shared" si="16"/>
        <v>0.91437908496732023</v>
      </c>
      <c r="N56" s="98" t="str">
        <f t="shared" si="3"/>
        <v>89.9% - 92.7%</v>
      </c>
      <c r="O56" s="77">
        <v>132</v>
      </c>
      <c r="P56" s="246">
        <v>1369</v>
      </c>
      <c r="Q56" s="97">
        <f t="shared" si="4"/>
        <v>0.91205862758161227</v>
      </c>
      <c r="R56" s="98" t="str">
        <f t="shared" si="5"/>
        <v>89.7% - 92.5%</v>
      </c>
      <c r="S56" s="94">
        <v>106</v>
      </c>
      <c r="T56" s="94">
        <v>1275</v>
      </c>
      <c r="U56" s="97">
        <f t="shared" si="6"/>
        <v>0.92324402606806666</v>
      </c>
      <c r="V56" s="99" t="str">
        <f t="shared" si="7"/>
        <v>90.8% - 93.6%</v>
      </c>
      <c r="W56" s="96">
        <v>0</v>
      </c>
      <c r="X56" s="97">
        <f t="shared" si="8"/>
        <v>0</v>
      </c>
      <c r="Y56" s="77">
        <v>0</v>
      </c>
      <c r="Z56" s="97">
        <f t="shared" si="9"/>
        <v>0</v>
      </c>
      <c r="AA56" s="77">
        <v>0</v>
      </c>
      <c r="AB56" s="97">
        <f t="shared" si="10"/>
        <v>0</v>
      </c>
      <c r="AC56" s="77">
        <v>0</v>
      </c>
      <c r="AD56" s="101">
        <f t="shared" si="17"/>
        <v>0</v>
      </c>
      <c r="AE56" s="151">
        <v>0</v>
      </c>
      <c r="AF56" s="151">
        <v>0</v>
      </c>
      <c r="AG56" s="151">
        <v>0</v>
      </c>
      <c r="AH56" s="151">
        <v>0</v>
      </c>
      <c r="AI56" s="78">
        <f t="shared" si="12"/>
        <v>0</v>
      </c>
      <c r="AJ56" s="78">
        <f t="shared" si="13"/>
        <v>0</v>
      </c>
      <c r="AK56" s="78">
        <f t="shared" si="14"/>
        <v>0</v>
      </c>
      <c r="AL56" s="78">
        <f t="shared" si="15"/>
        <v>0</v>
      </c>
    </row>
    <row r="57" spans="1:38" s="78" customFormat="1" x14ac:dyDescent="0.2">
      <c r="A57" s="77" t="s">
        <v>155</v>
      </c>
      <c r="B57" s="77" t="s">
        <v>1358</v>
      </c>
      <c r="C57" s="93">
        <v>1355</v>
      </c>
      <c r="D57" s="94">
        <v>1470</v>
      </c>
      <c r="E57" s="94">
        <v>1381</v>
      </c>
      <c r="F57" s="95">
        <v>1308</v>
      </c>
      <c r="G57" s="96">
        <v>463</v>
      </c>
      <c r="H57" s="77">
        <v>892</v>
      </c>
      <c r="I57" s="97">
        <f t="shared" si="0"/>
        <v>0.65830258302583022</v>
      </c>
      <c r="J57" s="98" t="str">
        <f t="shared" si="1"/>
        <v>63.3% - 68.3%</v>
      </c>
      <c r="K57" s="246">
        <v>490</v>
      </c>
      <c r="L57" s="246">
        <v>980</v>
      </c>
      <c r="M57" s="97">
        <f t="shared" si="16"/>
        <v>0.66666666666666663</v>
      </c>
      <c r="N57" s="98" t="str">
        <f t="shared" si="3"/>
        <v>64.2% - 69.0%</v>
      </c>
      <c r="O57" s="77">
        <v>439</v>
      </c>
      <c r="P57" s="246">
        <v>942</v>
      </c>
      <c r="Q57" s="97">
        <f t="shared" si="4"/>
        <v>0.68211440984793625</v>
      </c>
      <c r="R57" s="98" t="str">
        <f t="shared" si="5"/>
        <v>65.7% - 70.6%</v>
      </c>
      <c r="S57" s="94">
        <v>432</v>
      </c>
      <c r="T57" s="94">
        <v>876</v>
      </c>
      <c r="U57" s="97">
        <f t="shared" si="6"/>
        <v>0.66972477064220182</v>
      </c>
      <c r="V57" s="99" t="str">
        <f t="shared" si="7"/>
        <v>64.4% - 69.5%</v>
      </c>
      <c r="W57" s="96">
        <v>0</v>
      </c>
      <c r="X57" s="97">
        <f t="shared" si="8"/>
        <v>0</v>
      </c>
      <c r="Y57" s="77">
        <v>0</v>
      </c>
      <c r="Z57" s="97">
        <f t="shared" si="9"/>
        <v>0</v>
      </c>
      <c r="AA57" s="77">
        <v>0</v>
      </c>
      <c r="AB57" s="97">
        <f t="shared" si="10"/>
        <v>0</v>
      </c>
      <c r="AC57" s="77">
        <v>0</v>
      </c>
      <c r="AD57" s="101">
        <f t="shared" si="17"/>
        <v>0</v>
      </c>
      <c r="AE57" s="151">
        <v>0</v>
      </c>
      <c r="AF57" s="151">
        <v>0</v>
      </c>
      <c r="AG57" s="151">
        <v>0</v>
      </c>
      <c r="AH57" s="151">
        <v>0</v>
      </c>
      <c r="AI57" s="78">
        <f t="shared" si="12"/>
        <v>0</v>
      </c>
      <c r="AJ57" s="78">
        <f t="shared" si="13"/>
        <v>0</v>
      </c>
      <c r="AK57" s="78">
        <f t="shared" si="14"/>
        <v>0</v>
      </c>
      <c r="AL57" s="78">
        <f t="shared" si="15"/>
        <v>0</v>
      </c>
    </row>
    <row r="58" spans="1:38" s="78" customFormat="1" x14ac:dyDescent="0.2">
      <c r="A58" s="77" t="s">
        <v>156</v>
      </c>
      <c r="B58" s="77" t="s">
        <v>1359</v>
      </c>
      <c r="C58" s="93">
        <v>2086</v>
      </c>
      <c r="D58" s="94">
        <v>2210</v>
      </c>
      <c r="E58" s="94">
        <v>2182</v>
      </c>
      <c r="F58" s="95">
        <v>2112</v>
      </c>
      <c r="G58" s="96">
        <v>182</v>
      </c>
      <c r="H58" s="77">
        <v>1863</v>
      </c>
      <c r="I58" s="97">
        <f t="shared" si="0"/>
        <v>0.89309683604985624</v>
      </c>
      <c r="J58" s="98" t="str">
        <f t="shared" si="1"/>
        <v>87.9% - 90.6%</v>
      </c>
      <c r="K58" s="246">
        <v>187</v>
      </c>
      <c r="L58" s="246">
        <v>1967</v>
      </c>
      <c r="M58" s="97">
        <f t="shared" si="16"/>
        <v>0.89004524886877823</v>
      </c>
      <c r="N58" s="98" t="str">
        <f t="shared" si="3"/>
        <v>87.6% - 90.2%</v>
      </c>
      <c r="O58" s="77">
        <v>196</v>
      </c>
      <c r="P58" s="246">
        <v>1920</v>
      </c>
      <c r="Q58" s="97">
        <f t="shared" si="4"/>
        <v>0.87992667277726855</v>
      </c>
      <c r="R58" s="98" t="str">
        <f t="shared" si="5"/>
        <v>86.6% - 89.3%</v>
      </c>
      <c r="S58" s="94">
        <v>204</v>
      </c>
      <c r="T58" s="94">
        <v>1841</v>
      </c>
      <c r="U58" s="97">
        <f t="shared" si="6"/>
        <v>0.87168560606060608</v>
      </c>
      <c r="V58" s="99" t="str">
        <f t="shared" si="7"/>
        <v>85.7% - 88.5%</v>
      </c>
      <c r="W58" s="96">
        <v>41</v>
      </c>
      <c r="X58" s="97">
        <f t="shared" si="8"/>
        <v>1.9654841802492808E-2</v>
      </c>
      <c r="Y58" s="77">
        <v>56</v>
      </c>
      <c r="Z58" s="97">
        <f t="shared" si="9"/>
        <v>2.5339366515837104E-2</v>
      </c>
      <c r="AA58" s="77">
        <v>66</v>
      </c>
      <c r="AB58" s="97">
        <f t="shared" si="10"/>
        <v>3.0247479376718608E-2</v>
      </c>
      <c r="AC58" s="77">
        <v>67</v>
      </c>
      <c r="AD58" s="101">
        <f t="shared" si="17"/>
        <v>3.1723484848484848E-2</v>
      </c>
      <c r="AE58" s="151">
        <v>0</v>
      </c>
      <c r="AF58" s="151">
        <v>0</v>
      </c>
      <c r="AG58" s="151">
        <v>0</v>
      </c>
      <c r="AH58" s="151">
        <v>0</v>
      </c>
      <c r="AI58" s="78">
        <f t="shared" si="12"/>
        <v>0</v>
      </c>
      <c r="AJ58" s="78">
        <f t="shared" si="13"/>
        <v>0</v>
      </c>
      <c r="AK58" s="78">
        <f t="shared" si="14"/>
        <v>0</v>
      </c>
      <c r="AL58" s="78">
        <f t="shared" si="15"/>
        <v>0</v>
      </c>
    </row>
    <row r="59" spans="1:38" s="78" customFormat="1" x14ac:dyDescent="0.2">
      <c r="A59" s="77" t="s">
        <v>157</v>
      </c>
      <c r="B59" s="77" t="s">
        <v>1360</v>
      </c>
      <c r="C59" s="93">
        <v>833</v>
      </c>
      <c r="D59" s="94">
        <v>925</v>
      </c>
      <c r="E59" s="94">
        <v>943</v>
      </c>
      <c r="F59" s="95">
        <v>910</v>
      </c>
      <c r="G59" s="96">
        <v>198</v>
      </c>
      <c r="H59" s="77">
        <v>635</v>
      </c>
      <c r="I59" s="97">
        <f t="shared" si="0"/>
        <v>0.76230492196878752</v>
      </c>
      <c r="J59" s="98" t="str">
        <f t="shared" si="1"/>
        <v>73.2% - 79.0%</v>
      </c>
      <c r="K59" s="246">
        <v>185</v>
      </c>
      <c r="L59" s="246">
        <v>740</v>
      </c>
      <c r="M59" s="97">
        <f t="shared" si="16"/>
        <v>0.8</v>
      </c>
      <c r="N59" s="98" t="str">
        <f t="shared" si="3"/>
        <v>77.3% - 82.5%</v>
      </c>
      <c r="O59" s="77">
        <v>178</v>
      </c>
      <c r="P59" s="246">
        <v>765</v>
      </c>
      <c r="Q59" s="97">
        <f t="shared" si="4"/>
        <v>0.81124072110286316</v>
      </c>
      <c r="R59" s="98" t="str">
        <f t="shared" si="5"/>
        <v>78.5% - 83.5%</v>
      </c>
      <c r="S59" s="94">
        <v>223</v>
      </c>
      <c r="T59" s="94">
        <v>669</v>
      </c>
      <c r="U59" s="97">
        <f t="shared" si="6"/>
        <v>0.73516483516483522</v>
      </c>
      <c r="V59" s="99" t="str">
        <f t="shared" si="7"/>
        <v>70.6% - 76.3%</v>
      </c>
      <c r="W59" s="96">
        <v>0</v>
      </c>
      <c r="X59" s="97">
        <f t="shared" si="8"/>
        <v>0</v>
      </c>
      <c r="Y59" s="77">
        <v>0</v>
      </c>
      <c r="Z59" s="97">
        <f t="shared" si="9"/>
        <v>0</v>
      </c>
      <c r="AA59" s="77">
        <v>0</v>
      </c>
      <c r="AB59" s="97">
        <f t="shared" si="10"/>
        <v>0</v>
      </c>
      <c r="AC59" s="77">
        <v>18</v>
      </c>
      <c r="AD59" s="101">
        <f t="shared" si="17"/>
        <v>1.9780219780219779E-2</v>
      </c>
      <c r="AE59" s="151">
        <v>0</v>
      </c>
      <c r="AF59" s="151">
        <v>0</v>
      </c>
      <c r="AG59" s="151">
        <v>0</v>
      </c>
      <c r="AH59" s="151">
        <v>0</v>
      </c>
      <c r="AI59" s="78">
        <f t="shared" si="12"/>
        <v>0</v>
      </c>
      <c r="AJ59" s="78">
        <f t="shared" si="13"/>
        <v>0</v>
      </c>
      <c r="AK59" s="78">
        <f t="shared" si="14"/>
        <v>0</v>
      </c>
      <c r="AL59" s="78">
        <f t="shared" si="15"/>
        <v>0</v>
      </c>
    </row>
    <row r="60" spans="1:38" s="78" customFormat="1" x14ac:dyDescent="0.2">
      <c r="A60" s="77" t="s">
        <v>158</v>
      </c>
      <c r="B60" s="77" t="s">
        <v>159</v>
      </c>
      <c r="C60" s="93">
        <v>306</v>
      </c>
      <c r="D60" s="94">
        <v>339</v>
      </c>
      <c r="E60" s="94">
        <v>328</v>
      </c>
      <c r="F60" s="95">
        <v>323</v>
      </c>
      <c r="G60" s="96">
        <v>57</v>
      </c>
      <c r="H60" s="77">
        <v>249</v>
      </c>
      <c r="I60" s="97">
        <f t="shared" si="0"/>
        <v>0.81372549019607843</v>
      </c>
      <c r="J60" s="98" t="str">
        <f t="shared" si="1"/>
        <v>76.6% - 85.3%</v>
      </c>
      <c r="K60" s="246">
        <v>89</v>
      </c>
      <c r="L60" s="246">
        <v>250</v>
      </c>
      <c r="M60" s="97">
        <f t="shared" si="16"/>
        <v>0.73746312684365778</v>
      </c>
      <c r="N60" s="98" t="str">
        <f t="shared" si="3"/>
        <v>68.8% - 78.1%</v>
      </c>
      <c r="O60" s="77">
        <v>80</v>
      </c>
      <c r="P60" s="246">
        <v>248</v>
      </c>
      <c r="Q60" s="97">
        <f t="shared" si="4"/>
        <v>0.75609756097560976</v>
      </c>
      <c r="R60" s="98" t="str">
        <f t="shared" si="5"/>
        <v>70.7% - 79.9%</v>
      </c>
      <c r="S60" s="94">
        <v>85</v>
      </c>
      <c r="T60" s="94">
        <v>238</v>
      </c>
      <c r="U60" s="97">
        <f t="shared" si="6"/>
        <v>0.73684210526315785</v>
      </c>
      <c r="V60" s="99" t="str">
        <f t="shared" si="7"/>
        <v>68.6% - 78.2%</v>
      </c>
      <c r="W60" s="96">
        <v>0</v>
      </c>
      <c r="X60" s="97">
        <f t="shared" si="8"/>
        <v>0</v>
      </c>
      <c r="Y60" s="77">
        <v>0</v>
      </c>
      <c r="Z60" s="97">
        <f t="shared" si="9"/>
        <v>0</v>
      </c>
      <c r="AA60" s="77">
        <v>0</v>
      </c>
      <c r="AB60" s="97">
        <f t="shared" si="10"/>
        <v>0</v>
      </c>
      <c r="AC60" s="77">
        <v>0</v>
      </c>
      <c r="AD60" s="101">
        <f t="shared" si="17"/>
        <v>0</v>
      </c>
      <c r="AE60" s="151">
        <v>0</v>
      </c>
      <c r="AF60" s="151">
        <v>0</v>
      </c>
      <c r="AG60" s="151">
        <v>0</v>
      </c>
      <c r="AH60" s="151">
        <v>0</v>
      </c>
      <c r="AI60" s="78">
        <f t="shared" si="12"/>
        <v>0</v>
      </c>
      <c r="AJ60" s="78">
        <f t="shared" si="13"/>
        <v>0</v>
      </c>
      <c r="AK60" s="78">
        <f t="shared" si="14"/>
        <v>0</v>
      </c>
      <c r="AL60" s="78">
        <f t="shared" si="15"/>
        <v>0</v>
      </c>
    </row>
    <row r="61" spans="1:38" s="78" customFormat="1" x14ac:dyDescent="0.2">
      <c r="A61" s="77" t="s">
        <v>160</v>
      </c>
      <c r="B61" s="77" t="s">
        <v>161</v>
      </c>
      <c r="C61" s="93">
        <v>509</v>
      </c>
      <c r="D61" s="94">
        <v>585</v>
      </c>
      <c r="E61" s="94">
        <v>522</v>
      </c>
      <c r="F61" s="95">
        <v>488</v>
      </c>
      <c r="G61" s="96">
        <v>135</v>
      </c>
      <c r="H61" s="77">
        <v>367</v>
      </c>
      <c r="I61" s="97">
        <f t="shared" si="0"/>
        <v>0.7210216110019646</v>
      </c>
      <c r="J61" s="98" t="str">
        <f t="shared" si="1"/>
        <v>68.1% - 75.8%</v>
      </c>
      <c r="K61" s="246">
        <v>152</v>
      </c>
      <c r="L61" s="246">
        <v>429</v>
      </c>
      <c r="M61" s="97">
        <f t="shared" si="16"/>
        <v>0.73333333333333328</v>
      </c>
      <c r="N61" s="98" t="str">
        <f t="shared" si="3"/>
        <v>69.6% - 76.8%</v>
      </c>
      <c r="O61" s="77">
        <v>156</v>
      </c>
      <c r="P61" s="246">
        <v>363</v>
      </c>
      <c r="Q61" s="97">
        <f t="shared" si="4"/>
        <v>0.6954022988505747</v>
      </c>
      <c r="R61" s="98" t="str">
        <f t="shared" si="5"/>
        <v>65.5% - 73.3%</v>
      </c>
      <c r="S61" s="94">
        <v>136</v>
      </c>
      <c r="T61" s="94">
        <v>344</v>
      </c>
      <c r="U61" s="97">
        <f t="shared" si="6"/>
        <v>0.70491803278688525</v>
      </c>
      <c r="V61" s="99" t="str">
        <f t="shared" si="7"/>
        <v>66.3% - 74.4%</v>
      </c>
      <c r="W61" s="96">
        <v>7</v>
      </c>
      <c r="X61" s="97">
        <f t="shared" si="8"/>
        <v>1.37524557956778E-2</v>
      </c>
      <c r="Y61" s="77">
        <v>4</v>
      </c>
      <c r="Z61" s="97">
        <f t="shared" si="9"/>
        <v>6.8376068376068376E-3</v>
      </c>
      <c r="AA61" s="77">
        <v>3</v>
      </c>
      <c r="AB61" s="97">
        <f t="shared" si="10"/>
        <v>5.7471264367816091E-3</v>
      </c>
      <c r="AC61" s="77">
        <v>8</v>
      </c>
      <c r="AD61" s="101">
        <f t="shared" si="17"/>
        <v>1.6393442622950821E-2</v>
      </c>
      <c r="AE61" s="151">
        <v>0</v>
      </c>
      <c r="AF61" s="151">
        <v>0</v>
      </c>
      <c r="AG61" s="151">
        <v>0</v>
      </c>
      <c r="AH61" s="151">
        <v>0</v>
      </c>
      <c r="AI61" s="78">
        <f t="shared" si="12"/>
        <v>0</v>
      </c>
      <c r="AJ61" s="78">
        <f t="shared" si="13"/>
        <v>0</v>
      </c>
      <c r="AK61" s="78">
        <f t="shared" si="14"/>
        <v>0</v>
      </c>
      <c r="AL61" s="78">
        <f t="shared" si="15"/>
        <v>0</v>
      </c>
    </row>
    <row r="62" spans="1:38" s="78" customFormat="1" x14ac:dyDescent="0.2">
      <c r="A62" s="77" t="s">
        <v>162</v>
      </c>
      <c r="B62" s="77" t="s">
        <v>163</v>
      </c>
      <c r="C62" s="93">
        <v>929</v>
      </c>
      <c r="D62" s="94">
        <v>981</v>
      </c>
      <c r="E62" s="94">
        <v>900</v>
      </c>
      <c r="F62" s="95">
        <v>855</v>
      </c>
      <c r="G62" s="96">
        <v>302</v>
      </c>
      <c r="H62" s="77">
        <v>589</v>
      </c>
      <c r="I62" s="97">
        <f t="shared" si="0"/>
        <v>0.63401506996770718</v>
      </c>
      <c r="J62" s="98" t="str">
        <f t="shared" si="1"/>
        <v>60.3% - 66.4%</v>
      </c>
      <c r="K62" s="246">
        <v>283</v>
      </c>
      <c r="L62" s="246">
        <v>636</v>
      </c>
      <c r="M62" s="97"/>
      <c r="N62" s="98" t="str">
        <f t="shared" si="3"/>
        <v/>
      </c>
      <c r="O62" s="77">
        <v>263</v>
      </c>
      <c r="P62" s="246">
        <v>604</v>
      </c>
      <c r="Q62" s="97">
        <f t="shared" si="4"/>
        <v>0.6711111111111111</v>
      </c>
      <c r="R62" s="98" t="str">
        <f t="shared" si="5"/>
        <v>64.0% - 70.1%</v>
      </c>
      <c r="S62" s="94">
        <v>250</v>
      </c>
      <c r="T62" s="94">
        <v>560</v>
      </c>
      <c r="U62" s="97"/>
      <c r="V62" s="99" t="str">
        <f t="shared" si="7"/>
        <v/>
      </c>
      <c r="W62" s="96">
        <v>38</v>
      </c>
      <c r="X62" s="97">
        <f t="shared" si="8"/>
        <v>4.0904198062432721E-2</v>
      </c>
      <c r="Y62" s="77">
        <v>62</v>
      </c>
      <c r="Z62" s="97">
        <f t="shared" si="9"/>
        <v>6.3200815494393478E-2</v>
      </c>
      <c r="AA62" s="77">
        <v>33</v>
      </c>
      <c r="AB62" s="97">
        <f t="shared" si="10"/>
        <v>3.6666666666666667E-2</v>
      </c>
      <c r="AC62" s="77">
        <v>45</v>
      </c>
      <c r="AD62" s="101">
        <f t="shared" si="17"/>
        <v>5.2631578947368418E-2</v>
      </c>
      <c r="AE62" s="151">
        <v>0</v>
      </c>
      <c r="AF62" s="151">
        <v>0</v>
      </c>
      <c r="AG62" s="151">
        <v>0</v>
      </c>
      <c r="AH62" s="151">
        <v>0</v>
      </c>
      <c r="AI62" s="78">
        <f t="shared" si="12"/>
        <v>0</v>
      </c>
      <c r="AJ62" s="78">
        <f t="shared" si="13"/>
        <v>1</v>
      </c>
      <c r="AK62" s="78">
        <f t="shared" si="14"/>
        <v>0</v>
      </c>
      <c r="AL62" s="78">
        <f t="shared" si="15"/>
        <v>1</v>
      </c>
    </row>
    <row r="63" spans="1:38" s="78" customFormat="1" x14ac:dyDescent="0.2">
      <c r="A63" s="77" t="s">
        <v>164</v>
      </c>
      <c r="B63" s="77" t="s">
        <v>165</v>
      </c>
      <c r="C63" s="93">
        <v>1374</v>
      </c>
      <c r="D63" s="94">
        <v>1343</v>
      </c>
      <c r="E63" s="94">
        <v>1329</v>
      </c>
      <c r="F63" s="95">
        <v>1314</v>
      </c>
      <c r="G63" s="96">
        <v>126</v>
      </c>
      <c r="H63" s="77">
        <v>1248</v>
      </c>
      <c r="I63" s="97"/>
      <c r="J63" s="98" t="str">
        <f t="shared" si="1"/>
        <v/>
      </c>
      <c r="K63" s="246">
        <v>111</v>
      </c>
      <c r="L63" s="246">
        <v>1209</v>
      </c>
      <c r="M63" s="97"/>
      <c r="N63" s="98" t="str">
        <f t="shared" si="3"/>
        <v/>
      </c>
      <c r="O63" s="77">
        <v>150</v>
      </c>
      <c r="P63" s="246">
        <v>1076</v>
      </c>
      <c r="Q63" s="97"/>
      <c r="R63" s="98" t="str">
        <f t="shared" si="5"/>
        <v/>
      </c>
      <c r="S63" s="94">
        <v>158</v>
      </c>
      <c r="T63" s="94">
        <v>1029</v>
      </c>
      <c r="U63" s="97"/>
      <c r="V63" s="99" t="str">
        <f t="shared" si="7"/>
        <v/>
      </c>
      <c r="W63" s="96">
        <v>0</v>
      </c>
      <c r="X63" s="97">
        <f t="shared" si="8"/>
        <v>0</v>
      </c>
      <c r="Y63" s="77">
        <v>23</v>
      </c>
      <c r="Z63" s="97">
        <f t="shared" si="9"/>
        <v>1.7125837676842889E-2</v>
      </c>
      <c r="AA63" s="77">
        <v>103</v>
      </c>
      <c r="AB63" s="97">
        <f t="shared" si="10"/>
        <v>7.7501881113619261E-2</v>
      </c>
      <c r="AC63" s="77">
        <v>127</v>
      </c>
      <c r="AD63" s="101">
        <f t="shared" si="17"/>
        <v>9.6651445966514454E-2</v>
      </c>
      <c r="AE63" s="151">
        <v>1</v>
      </c>
      <c r="AF63" s="151">
        <v>1</v>
      </c>
      <c r="AG63" s="151">
        <v>1</v>
      </c>
      <c r="AH63" s="151">
        <v>1</v>
      </c>
      <c r="AI63" s="78">
        <f t="shared" si="12"/>
        <v>0</v>
      </c>
      <c r="AJ63" s="78">
        <f t="shared" si="13"/>
        <v>0</v>
      </c>
      <c r="AK63" s="78">
        <f t="shared" si="14"/>
        <v>1</v>
      </c>
      <c r="AL63" s="78">
        <f t="shared" si="15"/>
        <v>1</v>
      </c>
    </row>
    <row r="64" spans="1:38" s="78" customFormat="1" x14ac:dyDescent="0.2">
      <c r="A64" s="77" t="s">
        <v>166</v>
      </c>
      <c r="B64" s="77" t="s">
        <v>167</v>
      </c>
      <c r="C64" s="93">
        <v>1432</v>
      </c>
      <c r="D64" s="94">
        <v>1487</v>
      </c>
      <c r="E64" s="94">
        <v>1440</v>
      </c>
      <c r="F64" s="95">
        <v>1378</v>
      </c>
      <c r="G64" s="96">
        <v>111</v>
      </c>
      <c r="H64" s="77">
        <v>1293</v>
      </c>
      <c r="I64" s="97">
        <f t="shared" si="0"/>
        <v>0.90293296089385477</v>
      </c>
      <c r="J64" s="98" t="str">
        <f t="shared" si="1"/>
        <v>88.7% - 91.7%</v>
      </c>
      <c r="K64" s="246">
        <v>117</v>
      </c>
      <c r="L64" s="246">
        <v>1350</v>
      </c>
      <c r="M64" s="97">
        <f t="shared" si="16"/>
        <v>0.90786819098856764</v>
      </c>
      <c r="N64" s="98" t="str">
        <f t="shared" si="3"/>
        <v>89.2% - 92.2%</v>
      </c>
      <c r="O64" s="77">
        <v>98</v>
      </c>
      <c r="P64" s="246">
        <v>1305</v>
      </c>
      <c r="Q64" s="97">
        <f t="shared" si="4"/>
        <v>0.90625</v>
      </c>
      <c r="R64" s="98" t="str">
        <f t="shared" si="5"/>
        <v>89.0% - 92.0%</v>
      </c>
      <c r="S64" s="94">
        <v>126</v>
      </c>
      <c r="T64" s="94">
        <v>1228</v>
      </c>
      <c r="U64" s="97">
        <f t="shared" si="6"/>
        <v>0.89114658925979684</v>
      </c>
      <c r="V64" s="99" t="str">
        <f t="shared" si="7"/>
        <v>87.4% - 90.7%</v>
      </c>
      <c r="W64" s="96">
        <v>28</v>
      </c>
      <c r="X64" s="97">
        <f t="shared" si="8"/>
        <v>1.9553072625698324E-2</v>
      </c>
      <c r="Y64" s="77">
        <v>20</v>
      </c>
      <c r="Z64" s="97">
        <f t="shared" si="9"/>
        <v>1.3449899125756557E-2</v>
      </c>
      <c r="AA64" s="77">
        <v>37</v>
      </c>
      <c r="AB64" s="97">
        <f t="shared" si="10"/>
        <v>2.5694444444444443E-2</v>
      </c>
      <c r="AC64" s="77">
        <v>24</v>
      </c>
      <c r="AD64" s="101">
        <f t="shared" si="17"/>
        <v>1.741654571843251E-2</v>
      </c>
      <c r="AE64" s="151">
        <v>0</v>
      </c>
      <c r="AF64" s="151">
        <v>0</v>
      </c>
      <c r="AG64" s="151">
        <v>0</v>
      </c>
      <c r="AH64" s="151">
        <v>0</v>
      </c>
      <c r="AI64" s="78">
        <f t="shared" si="12"/>
        <v>0</v>
      </c>
      <c r="AJ64" s="78">
        <f t="shared" si="13"/>
        <v>0</v>
      </c>
      <c r="AK64" s="78">
        <f t="shared" si="14"/>
        <v>0</v>
      </c>
      <c r="AL64" s="78">
        <f t="shared" si="15"/>
        <v>0</v>
      </c>
    </row>
    <row r="65" spans="1:38" s="78" customFormat="1" x14ac:dyDescent="0.2">
      <c r="A65" s="77" t="s">
        <v>168</v>
      </c>
      <c r="B65" s="77" t="s">
        <v>1361</v>
      </c>
      <c r="C65" s="93">
        <v>1053</v>
      </c>
      <c r="D65" s="94">
        <v>1136</v>
      </c>
      <c r="E65" s="94">
        <v>1145</v>
      </c>
      <c r="F65" s="95">
        <v>1076</v>
      </c>
      <c r="G65" s="96">
        <v>325</v>
      </c>
      <c r="H65" s="77">
        <v>728</v>
      </c>
      <c r="I65" s="97">
        <f t="shared" si="0"/>
        <v>0.69135802469135799</v>
      </c>
      <c r="J65" s="98" t="str">
        <f t="shared" si="1"/>
        <v>66.3% - 71.9%</v>
      </c>
      <c r="K65" s="246">
        <v>348</v>
      </c>
      <c r="L65" s="246">
        <v>788</v>
      </c>
      <c r="M65" s="97">
        <f t="shared" si="16"/>
        <v>0.69366197183098588</v>
      </c>
      <c r="N65" s="98" t="str">
        <f t="shared" si="3"/>
        <v>66.6% - 72.0%</v>
      </c>
      <c r="O65" s="77">
        <v>359</v>
      </c>
      <c r="P65" s="246">
        <v>786</v>
      </c>
      <c r="Q65" s="97">
        <f t="shared" si="4"/>
        <v>0.68646288209606987</v>
      </c>
      <c r="R65" s="98" t="str">
        <f t="shared" si="5"/>
        <v>65.9% - 71.3%</v>
      </c>
      <c r="S65" s="94">
        <v>324</v>
      </c>
      <c r="T65" s="94">
        <v>752</v>
      </c>
      <c r="U65" s="97">
        <f t="shared" si="6"/>
        <v>0.6988847583643123</v>
      </c>
      <c r="V65" s="99" t="str">
        <f t="shared" si="7"/>
        <v>67.1% - 72.6%</v>
      </c>
      <c r="W65" s="96">
        <v>0</v>
      </c>
      <c r="X65" s="97">
        <f t="shared" si="8"/>
        <v>0</v>
      </c>
      <c r="Y65" s="77">
        <v>0</v>
      </c>
      <c r="Z65" s="97">
        <f t="shared" si="9"/>
        <v>0</v>
      </c>
      <c r="AA65" s="77">
        <v>0</v>
      </c>
      <c r="AB65" s="97">
        <f t="shared" si="10"/>
        <v>0</v>
      </c>
      <c r="AC65" s="77">
        <v>0</v>
      </c>
      <c r="AD65" s="101">
        <f t="shared" si="17"/>
        <v>0</v>
      </c>
      <c r="AE65" s="151">
        <v>0</v>
      </c>
      <c r="AF65" s="151">
        <v>0</v>
      </c>
      <c r="AG65" s="151">
        <v>0</v>
      </c>
      <c r="AH65" s="151">
        <v>0</v>
      </c>
      <c r="AI65" s="78">
        <f t="shared" si="12"/>
        <v>0</v>
      </c>
      <c r="AJ65" s="78">
        <f t="shared" si="13"/>
        <v>0</v>
      </c>
      <c r="AK65" s="78">
        <f t="shared" si="14"/>
        <v>0</v>
      </c>
      <c r="AL65" s="78">
        <f t="shared" si="15"/>
        <v>0</v>
      </c>
    </row>
    <row r="66" spans="1:38" s="78" customFormat="1" x14ac:dyDescent="0.2">
      <c r="A66" s="77" t="s">
        <v>169</v>
      </c>
      <c r="B66" s="77" t="s">
        <v>170</v>
      </c>
      <c r="C66" s="93">
        <v>2164</v>
      </c>
      <c r="D66" s="94">
        <v>2352</v>
      </c>
      <c r="E66" s="94">
        <v>2294</v>
      </c>
      <c r="F66" s="95">
        <v>2187</v>
      </c>
      <c r="G66" s="96">
        <v>554</v>
      </c>
      <c r="H66" s="77">
        <v>1610</v>
      </c>
      <c r="I66" s="97">
        <f t="shared" si="0"/>
        <v>0.74399260628465802</v>
      </c>
      <c r="J66" s="98" t="str">
        <f t="shared" si="1"/>
        <v>72.5% - 76.2%</v>
      </c>
      <c r="K66" s="246">
        <v>613</v>
      </c>
      <c r="L66" s="246">
        <v>1739</v>
      </c>
      <c r="M66" s="97">
        <f t="shared" si="16"/>
        <v>0.7393707482993197</v>
      </c>
      <c r="N66" s="98" t="str">
        <f t="shared" si="3"/>
        <v>72.1% - 75.7%</v>
      </c>
      <c r="O66" s="77">
        <v>604</v>
      </c>
      <c r="P66" s="246">
        <v>1690</v>
      </c>
      <c r="Q66" s="97">
        <f t="shared" si="4"/>
        <v>0.73670444638186572</v>
      </c>
      <c r="R66" s="98" t="str">
        <f t="shared" si="5"/>
        <v>71.8% - 75.4%</v>
      </c>
      <c r="S66" s="94">
        <v>522</v>
      </c>
      <c r="T66" s="94">
        <v>1665</v>
      </c>
      <c r="U66" s="97">
        <f t="shared" si="6"/>
        <v>0.76131687242798352</v>
      </c>
      <c r="V66" s="99" t="str">
        <f t="shared" si="7"/>
        <v>74.3% - 77.9%</v>
      </c>
      <c r="W66" s="96">
        <v>0</v>
      </c>
      <c r="X66" s="97">
        <f t="shared" si="8"/>
        <v>0</v>
      </c>
      <c r="Y66" s="77">
        <v>0</v>
      </c>
      <c r="Z66" s="97">
        <f t="shared" si="9"/>
        <v>0</v>
      </c>
      <c r="AA66" s="77">
        <v>0</v>
      </c>
      <c r="AB66" s="97">
        <f t="shared" si="10"/>
        <v>0</v>
      </c>
      <c r="AC66" s="77">
        <v>0</v>
      </c>
      <c r="AD66" s="101">
        <f t="shared" si="17"/>
        <v>0</v>
      </c>
      <c r="AE66" s="151">
        <v>0</v>
      </c>
      <c r="AF66" s="151">
        <v>0</v>
      </c>
      <c r="AG66" s="151">
        <v>0</v>
      </c>
      <c r="AH66" s="151">
        <v>0</v>
      </c>
      <c r="AI66" s="78">
        <f t="shared" si="12"/>
        <v>0</v>
      </c>
      <c r="AJ66" s="78">
        <f t="shared" si="13"/>
        <v>0</v>
      </c>
      <c r="AK66" s="78">
        <f t="shared" si="14"/>
        <v>0</v>
      </c>
      <c r="AL66" s="78">
        <f t="shared" si="15"/>
        <v>0</v>
      </c>
    </row>
    <row r="67" spans="1:38" x14ac:dyDescent="0.2">
      <c r="A67" s="77" t="s">
        <v>171</v>
      </c>
      <c r="B67" s="77" t="s">
        <v>1362</v>
      </c>
      <c r="C67" s="93">
        <v>963</v>
      </c>
      <c r="D67" s="94">
        <v>1037</v>
      </c>
      <c r="E67" s="94">
        <v>2072</v>
      </c>
      <c r="F67" s="95">
        <v>2016</v>
      </c>
      <c r="G67" s="96">
        <v>103</v>
      </c>
      <c r="H67" s="77">
        <v>804</v>
      </c>
      <c r="I67" s="97"/>
      <c r="J67" s="98" t="str">
        <f t="shared" si="1"/>
        <v/>
      </c>
      <c r="K67" s="246">
        <v>126</v>
      </c>
      <c r="L67" s="246">
        <v>849</v>
      </c>
      <c r="M67" s="97"/>
      <c r="N67" s="98" t="str">
        <f t="shared" si="3"/>
        <v/>
      </c>
      <c r="O67" s="77">
        <v>338</v>
      </c>
      <c r="P67" s="246">
        <v>1612</v>
      </c>
      <c r="Q67" s="97"/>
      <c r="R67" s="98" t="str">
        <f t="shared" si="5"/>
        <v/>
      </c>
      <c r="S67" s="94">
        <v>286</v>
      </c>
      <c r="T67" s="94">
        <v>1633</v>
      </c>
      <c r="U67" s="97">
        <f t="shared" si="6"/>
        <v>0.81001984126984128</v>
      </c>
      <c r="V67" s="99" t="str">
        <f t="shared" si="7"/>
        <v>79.2% - 82.7%</v>
      </c>
      <c r="W67" s="96">
        <v>56</v>
      </c>
      <c r="X67" s="97">
        <f t="shared" si="8"/>
        <v>5.8151609553478714E-2</v>
      </c>
      <c r="Y67" s="77">
        <v>62</v>
      </c>
      <c r="Z67" s="97">
        <f t="shared" si="9"/>
        <v>5.9787849566055928E-2</v>
      </c>
      <c r="AA67" s="77">
        <v>122</v>
      </c>
      <c r="AB67" s="97">
        <f t="shared" si="10"/>
        <v>5.8880308880308881E-2</v>
      </c>
      <c r="AC67" s="77">
        <v>97</v>
      </c>
      <c r="AD67" s="101">
        <f t="shared" si="17"/>
        <v>4.8115079365079368E-2</v>
      </c>
      <c r="AE67" s="151">
        <v>1</v>
      </c>
      <c r="AF67" s="151">
        <v>1</v>
      </c>
      <c r="AG67" s="151">
        <v>0</v>
      </c>
      <c r="AH67" s="151">
        <v>0</v>
      </c>
      <c r="AI67" s="78">
        <f t="shared" si="12"/>
        <v>1</v>
      </c>
      <c r="AJ67" s="78">
        <f t="shared" si="13"/>
        <v>1</v>
      </c>
      <c r="AK67" s="78">
        <f t="shared" si="14"/>
        <v>1</v>
      </c>
      <c r="AL67" s="78">
        <f t="shared" si="15"/>
        <v>0</v>
      </c>
    </row>
    <row r="68" spans="1:38" x14ac:dyDescent="0.2">
      <c r="A68" s="77" t="s">
        <v>172</v>
      </c>
      <c r="B68" s="77" t="s">
        <v>173</v>
      </c>
      <c r="C68" s="93">
        <v>1877</v>
      </c>
      <c r="D68" s="94">
        <v>2138</v>
      </c>
      <c r="E68" s="94">
        <v>2074</v>
      </c>
      <c r="F68" s="95">
        <v>1957</v>
      </c>
      <c r="G68" s="96">
        <v>892</v>
      </c>
      <c r="H68" s="77">
        <v>985</v>
      </c>
      <c r="I68" s="97">
        <f t="shared" si="0"/>
        <v>0.52477357485348963</v>
      </c>
      <c r="J68" s="98" t="str">
        <f t="shared" si="1"/>
        <v>50.2% - 54.7%</v>
      </c>
      <c r="K68" s="246">
        <v>1038</v>
      </c>
      <c r="L68" s="246">
        <v>1100</v>
      </c>
      <c r="M68" s="97">
        <f t="shared" si="16"/>
        <v>0.51449953227315248</v>
      </c>
      <c r="N68" s="98" t="str">
        <f t="shared" si="3"/>
        <v>49.3% - 53.6%</v>
      </c>
      <c r="O68" s="77">
        <v>958</v>
      </c>
      <c r="P68" s="246">
        <v>1116</v>
      </c>
      <c r="Q68" s="97">
        <f t="shared" si="4"/>
        <v>0.53809064609450341</v>
      </c>
      <c r="R68" s="98" t="str">
        <f t="shared" si="5"/>
        <v>51.7% - 55.9%</v>
      </c>
      <c r="S68" s="94">
        <v>898</v>
      </c>
      <c r="T68" s="94">
        <v>1059</v>
      </c>
      <c r="U68" s="97">
        <f t="shared" si="6"/>
        <v>0.54113438937148695</v>
      </c>
      <c r="V68" s="99" t="str">
        <f t="shared" si="7"/>
        <v>51.9% - 56.3%</v>
      </c>
      <c r="W68" s="96">
        <v>0</v>
      </c>
      <c r="X68" s="97">
        <f t="shared" si="8"/>
        <v>0</v>
      </c>
      <c r="Y68" s="77">
        <v>0</v>
      </c>
      <c r="Z68" s="97">
        <f t="shared" si="9"/>
        <v>0</v>
      </c>
      <c r="AA68" s="77">
        <v>0</v>
      </c>
      <c r="AB68" s="97">
        <f t="shared" si="10"/>
        <v>0</v>
      </c>
      <c r="AC68" s="77">
        <v>0</v>
      </c>
      <c r="AD68" s="101">
        <f t="shared" si="17"/>
        <v>0</v>
      </c>
      <c r="AE68" s="151">
        <v>0</v>
      </c>
      <c r="AF68" s="151">
        <v>0</v>
      </c>
      <c r="AG68" s="151">
        <v>0</v>
      </c>
      <c r="AH68" s="151">
        <v>0</v>
      </c>
      <c r="AI68" s="78">
        <f t="shared" si="12"/>
        <v>0</v>
      </c>
      <c r="AJ68" s="78">
        <f t="shared" si="13"/>
        <v>0</v>
      </c>
      <c r="AK68" s="78">
        <f t="shared" si="14"/>
        <v>0</v>
      </c>
      <c r="AL68" s="78">
        <f t="shared" si="15"/>
        <v>0</v>
      </c>
    </row>
    <row r="69" spans="1:38" x14ac:dyDescent="0.2">
      <c r="A69" s="77" t="s">
        <v>174</v>
      </c>
      <c r="B69" s="77" t="s">
        <v>175</v>
      </c>
      <c r="C69" s="93">
        <v>1250</v>
      </c>
      <c r="D69" s="94">
        <v>1318</v>
      </c>
      <c r="E69" s="94">
        <v>1314</v>
      </c>
      <c r="F69" s="95">
        <v>1264</v>
      </c>
      <c r="G69" s="96">
        <v>273</v>
      </c>
      <c r="H69" s="77">
        <v>977</v>
      </c>
      <c r="I69" s="97">
        <f t="shared" si="0"/>
        <v>0.78159999999999996</v>
      </c>
      <c r="J69" s="98" t="str">
        <f t="shared" si="1"/>
        <v>75.8% - 80.4%</v>
      </c>
      <c r="K69" s="246">
        <v>325</v>
      </c>
      <c r="L69" s="246">
        <v>993</v>
      </c>
      <c r="M69" s="97">
        <f t="shared" si="16"/>
        <v>0.75341426403641887</v>
      </c>
      <c r="N69" s="98" t="str">
        <f t="shared" si="3"/>
        <v>72.9% - 77.6%</v>
      </c>
      <c r="O69" s="77">
        <v>368</v>
      </c>
      <c r="P69" s="246">
        <v>946</v>
      </c>
      <c r="Q69" s="97">
        <f t="shared" si="4"/>
        <v>0.71993911719939119</v>
      </c>
      <c r="R69" s="98" t="str">
        <f t="shared" si="5"/>
        <v>69.5% - 74.4%</v>
      </c>
      <c r="S69" s="94">
        <v>284</v>
      </c>
      <c r="T69" s="94">
        <v>980</v>
      </c>
      <c r="U69" s="97">
        <f t="shared" si="6"/>
        <v>0.77531645569620256</v>
      </c>
      <c r="V69" s="99" t="str">
        <f t="shared" si="7"/>
        <v>75.1% - 79.7%</v>
      </c>
      <c r="W69" s="96">
        <v>0</v>
      </c>
      <c r="X69" s="97">
        <f t="shared" si="8"/>
        <v>0</v>
      </c>
      <c r="Y69" s="77">
        <v>0</v>
      </c>
      <c r="Z69" s="97">
        <f t="shared" si="9"/>
        <v>0</v>
      </c>
      <c r="AA69" s="77">
        <v>0</v>
      </c>
      <c r="AB69" s="97">
        <f t="shared" si="10"/>
        <v>0</v>
      </c>
      <c r="AC69" s="77">
        <v>0</v>
      </c>
      <c r="AD69" s="101">
        <f t="shared" si="17"/>
        <v>0</v>
      </c>
      <c r="AE69" s="151">
        <v>0</v>
      </c>
      <c r="AF69" s="151">
        <v>0</v>
      </c>
      <c r="AG69" s="151">
        <v>0</v>
      </c>
      <c r="AH69" s="151">
        <v>0</v>
      </c>
      <c r="AI69" s="78">
        <f t="shared" si="12"/>
        <v>0</v>
      </c>
      <c r="AJ69" s="78">
        <f t="shared" si="13"/>
        <v>0</v>
      </c>
      <c r="AK69" s="78">
        <f t="shared" si="14"/>
        <v>0</v>
      </c>
      <c r="AL69" s="78">
        <f t="shared" si="15"/>
        <v>0</v>
      </c>
    </row>
    <row r="70" spans="1:38" x14ac:dyDescent="0.2">
      <c r="A70" s="77" t="s">
        <v>176</v>
      </c>
      <c r="B70" s="77" t="s">
        <v>177</v>
      </c>
      <c r="C70" s="93">
        <v>1334</v>
      </c>
      <c r="D70" s="94">
        <v>1403</v>
      </c>
      <c r="E70" s="94">
        <v>1317</v>
      </c>
      <c r="F70" s="95">
        <v>1337</v>
      </c>
      <c r="G70" s="96">
        <v>234</v>
      </c>
      <c r="H70" s="77">
        <v>1085</v>
      </c>
      <c r="I70" s="97">
        <f t="shared" ref="I70:I125" si="18">H70/C70</f>
        <v>0.81334332833583212</v>
      </c>
      <c r="J70" s="98" t="str">
        <f t="shared" ref="J70:J126" si="19">IF(ISNUMBER(I70),TEXT(((2*H70)+(1.96^2)-(1.96*((1.96^2)+(4*H70*(100%-I70)))^0.5))/(2*(C70+(1.96^2))),"0.0%")&amp;" - "&amp;TEXT(((2*H70)+(1.96^2)+(1.96*((1.96^2)+(4*H70*(100%-I70)))^0.5))/(2*(C70+(1.96^2))),"0.0%"),"")</f>
        <v>79.2% - 83.3%</v>
      </c>
      <c r="K70" s="246">
        <v>235</v>
      </c>
      <c r="L70" s="246">
        <v>1147</v>
      </c>
      <c r="M70" s="97">
        <f t="shared" si="16"/>
        <v>0.81753385602280826</v>
      </c>
      <c r="N70" s="98" t="str">
        <f t="shared" ref="N70:N126" si="20">IF(ISNUMBER(M70),TEXT(((2*L70)+(1.96^2)-(1.96*((1.96^2)+(4*L70*(100%-M70)))^0.5))/(2*(D70+(1.96^2))),"0.0%")&amp;" - "&amp;TEXT(((2*L70)+(1.96^2)+(1.96*((1.96^2)+(4*L70*(100%-M70)))^0.5))/(2*(D70+(1.96^2))),"0.0%"),"")</f>
        <v>79.6% - 83.7%</v>
      </c>
      <c r="O70" s="77">
        <v>201</v>
      </c>
      <c r="P70" s="246">
        <v>1094</v>
      </c>
      <c r="Q70" s="97">
        <f t="shared" ref="Q70:Q125" si="21">P70/E70</f>
        <v>0.83067577828397876</v>
      </c>
      <c r="R70" s="98" t="str">
        <f t="shared" ref="R70:R126" si="22">IF(ISNUMBER(Q70),TEXT(((2*P70)+(1.96^2)-(1.96*((1.96^2)+(4*P70*(100%-Q70)))^0.5))/(2*(E70+(1.96^2))),"0.0%")&amp;" - "&amp;TEXT(((2*P70)+(1.96^2)+(1.96*((1.96^2)+(4*P70*(100%-Q70)))^0.5))/(2*(E70+(1.96^2))),"0.0%"),"")</f>
        <v>80.9% - 85.0%</v>
      </c>
      <c r="S70" s="94">
        <v>227</v>
      </c>
      <c r="T70" s="94">
        <v>1083</v>
      </c>
      <c r="U70" s="97">
        <f t="shared" ref="U70:U125" si="23">T70/F70</f>
        <v>0.81002243829468956</v>
      </c>
      <c r="V70" s="99" t="str">
        <f t="shared" ref="V70:V126" si="24">IF(ISNUMBER(U70),TEXT(((2*T70)+(1.96^2)-(1.96*((1.96^2)+(4*T70*(100%-U70)))^0.5))/(2*(F70+(1.96^2))),"0.0%")&amp;" - "&amp;TEXT(((2*T70)+(1.96^2)+(1.96*((1.96^2)+(4*T70*(100%-U70)))^0.5))/(2*(F70+(1.96^2))),"0.0%"),"")</f>
        <v>78.8% - 83.0%</v>
      </c>
      <c r="W70" s="96">
        <v>15</v>
      </c>
      <c r="X70" s="97">
        <f t="shared" ref="X70:X126" si="25">W70/C70</f>
        <v>1.1244377811094454E-2</v>
      </c>
      <c r="Y70" s="77">
        <v>21</v>
      </c>
      <c r="Z70" s="97">
        <f t="shared" ref="Z70:Z126" si="26">Y70/D70</f>
        <v>1.496792587312901E-2</v>
      </c>
      <c r="AA70" s="77">
        <v>22</v>
      </c>
      <c r="AB70" s="97">
        <f t="shared" ref="AB70:AB126" si="27">AA70/E70</f>
        <v>1.6704631738800303E-2</v>
      </c>
      <c r="AC70" s="77">
        <v>27</v>
      </c>
      <c r="AD70" s="101">
        <f t="shared" si="17"/>
        <v>2.0194465220643231E-2</v>
      </c>
      <c r="AE70" s="151">
        <v>0</v>
      </c>
      <c r="AF70" s="151">
        <v>0</v>
      </c>
      <c r="AG70" s="151">
        <v>0</v>
      </c>
      <c r="AH70" s="151">
        <v>0</v>
      </c>
      <c r="AI70" s="78">
        <f t="shared" si="12"/>
        <v>0</v>
      </c>
      <c r="AJ70" s="78">
        <f t="shared" si="13"/>
        <v>0</v>
      </c>
      <c r="AK70" s="78">
        <f t="shared" si="14"/>
        <v>0</v>
      </c>
      <c r="AL70" s="78">
        <f t="shared" si="15"/>
        <v>0</v>
      </c>
    </row>
    <row r="71" spans="1:38" x14ac:dyDescent="0.2">
      <c r="A71" s="77" t="s">
        <v>178</v>
      </c>
      <c r="B71" s="77" t="s">
        <v>1363</v>
      </c>
      <c r="C71" s="93">
        <v>1173</v>
      </c>
      <c r="D71" s="94">
        <v>1285</v>
      </c>
      <c r="E71" s="94">
        <v>1260</v>
      </c>
      <c r="F71" s="95">
        <v>1198</v>
      </c>
      <c r="G71" s="96">
        <v>371</v>
      </c>
      <c r="H71" s="77">
        <v>802</v>
      </c>
      <c r="I71" s="97">
        <f t="shared" si="18"/>
        <v>0.68371696504688828</v>
      </c>
      <c r="J71" s="98" t="str">
        <f t="shared" si="19"/>
        <v>65.7% - 71.0%</v>
      </c>
      <c r="K71" s="246">
        <v>402</v>
      </c>
      <c r="L71" s="246">
        <v>883</v>
      </c>
      <c r="M71" s="97">
        <f t="shared" si="16"/>
        <v>0.68715953307392996</v>
      </c>
      <c r="N71" s="98" t="str">
        <f t="shared" si="20"/>
        <v>66.1% - 71.2%</v>
      </c>
      <c r="O71" s="77">
        <v>419</v>
      </c>
      <c r="P71" s="246">
        <v>841</v>
      </c>
      <c r="Q71" s="97">
        <f t="shared" si="21"/>
        <v>0.66746031746031742</v>
      </c>
      <c r="R71" s="98" t="str">
        <f t="shared" si="22"/>
        <v>64.1% - 69.3%</v>
      </c>
      <c r="S71" s="94">
        <v>394</v>
      </c>
      <c r="T71" s="94">
        <v>804</v>
      </c>
      <c r="U71" s="97">
        <f t="shared" si="23"/>
        <v>0.671118530884808</v>
      </c>
      <c r="V71" s="99" t="str">
        <f t="shared" si="24"/>
        <v>64.4% - 69.7%</v>
      </c>
      <c r="W71" s="96">
        <v>0</v>
      </c>
      <c r="X71" s="97">
        <f t="shared" si="25"/>
        <v>0</v>
      </c>
      <c r="Y71" s="77">
        <v>0</v>
      </c>
      <c r="Z71" s="97">
        <f t="shared" si="26"/>
        <v>0</v>
      </c>
      <c r="AA71" s="77">
        <v>0</v>
      </c>
      <c r="AB71" s="97">
        <f t="shared" si="27"/>
        <v>0</v>
      </c>
      <c r="AC71" s="77">
        <v>0</v>
      </c>
      <c r="AD71" s="101">
        <f t="shared" si="17"/>
        <v>0</v>
      </c>
      <c r="AE71" s="151">
        <v>0</v>
      </c>
      <c r="AF71" s="151">
        <v>0</v>
      </c>
      <c r="AG71" s="151">
        <v>0</v>
      </c>
      <c r="AH71" s="151">
        <v>0</v>
      </c>
      <c r="AI71" s="78">
        <f t="shared" si="12"/>
        <v>0</v>
      </c>
      <c r="AJ71" s="78">
        <f t="shared" si="13"/>
        <v>0</v>
      </c>
      <c r="AK71" s="78">
        <f t="shared" si="14"/>
        <v>0</v>
      </c>
      <c r="AL71" s="78">
        <f t="shared" si="15"/>
        <v>0</v>
      </c>
    </row>
    <row r="72" spans="1:38" x14ac:dyDescent="0.2">
      <c r="A72" s="77" t="s">
        <v>179</v>
      </c>
      <c r="B72" s="77" t="s">
        <v>180</v>
      </c>
      <c r="C72" s="93">
        <v>637</v>
      </c>
      <c r="D72" s="94">
        <v>708</v>
      </c>
      <c r="E72" s="94">
        <v>695</v>
      </c>
      <c r="F72" s="95">
        <v>690</v>
      </c>
      <c r="G72" s="96">
        <v>222</v>
      </c>
      <c r="H72" s="77">
        <v>415</v>
      </c>
      <c r="I72" s="97">
        <f t="shared" si="18"/>
        <v>0.65149136577708011</v>
      </c>
      <c r="J72" s="98" t="str">
        <f t="shared" si="19"/>
        <v>61.4% - 68.7%</v>
      </c>
      <c r="K72" s="246">
        <v>253</v>
      </c>
      <c r="L72" s="246">
        <v>455</v>
      </c>
      <c r="M72" s="97">
        <f t="shared" si="16"/>
        <v>0.64265536723163841</v>
      </c>
      <c r="N72" s="98" t="str">
        <f t="shared" si="20"/>
        <v>60.7% - 67.7%</v>
      </c>
      <c r="O72" s="77">
        <v>246</v>
      </c>
      <c r="P72" s="246">
        <v>449</v>
      </c>
      <c r="Q72" s="97">
        <f t="shared" si="21"/>
        <v>0.64604316546762586</v>
      </c>
      <c r="R72" s="98" t="str">
        <f t="shared" si="22"/>
        <v>61.0% - 68.1%</v>
      </c>
      <c r="S72" s="94">
        <v>235</v>
      </c>
      <c r="T72" s="94">
        <v>455</v>
      </c>
      <c r="U72" s="97">
        <f t="shared" si="23"/>
        <v>0.65942028985507251</v>
      </c>
      <c r="V72" s="99" t="str">
        <f t="shared" si="24"/>
        <v>62.3% - 69.4%</v>
      </c>
      <c r="W72" s="96">
        <v>0</v>
      </c>
      <c r="X72" s="97">
        <f t="shared" si="25"/>
        <v>0</v>
      </c>
      <c r="Y72" s="77">
        <v>0</v>
      </c>
      <c r="Z72" s="97">
        <f t="shared" si="26"/>
        <v>0</v>
      </c>
      <c r="AA72" s="77">
        <v>0</v>
      </c>
      <c r="AB72" s="97">
        <f t="shared" si="27"/>
        <v>0</v>
      </c>
      <c r="AC72" s="77">
        <v>0</v>
      </c>
      <c r="AD72" s="101">
        <f t="shared" si="17"/>
        <v>0</v>
      </c>
      <c r="AE72" s="151">
        <v>0</v>
      </c>
      <c r="AF72" s="151">
        <v>0</v>
      </c>
      <c r="AG72" s="151">
        <v>0</v>
      </c>
      <c r="AH72" s="151">
        <v>0</v>
      </c>
      <c r="AI72" s="78">
        <f t="shared" si="12"/>
        <v>0</v>
      </c>
      <c r="AJ72" s="78">
        <f t="shared" si="13"/>
        <v>0</v>
      </c>
      <c r="AK72" s="78">
        <f t="shared" si="14"/>
        <v>0</v>
      </c>
      <c r="AL72" s="78">
        <f t="shared" si="15"/>
        <v>0</v>
      </c>
    </row>
    <row r="73" spans="1:38" x14ac:dyDescent="0.2">
      <c r="A73" s="77" t="s">
        <v>181</v>
      </c>
      <c r="B73" s="77" t="s">
        <v>182</v>
      </c>
      <c r="C73" s="93">
        <v>1023</v>
      </c>
      <c r="D73" s="94">
        <v>1065</v>
      </c>
      <c r="E73" s="94">
        <v>1116</v>
      </c>
      <c r="F73" s="95">
        <v>1140</v>
      </c>
      <c r="G73" s="96">
        <v>220</v>
      </c>
      <c r="H73" s="77">
        <v>772</v>
      </c>
      <c r="I73" s="97">
        <f t="shared" si="18"/>
        <v>0.75464320625610948</v>
      </c>
      <c r="J73" s="98" t="str">
        <f t="shared" si="19"/>
        <v>72.7% - 78.0%</v>
      </c>
      <c r="K73" s="246">
        <v>241</v>
      </c>
      <c r="L73" s="246">
        <v>807</v>
      </c>
      <c r="M73" s="97">
        <f t="shared" si="16"/>
        <v>0.75774647887323943</v>
      </c>
      <c r="N73" s="98" t="str">
        <f t="shared" si="20"/>
        <v>73.1% - 78.3%</v>
      </c>
      <c r="O73" s="77">
        <v>275</v>
      </c>
      <c r="P73" s="246">
        <v>823</v>
      </c>
      <c r="Q73" s="97">
        <f t="shared" si="21"/>
        <v>0.73745519713261654</v>
      </c>
      <c r="R73" s="98" t="str">
        <f t="shared" si="22"/>
        <v>71.1% - 76.2%</v>
      </c>
      <c r="S73" s="94">
        <v>257</v>
      </c>
      <c r="T73" s="94">
        <v>858</v>
      </c>
      <c r="U73" s="97">
        <f t="shared" si="23"/>
        <v>0.75263157894736843</v>
      </c>
      <c r="V73" s="99" t="str">
        <f t="shared" si="24"/>
        <v>72.7% - 77.7%</v>
      </c>
      <c r="W73" s="96">
        <v>31</v>
      </c>
      <c r="X73" s="97">
        <f t="shared" si="25"/>
        <v>3.0303030303030304E-2</v>
      </c>
      <c r="Y73" s="77">
        <v>17</v>
      </c>
      <c r="Z73" s="97">
        <f t="shared" si="26"/>
        <v>1.5962441314553991E-2</v>
      </c>
      <c r="AA73" s="77">
        <v>18</v>
      </c>
      <c r="AB73" s="97">
        <f t="shared" si="27"/>
        <v>1.6129032258064516E-2</v>
      </c>
      <c r="AC73" s="77">
        <v>25</v>
      </c>
      <c r="AD73" s="101">
        <f t="shared" si="17"/>
        <v>2.1929824561403508E-2</v>
      </c>
      <c r="AE73" s="151">
        <v>0</v>
      </c>
      <c r="AF73" s="151">
        <v>0</v>
      </c>
      <c r="AG73" s="151">
        <v>0</v>
      </c>
      <c r="AH73" s="151">
        <v>0</v>
      </c>
      <c r="AI73" s="78">
        <f t="shared" si="12"/>
        <v>0</v>
      </c>
      <c r="AJ73" s="78">
        <f t="shared" si="13"/>
        <v>0</v>
      </c>
      <c r="AK73" s="78">
        <f t="shared" si="14"/>
        <v>0</v>
      </c>
      <c r="AL73" s="78">
        <f t="shared" si="15"/>
        <v>0</v>
      </c>
    </row>
    <row r="74" spans="1:38" x14ac:dyDescent="0.2">
      <c r="A74" s="77" t="s">
        <v>183</v>
      </c>
      <c r="B74" s="77" t="s">
        <v>1364</v>
      </c>
      <c r="C74" s="93">
        <v>423</v>
      </c>
      <c r="D74" s="94">
        <v>437</v>
      </c>
      <c r="E74" s="94">
        <v>405</v>
      </c>
      <c r="F74" s="95">
        <v>437</v>
      </c>
      <c r="G74" s="96">
        <v>114</v>
      </c>
      <c r="H74" s="77">
        <v>309</v>
      </c>
      <c r="I74" s="97">
        <f t="shared" si="18"/>
        <v>0.73049645390070927</v>
      </c>
      <c r="J74" s="98" t="str">
        <f t="shared" si="19"/>
        <v>68.6% - 77.1%</v>
      </c>
      <c r="K74" s="246">
        <v>111</v>
      </c>
      <c r="L74" s="246">
        <v>326</v>
      </c>
      <c r="M74" s="97">
        <f t="shared" si="16"/>
        <v>0.74599542334096114</v>
      </c>
      <c r="N74" s="98" t="str">
        <f t="shared" si="20"/>
        <v>70.3% - 78.5%</v>
      </c>
      <c r="O74" s="77">
        <v>130</v>
      </c>
      <c r="P74" s="246">
        <v>275</v>
      </c>
      <c r="Q74" s="97">
        <f t="shared" si="21"/>
        <v>0.67901234567901236</v>
      </c>
      <c r="R74" s="98" t="str">
        <f t="shared" si="22"/>
        <v>63.2% - 72.3%</v>
      </c>
      <c r="S74" s="94">
        <v>114</v>
      </c>
      <c r="T74" s="94">
        <v>323</v>
      </c>
      <c r="U74" s="97">
        <f t="shared" si="23"/>
        <v>0.73913043478260865</v>
      </c>
      <c r="V74" s="99" t="str">
        <f t="shared" si="24"/>
        <v>69.6% - 77.8%</v>
      </c>
      <c r="W74" s="96">
        <v>0</v>
      </c>
      <c r="X74" s="97">
        <f t="shared" si="25"/>
        <v>0</v>
      </c>
      <c r="Y74" s="77">
        <v>0</v>
      </c>
      <c r="Z74" s="97">
        <f t="shared" si="26"/>
        <v>0</v>
      </c>
      <c r="AA74" s="77">
        <v>0</v>
      </c>
      <c r="AB74" s="97">
        <f t="shared" si="27"/>
        <v>0</v>
      </c>
      <c r="AC74" s="77">
        <v>0</v>
      </c>
      <c r="AD74" s="101">
        <f t="shared" si="17"/>
        <v>0</v>
      </c>
      <c r="AE74" s="151">
        <v>0</v>
      </c>
      <c r="AF74" s="151">
        <v>0</v>
      </c>
      <c r="AG74" s="151">
        <v>0</v>
      </c>
      <c r="AH74" s="151">
        <v>0</v>
      </c>
      <c r="AI74" s="78">
        <f t="shared" ref="AI74:AI137" si="28">IF(X74&gt;5%,1,0)</f>
        <v>0</v>
      </c>
      <c r="AJ74" s="78">
        <f t="shared" ref="AJ74:AJ137" si="29">IF(Z74&gt;5%,1,0)</f>
        <v>0</v>
      </c>
      <c r="AK74" s="78">
        <f t="shared" ref="AK74:AK137" si="30">IF(AB74&gt;5%,1,0)</f>
        <v>0</v>
      </c>
      <c r="AL74" s="78">
        <f t="shared" ref="AL74:AL137" si="31">IF(AD74&gt;5%,1,0)</f>
        <v>0</v>
      </c>
    </row>
    <row r="75" spans="1:38" x14ac:dyDescent="0.2">
      <c r="A75" s="77" t="s">
        <v>184</v>
      </c>
      <c r="B75" s="77" t="s">
        <v>185</v>
      </c>
      <c r="C75" s="93">
        <v>1574</v>
      </c>
      <c r="D75" s="94">
        <v>1719</v>
      </c>
      <c r="E75" s="94">
        <v>1687</v>
      </c>
      <c r="F75" s="95">
        <v>1509</v>
      </c>
      <c r="G75" s="96">
        <v>652</v>
      </c>
      <c r="H75" s="77">
        <v>922</v>
      </c>
      <c r="I75" s="97">
        <f t="shared" si="18"/>
        <v>0.58576874205844975</v>
      </c>
      <c r="J75" s="98" t="str">
        <f t="shared" si="19"/>
        <v>56.1% - 61.0%</v>
      </c>
      <c r="K75" s="246">
        <v>680</v>
      </c>
      <c r="L75" s="246">
        <v>1039</v>
      </c>
      <c r="M75" s="97">
        <f t="shared" ref="M75:M131" si="32">L75/D75</f>
        <v>0.60442117510180338</v>
      </c>
      <c r="N75" s="98" t="str">
        <f t="shared" si="20"/>
        <v>58.1% - 62.7%</v>
      </c>
      <c r="O75" s="77">
        <v>699</v>
      </c>
      <c r="P75" s="246">
        <v>988</v>
      </c>
      <c r="Q75" s="97">
        <f t="shared" si="21"/>
        <v>0.58565500889152344</v>
      </c>
      <c r="R75" s="98" t="str">
        <f t="shared" si="22"/>
        <v>56.2% - 60.9%</v>
      </c>
      <c r="S75" s="94">
        <v>605</v>
      </c>
      <c r="T75" s="94">
        <v>904</v>
      </c>
      <c r="U75" s="97">
        <f t="shared" si="23"/>
        <v>0.59907223326706427</v>
      </c>
      <c r="V75" s="99" t="str">
        <f t="shared" si="24"/>
        <v>57.4% - 62.4%</v>
      </c>
      <c r="W75" s="96">
        <v>0</v>
      </c>
      <c r="X75" s="97">
        <f t="shared" si="25"/>
        <v>0</v>
      </c>
      <c r="Y75" s="77">
        <v>0</v>
      </c>
      <c r="Z75" s="97">
        <f t="shared" si="26"/>
        <v>0</v>
      </c>
      <c r="AA75" s="77">
        <v>0</v>
      </c>
      <c r="AB75" s="97">
        <f t="shared" si="27"/>
        <v>0</v>
      </c>
      <c r="AC75" s="77">
        <v>0</v>
      </c>
      <c r="AD75" s="101">
        <f t="shared" ref="AD75:AD131" si="33">AC75/F75</f>
        <v>0</v>
      </c>
      <c r="AE75" s="151">
        <v>0</v>
      </c>
      <c r="AF75" s="151">
        <v>0</v>
      </c>
      <c r="AG75" s="151">
        <v>0</v>
      </c>
      <c r="AH75" s="151">
        <v>0</v>
      </c>
      <c r="AI75" s="78">
        <f t="shared" si="28"/>
        <v>0</v>
      </c>
      <c r="AJ75" s="78">
        <f t="shared" si="29"/>
        <v>0</v>
      </c>
      <c r="AK75" s="78">
        <f t="shared" si="30"/>
        <v>0</v>
      </c>
      <c r="AL75" s="78">
        <f t="shared" si="31"/>
        <v>0</v>
      </c>
    </row>
    <row r="76" spans="1:38" x14ac:dyDescent="0.2">
      <c r="A76" s="77" t="s">
        <v>186</v>
      </c>
      <c r="B76" s="77" t="s">
        <v>187</v>
      </c>
      <c r="C76" s="93">
        <v>963</v>
      </c>
      <c r="D76" s="94">
        <v>1061</v>
      </c>
      <c r="E76" s="94">
        <v>895</v>
      </c>
      <c r="F76" s="95">
        <v>868</v>
      </c>
      <c r="G76" s="96">
        <v>45</v>
      </c>
      <c r="H76" s="77">
        <v>554</v>
      </c>
      <c r="I76" s="97"/>
      <c r="J76" s="98" t="str">
        <f t="shared" si="19"/>
        <v/>
      </c>
      <c r="K76" s="246">
        <v>53</v>
      </c>
      <c r="L76" s="246">
        <v>596</v>
      </c>
      <c r="M76" s="97"/>
      <c r="N76" s="98" t="str">
        <f t="shared" si="20"/>
        <v/>
      </c>
      <c r="O76" s="77">
        <v>59</v>
      </c>
      <c r="P76" s="246">
        <v>539</v>
      </c>
      <c r="Q76" s="97"/>
      <c r="R76" s="98" t="str">
        <f t="shared" si="22"/>
        <v/>
      </c>
      <c r="S76" s="94">
        <v>75</v>
      </c>
      <c r="T76" s="94">
        <v>548</v>
      </c>
      <c r="U76" s="97"/>
      <c r="V76" s="99" t="str">
        <f t="shared" si="24"/>
        <v/>
      </c>
      <c r="W76" s="96">
        <v>364</v>
      </c>
      <c r="X76" s="97">
        <f t="shared" si="25"/>
        <v>0.37798546209761164</v>
      </c>
      <c r="Y76" s="77">
        <v>412</v>
      </c>
      <c r="Z76" s="97">
        <f t="shared" si="26"/>
        <v>0.38831291234684262</v>
      </c>
      <c r="AA76" s="77">
        <v>297</v>
      </c>
      <c r="AB76" s="97">
        <f t="shared" si="27"/>
        <v>0.3318435754189944</v>
      </c>
      <c r="AC76" s="77">
        <v>245</v>
      </c>
      <c r="AD76" s="101">
        <f t="shared" si="33"/>
        <v>0.28225806451612906</v>
      </c>
      <c r="AE76" s="151">
        <v>0</v>
      </c>
      <c r="AF76" s="151">
        <v>0</v>
      </c>
      <c r="AG76" s="151">
        <v>0</v>
      </c>
      <c r="AH76" s="151">
        <v>0</v>
      </c>
      <c r="AI76" s="78">
        <f t="shared" si="28"/>
        <v>1</v>
      </c>
      <c r="AJ76" s="78">
        <f t="shared" si="29"/>
        <v>1</v>
      </c>
      <c r="AK76" s="78">
        <f t="shared" si="30"/>
        <v>1</v>
      </c>
      <c r="AL76" s="78">
        <f t="shared" si="31"/>
        <v>1</v>
      </c>
    </row>
    <row r="77" spans="1:38" s="78" customFormat="1" x14ac:dyDescent="0.2">
      <c r="A77" s="77" t="s">
        <v>188</v>
      </c>
      <c r="B77" s="77" t="s">
        <v>1365</v>
      </c>
      <c r="C77" s="93">
        <v>1439</v>
      </c>
      <c r="D77" s="94">
        <v>1538</v>
      </c>
      <c r="E77" s="94">
        <v>1460</v>
      </c>
      <c r="F77" s="95">
        <v>1393</v>
      </c>
      <c r="G77" s="96">
        <v>270</v>
      </c>
      <c r="H77" s="77">
        <v>1169</v>
      </c>
      <c r="I77" s="97">
        <f t="shared" si="18"/>
        <v>0.81236970118137597</v>
      </c>
      <c r="J77" s="98" t="str">
        <f t="shared" si="19"/>
        <v>79.1% - 83.2%</v>
      </c>
      <c r="K77" s="246">
        <v>277</v>
      </c>
      <c r="L77" s="246">
        <v>1261</v>
      </c>
      <c r="M77" s="97">
        <f t="shared" si="32"/>
        <v>0.8198959687906372</v>
      </c>
      <c r="N77" s="98" t="str">
        <f t="shared" si="20"/>
        <v>80.0% - 83.8%</v>
      </c>
      <c r="O77" s="77">
        <v>254</v>
      </c>
      <c r="P77" s="246">
        <v>1206</v>
      </c>
      <c r="Q77" s="97">
        <f t="shared" si="21"/>
        <v>0.82602739726027397</v>
      </c>
      <c r="R77" s="98" t="str">
        <f t="shared" si="22"/>
        <v>80.6% - 84.5%</v>
      </c>
      <c r="S77" s="94">
        <v>232</v>
      </c>
      <c r="T77" s="94">
        <v>1161</v>
      </c>
      <c r="U77" s="97">
        <f t="shared" si="23"/>
        <v>0.83345297918162242</v>
      </c>
      <c r="V77" s="99" t="str">
        <f t="shared" si="24"/>
        <v>81.3% - 85.2%</v>
      </c>
      <c r="W77" s="96">
        <v>0</v>
      </c>
      <c r="X77" s="97">
        <f t="shared" si="25"/>
        <v>0</v>
      </c>
      <c r="Y77" s="77">
        <v>0</v>
      </c>
      <c r="Z77" s="97">
        <f t="shared" si="26"/>
        <v>0</v>
      </c>
      <c r="AA77" s="77">
        <v>0</v>
      </c>
      <c r="AB77" s="97">
        <f t="shared" si="27"/>
        <v>0</v>
      </c>
      <c r="AC77" s="77">
        <v>0</v>
      </c>
      <c r="AD77" s="101">
        <f t="shared" si="33"/>
        <v>0</v>
      </c>
      <c r="AE77" s="151">
        <v>0</v>
      </c>
      <c r="AF77" s="151">
        <v>0</v>
      </c>
      <c r="AG77" s="151">
        <v>0</v>
      </c>
      <c r="AH77" s="151">
        <v>0</v>
      </c>
      <c r="AI77" s="78">
        <f t="shared" si="28"/>
        <v>0</v>
      </c>
      <c r="AJ77" s="78">
        <f t="shared" si="29"/>
        <v>0</v>
      </c>
      <c r="AK77" s="78">
        <f t="shared" si="30"/>
        <v>0</v>
      </c>
      <c r="AL77" s="78">
        <f t="shared" si="31"/>
        <v>0</v>
      </c>
    </row>
    <row r="78" spans="1:38" s="78" customFormat="1" x14ac:dyDescent="0.2">
      <c r="A78" s="77" t="s">
        <v>189</v>
      </c>
      <c r="B78" s="77" t="s">
        <v>190</v>
      </c>
      <c r="C78" s="93">
        <v>1538</v>
      </c>
      <c r="D78" s="94">
        <v>1518</v>
      </c>
      <c r="E78" s="94">
        <v>1495</v>
      </c>
      <c r="F78" s="95">
        <v>1453</v>
      </c>
      <c r="G78" s="96">
        <v>249</v>
      </c>
      <c r="H78" s="77">
        <v>1220</v>
      </c>
      <c r="I78" s="97">
        <f t="shared" si="18"/>
        <v>0.79323797139141738</v>
      </c>
      <c r="J78" s="98" t="str">
        <f t="shared" si="19"/>
        <v>77.2% - 81.3%</v>
      </c>
      <c r="K78" s="246">
        <v>267</v>
      </c>
      <c r="L78" s="246">
        <v>1181</v>
      </c>
      <c r="M78" s="97">
        <f t="shared" si="32"/>
        <v>0.77799736495388672</v>
      </c>
      <c r="N78" s="98" t="str">
        <f t="shared" si="20"/>
        <v>75.6% - 79.8%</v>
      </c>
      <c r="O78" s="77">
        <v>214</v>
      </c>
      <c r="P78" s="246">
        <v>1205</v>
      </c>
      <c r="Q78" s="97"/>
      <c r="R78" s="98" t="str">
        <f t="shared" si="22"/>
        <v/>
      </c>
      <c r="S78" s="94">
        <v>238</v>
      </c>
      <c r="T78" s="94">
        <v>1150</v>
      </c>
      <c r="U78" s="97">
        <f t="shared" si="23"/>
        <v>0.79146593255333797</v>
      </c>
      <c r="V78" s="99" t="str">
        <f t="shared" si="24"/>
        <v>77.0% - 81.2%</v>
      </c>
      <c r="W78" s="96">
        <v>69</v>
      </c>
      <c r="X78" s="97">
        <f t="shared" si="25"/>
        <v>4.4863459037711315E-2</v>
      </c>
      <c r="Y78" s="77">
        <v>70</v>
      </c>
      <c r="Z78" s="97">
        <f t="shared" si="26"/>
        <v>4.61133069828722E-2</v>
      </c>
      <c r="AA78" s="77">
        <v>76</v>
      </c>
      <c r="AB78" s="97">
        <f t="shared" si="27"/>
        <v>5.0836120401337795E-2</v>
      </c>
      <c r="AC78" s="77">
        <v>65</v>
      </c>
      <c r="AD78" s="101">
        <f t="shared" si="33"/>
        <v>4.4735030970406056E-2</v>
      </c>
      <c r="AE78" s="151">
        <v>0</v>
      </c>
      <c r="AF78" s="151">
        <v>0</v>
      </c>
      <c r="AG78" s="151">
        <v>0</v>
      </c>
      <c r="AH78" s="151">
        <v>0</v>
      </c>
      <c r="AI78" s="78">
        <f t="shared" si="28"/>
        <v>0</v>
      </c>
      <c r="AJ78" s="78">
        <f t="shared" si="29"/>
        <v>0</v>
      </c>
      <c r="AK78" s="78">
        <f t="shared" si="30"/>
        <v>1</v>
      </c>
      <c r="AL78" s="78">
        <f t="shared" si="31"/>
        <v>0</v>
      </c>
    </row>
    <row r="79" spans="1:38" s="78" customFormat="1" x14ac:dyDescent="0.2">
      <c r="A79" s="77" t="s">
        <v>191</v>
      </c>
      <c r="B79" s="77" t="s">
        <v>192</v>
      </c>
      <c r="C79" s="93">
        <v>728</v>
      </c>
      <c r="D79" s="94">
        <v>811</v>
      </c>
      <c r="E79" s="94">
        <v>799</v>
      </c>
      <c r="F79" s="95">
        <v>742</v>
      </c>
      <c r="G79" s="96">
        <v>222</v>
      </c>
      <c r="H79" s="77">
        <v>503</v>
      </c>
      <c r="I79" s="97">
        <f t="shared" si="18"/>
        <v>0.69093406593406592</v>
      </c>
      <c r="J79" s="98" t="str">
        <f t="shared" si="19"/>
        <v>65.6% - 72.3%</v>
      </c>
      <c r="K79" s="246">
        <v>289</v>
      </c>
      <c r="L79" s="246">
        <v>519</v>
      </c>
      <c r="M79" s="97">
        <f t="shared" si="32"/>
        <v>0.63995067817509244</v>
      </c>
      <c r="N79" s="98" t="str">
        <f t="shared" si="20"/>
        <v>60.6% - 67.2%</v>
      </c>
      <c r="O79" s="77">
        <v>262</v>
      </c>
      <c r="P79" s="246">
        <v>533</v>
      </c>
      <c r="Q79" s="97">
        <f t="shared" si="21"/>
        <v>0.66708385481852317</v>
      </c>
      <c r="R79" s="98" t="str">
        <f t="shared" si="22"/>
        <v>63.4% - 69.9%</v>
      </c>
      <c r="S79" s="94">
        <v>262</v>
      </c>
      <c r="T79" s="94">
        <v>480</v>
      </c>
      <c r="U79" s="97">
        <f t="shared" si="23"/>
        <v>0.64690026954177893</v>
      </c>
      <c r="V79" s="99" t="str">
        <f t="shared" si="24"/>
        <v>61.2% - 68.0%</v>
      </c>
      <c r="W79" s="96">
        <v>3</v>
      </c>
      <c r="X79" s="97">
        <f t="shared" si="25"/>
        <v>4.120879120879121E-3</v>
      </c>
      <c r="Y79" s="77">
        <v>3</v>
      </c>
      <c r="Z79" s="97">
        <f t="shared" si="26"/>
        <v>3.6991368680641184E-3</v>
      </c>
      <c r="AA79" s="77">
        <v>4</v>
      </c>
      <c r="AB79" s="97">
        <f t="shared" si="27"/>
        <v>5.0062578222778474E-3</v>
      </c>
      <c r="AC79" s="77">
        <v>0</v>
      </c>
      <c r="AD79" s="101">
        <f t="shared" si="33"/>
        <v>0</v>
      </c>
      <c r="AE79" s="151">
        <v>0</v>
      </c>
      <c r="AF79" s="151">
        <v>0</v>
      </c>
      <c r="AG79" s="151">
        <v>0</v>
      </c>
      <c r="AH79" s="151">
        <v>0</v>
      </c>
      <c r="AI79" s="78">
        <f t="shared" si="28"/>
        <v>0</v>
      </c>
      <c r="AJ79" s="78">
        <f t="shared" si="29"/>
        <v>0</v>
      </c>
      <c r="AK79" s="78">
        <f t="shared" si="30"/>
        <v>0</v>
      </c>
      <c r="AL79" s="78">
        <f t="shared" si="31"/>
        <v>0</v>
      </c>
    </row>
    <row r="80" spans="1:38" s="78" customFormat="1" x14ac:dyDescent="0.2">
      <c r="A80" s="77" t="s">
        <v>193</v>
      </c>
      <c r="B80" s="77" t="s">
        <v>194</v>
      </c>
      <c r="C80" s="93">
        <v>976</v>
      </c>
      <c r="D80" s="94">
        <v>1028</v>
      </c>
      <c r="E80" s="94">
        <v>983</v>
      </c>
      <c r="F80" s="95">
        <v>1141</v>
      </c>
      <c r="G80" s="96">
        <v>83</v>
      </c>
      <c r="H80" s="77">
        <v>893</v>
      </c>
      <c r="I80" s="97">
        <f t="shared" si="18"/>
        <v>0.91495901639344257</v>
      </c>
      <c r="J80" s="98" t="str">
        <f t="shared" si="19"/>
        <v>89.6% - 93.1%</v>
      </c>
      <c r="K80" s="246">
        <v>87</v>
      </c>
      <c r="L80" s="246">
        <v>941</v>
      </c>
      <c r="M80" s="97">
        <f t="shared" si="32"/>
        <v>0.91536964980544744</v>
      </c>
      <c r="N80" s="98" t="str">
        <f t="shared" si="20"/>
        <v>89.7% - 93.1%</v>
      </c>
      <c r="O80" s="77">
        <v>897</v>
      </c>
      <c r="P80" s="246">
        <v>86</v>
      </c>
      <c r="Q80" s="97">
        <f t="shared" si="21"/>
        <v>8.7487283825025436E-2</v>
      </c>
      <c r="R80" s="98" t="str">
        <f t="shared" si="22"/>
        <v>7.1% - 10.7%</v>
      </c>
      <c r="S80" s="94">
        <v>95</v>
      </c>
      <c r="T80" s="94">
        <v>1021</v>
      </c>
      <c r="U80" s="97">
        <f t="shared" si="23"/>
        <v>0.89482909728308502</v>
      </c>
      <c r="V80" s="99" t="str">
        <f t="shared" si="24"/>
        <v>87.6% - 91.1%</v>
      </c>
      <c r="W80" s="96">
        <v>0</v>
      </c>
      <c r="X80" s="97">
        <f t="shared" si="25"/>
        <v>0</v>
      </c>
      <c r="Y80" s="77">
        <v>0</v>
      </c>
      <c r="Z80" s="97">
        <f t="shared" si="26"/>
        <v>0</v>
      </c>
      <c r="AA80" s="77">
        <v>0</v>
      </c>
      <c r="AB80" s="97">
        <f t="shared" si="27"/>
        <v>0</v>
      </c>
      <c r="AC80" s="77">
        <v>25</v>
      </c>
      <c r="AD80" s="101">
        <f t="shared" si="33"/>
        <v>2.1910604732690624E-2</v>
      </c>
      <c r="AE80" s="151">
        <v>0</v>
      </c>
      <c r="AF80" s="151">
        <v>0</v>
      </c>
      <c r="AG80" s="151">
        <v>0</v>
      </c>
      <c r="AH80" s="151">
        <v>0</v>
      </c>
      <c r="AI80" s="78">
        <f t="shared" si="28"/>
        <v>0</v>
      </c>
      <c r="AJ80" s="78">
        <f t="shared" si="29"/>
        <v>0</v>
      </c>
      <c r="AK80" s="78">
        <f t="shared" si="30"/>
        <v>0</v>
      </c>
      <c r="AL80" s="78">
        <f t="shared" si="31"/>
        <v>0</v>
      </c>
    </row>
    <row r="81" spans="1:38" s="78" customFormat="1" x14ac:dyDescent="0.2">
      <c r="A81" s="77" t="s">
        <v>195</v>
      </c>
      <c r="B81" s="77" t="s">
        <v>1366</v>
      </c>
      <c r="C81" s="93">
        <v>848</v>
      </c>
      <c r="D81" s="94">
        <v>818</v>
      </c>
      <c r="E81" s="94">
        <v>791</v>
      </c>
      <c r="F81" s="95">
        <v>758</v>
      </c>
      <c r="G81" s="96">
        <v>416</v>
      </c>
      <c r="H81" s="77">
        <v>422</v>
      </c>
      <c r="I81" s="97">
        <f t="shared" si="18"/>
        <v>0.49764150943396224</v>
      </c>
      <c r="J81" s="98" t="str">
        <f t="shared" si="19"/>
        <v>46.4% - 53.1%</v>
      </c>
      <c r="K81" s="246">
        <v>382</v>
      </c>
      <c r="L81" s="246">
        <v>433</v>
      </c>
      <c r="M81" s="97">
        <f t="shared" si="32"/>
        <v>0.52933985330073352</v>
      </c>
      <c r="N81" s="98" t="str">
        <f t="shared" si="20"/>
        <v>49.5% - 56.3%</v>
      </c>
      <c r="O81" s="77">
        <v>382</v>
      </c>
      <c r="P81" s="246">
        <v>404</v>
      </c>
      <c r="Q81" s="97">
        <f t="shared" si="21"/>
        <v>0.51074589127686476</v>
      </c>
      <c r="R81" s="98" t="str">
        <f t="shared" si="22"/>
        <v>47.6% - 54.5%</v>
      </c>
      <c r="S81" s="94">
        <v>371</v>
      </c>
      <c r="T81" s="94">
        <v>385</v>
      </c>
      <c r="U81" s="97">
        <f t="shared" si="23"/>
        <v>0.5079155672823219</v>
      </c>
      <c r="V81" s="99" t="str">
        <f t="shared" si="24"/>
        <v>47.2% - 54.3%</v>
      </c>
      <c r="W81" s="96">
        <v>10</v>
      </c>
      <c r="X81" s="97">
        <f t="shared" si="25"/>
        <v>1.179245283018868E-2</v>
      </c>
      <c r="Y81" s="77">
        <v>3</v>
      </c>
      <c r="Z81" s="97">
        <f t="shared" si="26"/>
        <v>3.667481662591687E-3</v>
      </c>
      <c r="AA81" s="77">
        <v>5</v>
      </c>
      <c r="AB81" s="97">
        <f t="shared" si="27"/>
        <v>6.321112515802781E-3</v>
      </c>
      <c r="AC81" s="77">
        <v>2</v>
      </c>
      <c r="AD81" s="101">
        <f t="shared" si="33"/>
        <v>2.6385224274406332E-3</v>
      </c>
      <c r="AE81" s="151">
        <v>0</v>
      </c>
      <c r="AF81" s="151">
        <v>0</v>
      </c>
      <c r="AG81" s="151">
        <v>0</v>
      </c>
      <c r="AH81" s="151">
        <v>0</v>
      </c>
      <c r="AI81" s="78">
        <f t="shared" si="28"/>
        <v>0</v>
      </c>
      <c r="AJ81" s="78">
        <f t="shared" si="29"/>
        <v>0</v>
      </c>
      <c r="AK81" s="78">
        <f t="shared" si="30"/>
        <v>0</v>
      </c>
      <c r="AL81" s="78">
        <f t="shared" si="31"/>
        <v>0</v>
      </c>
    </row>
    <row r="82" spans="1:38" s="78" customFormat="1" x14ac:dyDescent="0.2">
      <c r="A82" s="77" t="s">
        <v>196</v>
      </c>
      <c r="B82" s="77" t="s">
        <v>197</v>
      </c>
      <c r="C82" s="93">
        <v>1206</v>
      </c>
      <c r="D82" s="94">
        <v>1291</v>
      </c>
      <c r="E82" s="94">
        <v>1230</v>
      </c>
      <c r="F82" s="95">
        <v>1200</v>
      </c>
      <c r="G82" s="96">
        <v>214</v>
      </c>
      <c r="H82" s="77">
        <v>967</v>
      </c>
      <c r="I82" s="97">
        <f t="shared" si="18"/>
        <v>0.80182421227197342</v>
      </c>
      <c r="J82" s="98" t="str">
        <f t="shared" si="19"/>
        <v>77.8% - 82.3%</v>
      </c>
      <c r="K82" s="246">
        <v>254</v>
      </c>
      <c r="L82" s="246">
        <v>1037</v>
      </c>
      <c r="M82" s="97">
        <f t="shared" si="32"/>
        <v>0.8032532920216886</v>
      </c>
      <c r="N82" s="98" t="str">
        <f t="shared" si="20"/>
        <v>78.1% - 82.4%</v>
      </c>
      <c r="O82" s="77">
        <v>203</v>
      </c>
      <c r="P82" s="246">
        <v>1027</v>
      </c>
      <c r="Q82" s="97">
        <f t="shared" si="21"/>
        <v>0.83495934959349594</v>
      </c>
      <c r="R82" s="98" t="str">
        <f t="shared" si="22"/>
        <v>81.3% - 85.5%</v>
      </c>
      <c r="S82" s="94">
        <v>111</v>
      </c>
      <c r="T82" s="94">
        <v>1089</v>
      </c>
      <c r="U82" s="97">
        <f t="shared" si="23"/>
        <v>0.90749999999999997</v>
      </c>
      <c r="V82" s="99" t="str">
        <f t="shared" si="24"/>
        <v>89.0% - 92.3%</v>
      </c>
      <c r="W82" s="96">
        <v>25</v>
      </c>
      <c r="X82" s="97">
        <f t="shared" si="25"/>
        <v>2.0729684908789386E-2</v>
      </c>
      <c r="Y82" s="77">
        <v>0</v>
      </c>
      <c r="Z82" s="97">
        <f t="shared" si="26"/>
        <v>0</v>
      </c>
      <c r="AA82" s="77">
        <v>0</v>
      </c>
      <c r="AB82" s="97">
        <f t="shared" si="27"/>
        <v>0</v>
      </c>
      <c r="AC82" s="77">
        <v>0</v>
      </c>
      <c r="AD82" s="101">
        <f t="shared" si="33"/>
        <v>0</v>
      </c>
      <c r="AE82" s="151">
        <v>0</v>
      </c>
      <c r="AF82" s="151">
        <v>0</v>
      </c>
      <c r="AG82" s="151">
        <v>0</v>
      </c>
      <c r="AH82" s="151">
        <v>0</v>
      </c>
      <c r="AI82" s="78">
        <f t="shared" si="28"/>
        <v>0</v>
      </c>
      <c r="AJ82" s="78">
        <f t="shared" si="29"/>
        <v>0</v>
      </c>
      <c r="AK82" s="78">
        <f t="shared" si="30"/>
        <v>0</v>
      </c>
      <c r="AL82" s="78">
        <f t="shared" si="31"/>
        <v>0</v>
      </c>
    </row>
    <row r="83" spans="1:38" s="78" customFormat="1" x14ac:dyDescent="0.2">
      <c r="A83" s="77" t="s">
        <v>198</v>
      </c>
      <c r="B83" s="77" t="s">
        <v>199</v>
      </c>
      <c r="C83" s="93">
        <v>1116</v>
      </c>
      <c r="D83" s="94">
        <v>1176</v>
      </c>
      <c r="E83" s="94">
        <v>1184</v>
      </c>
      <c r="F83" s="95">
        <v>1048</v>
      </c>
      <c r="G83" s="96">
        <v>255</v>
      </c>
      <c r="H83" s="77">
        <v>861</v>
      </c>
      <c r="I83" s="97">
        <f t="shared" si="18"/>
        <v>0.771505376344086</v>
      </c>
      <c r="J83" s="98" t="str">
        <f t="shared" si="19"/>
        <v>74.6% - 79.5%</v>
      </c>
      <c r="K83" s="246">
        <v>262</v>
      </c>
      <c r="L83" s="246">
        <v>914</v>
      </c>
      <c r="M83" s="97">
        <f t="shared" si="32"/>
        <v>0.77721088435374153</v>
      </c>
      <c r="N83" s="98" t="str">
        <f t="shared" si="20"/>
        <v>75.3% - 80.0%</v>
      </c>
      <c r="O83" s="77">
        <v>251</v>
      </c>
      <c r="P83" s="246">
        <v>933</v>
      </c>
      <c r="Q83" s="97">
        <f t="shared" si="21"/>
        <v>0.7880067567567568</v>
      </c>
      <c r="R83" s="98" t="str">
        <f t="shared" si="22"/>
        <v>76.4% - 81.0%</v>
      </c>
      <c r="S83" s="94">
        <v>212</v>
      </c>
      <c r="T83" s="94">
        <v>836</v>
      </c>
      <c r="U83" s="97">
        <f t="shared" si="23"/>
        <v>0.79770992366412219</v>
      </c>
      <c r="V83" s="99" t="str">
        <f t="shared" si="24"/>
        <v>77.2% - 82.1%</v>
      </c>
      <c r="W83" s="96">
        <v>0</v>
      </c>
      <c r="X83" s="97">
        <f t="shared" si="25"/>
        <v>0</v>
      </c>
      <c r="Y83" s="77">
        <v>0</v>
      </c>
      <c r="Z83" s="97">
        <f t="shared" si="26"/>
        <v>0</v>
      </c>
      <c r="AA83" s="77">
        <v>0</v>
      </c>
      <c r="AB83" s="97">
        <f t="shared" si="27"/>
        <v>0</v>
      </c>
      <c r="AC83" s="77">
        <v>0</v>
      </c>
      <c r="AD83" s="101">
        <f t="shared" si="33"/>
        <v>0</v>
      </c>
      <c r="AE83" s="151">
        <v>0</v>
      </c>
      <c r="AF83" s="151">
        <v>0</v>
      </c>
      <c r="AG83" s="151">
        <v>0</v>
      </c>
      <c r="AH83" s="151">
        <v>0</v>
      </c>
      <c r="AI83" s="78">
        <f t="shared" si="28"/>
        <v>0</v>
      </c>
      <c r="AJ83" s="78">
        <f t="shared" si="29"/>
        <v>0</v>
      </c>
      <c r="AK83" s="78">
        <f t="shared" si="30"/>
        <v>0</v>
      </c>
      <c r="AL83" s="78">
        <f t="shared" si="31"/>
        <v>0</v>
      </c>
    </row>
    <row r="84" spans="1:38" s="78" customFormat="1" x14ac:dyDescent="0.2">
      <c r="A84" s="77" t="s">
        <v>200</v>
      </c>
      <c r="B84" s="77" t="s">
        <v>1367</v>
      </c>
      <c r="C84" s="93">
        <v>361</v>
      </c>
      <c r="D84" s="94">
        <v>399</v>
      </c>
      <c r="E84" s="94">
        <v>400</v>
      </c>
      <c r="F84" s="95">
        <v>391</v>
      </c>
      <c r="G84" s="96">
        <v>64</v>
      </c>
      <c r="H84" s="77">
        <v>278</v>
      </c>
      <c r="I84" s="97"/>
      <c r="J84" s="98" t="str">
        <f t="shared" si="19"/>
        <v/>
      </c>
      <c r="K84" s="246">
        <v>73</v>
      </c>
      <c r="L84" s="246">
        <v>316</v>
      </c>
      <c r="M84" s="97">
        <f t="shared" si="32"/>
        <v>0.79197994987468667</v>
      </c>
      <c r="N84" s="98" t="str">
        <f t="shared" si="20"/>
        <v>74.9% - 82.9%</v>
      </c>
      <c r="O84" s="77">
        <v>80</v>
      </c>
      <c r="P84" s="246">
        <v>305</v>
      </c>
      <c r="Q84" s="97">
        <f t="shared" si="21"/>
        <v>0.76249999999999996</v>
      </c>
      <c r="R84" s="98" t="str">
        <f t="shared" si="22"/>
        <v>71.8% - 80.2%</v>
      </c>
      <c r="S84" s="94">
        <v>71</v>
      </c>
      <c r="T84" s="94">
        <v>310</v>
      </c>
      <c r="U84" s="97">
        <f t="shared" si="23"/>
        <v>0.79283887468030689</v>
      </c>
      <c r="V84" s="99" t="str">
        <f t="shared" si="24"/>
        <v>75.0% - 83.0%</v>
      </c>
      <c r="W84" s="96">
        <v>19</v>
      </c>
      <c r="X84" s="97">
        <f t="shared" si="25"/>
        <v>5.2631578947368418E-2</v>
      </c>
      <c r="Y84" s="77">
        <v>10</v>
      </c>
      <c r="Z84" s="97">
        <f t="shared" si="26"/>
        <v>2.5062656641604009E-2</v>
      </c>
      <c r="AA84" s="77">
        <v>15</v>
      </c>
      <c r="AB84" s="97">
        <f t="shared" si="27"/>
        <v>3.7499999999999999E-2</v>
      </c>
      <c r="AC84" s="77">
        <v>10</v>
      </c>
      <c r="AD84" s="101">
        <f t="shared" si="33"/>
        <v>2.557544757033248E-2</v>
      </c>
      <c r="AE84" s="151">
        <v>0</v>
      </c>
      <c r="AF84" s="151">
        <v>0</v>
      </c>
      <c r="AG84" s="151">
        <v>0</v>
      </c>
      <c r="AH84" s="151">
        <v>0</v>
      </c>
      <c r="AI84" s="78">
        <f t="shared" si="28"/>
        <v>1</v>
      </c>
      <c r="AJ84" s="78">
        <f t="shared" si="29"/>
        <v>0</v>
      </c>
      <c r="AK84" s="78">
        <f t="shared" si="30"/>
        <v>0</v>
      </c>
      <c r="AL84" s="78">
        <f t="shared" si="31"/>
        <v>0</v>
      </c>
    </row>
    <row r="85" spans="1:38" s="78" customFormat="1" x14ac:dyDescent="0.2">
      <c r="A85" s="77" t="s">
        <v>201</v>
      </c>
      <c r="B85" s="77" t="s">
        <v>1368</v>
      </c>
      <c r="C85" s="93">
        <v>1105</v>
      </c>
      <c r="D85" s="94">
        <v>1210</v>
      </c>
      <c r="E85" s="94">
        <v>1139</v>
      </c>
      <c r="F85" s="95">
        <v>1010</v>
      </c>
      <c r="G85" s="96">
        <v>360</v>
      </c>
      <c r="H85" s="77">
        <v>723</v>
      </c>
      <c r="I85" s="97">
        <f t="shared" si="18"/>
        <v>0.65429864253393666</v>
      </c>
      <c r="J85" s="98" t="str">
        <f t="shared" si="19"/>
        <v>62.6% - 68.2%</v>
      </c>
      <c r="K85" s="246">
        <v>431</v>
      </c>
      <c r="L85" s="246">
        <v>771</v>
      </c>
      <c r="M85" s="97">
        <f t="shared" si="32"/>
        <v>0.63719008264462806</v>
      </c>
      <c r="N85" s="98" t="str">
        <f t="shared" si="20"/>
        <v>61.0% - 66.4%</v>
      </c>
      <c r="O85" s="77">
        <v>368</v>
      </c>
      <c r="P85" s="246">
        <v>759</v>
      </c>
      <c r="Q85" s="97">
        <f t="shared" si="21"/>
        <v>0.66637401229148374</v>
      </c>
      <c r="R85" s="98" t="str">
        <f t="shared" si="22"/>
        <v>63.8% - 69.3%</v>
      </c>
      <c r="S85" s="94">
        <v>306</v>
      </c>
      <c r="T85" s="94">
        <v>681</v>
      </c>
      <c r="U85" s="97">
        <f t="shared" si="23"/>
        <v>0.6742574257425743</v>
      </c>
      <c r="V85" s="99" t="str">
        <f t="shared" si="24"/>
        <v>64.5% - 70.2%</v>
      </c>
      <c r="W85" s="96">
        <v>22</v>
      </c>
      <c r="X85" s="97">
        <f t="shared" si="25"/>
        <v>1.9909502262443438E-2</v>
      </c>
      <c r="Y85" s="77">
        <v>8</v>
      </c>
      <c r="Z85" s="97">
        <f t="shared" si="26"/>
        <v>6.6115702479338841E-3</v>
      </c>
      <c r="AA85" s="77">
        <v>12</v>
      </c>
      <c r="AB85" s="97">
        <f t="shared" si="27"/>
        <v>1.0535557506584723E-2</v>
      </c>
      <c r="AC85" s="77">
        <v>23</v>
      </c>
      <c r="AD85" s="101">
        <f t="shared" si="33"/>
        <v>2.2772277227722772E-2</v>
      </c>
      <c r="AE85" s="151">
        <v>0</v>
      </c>
      <c r="AF85" s="151">
        <v>0</v>
      </c>
      <c r="AG85" s="151">
        <v>0</v>
      </c>
      <c r="AH85" s="151">
        <v>0</v>
      </c>
      <c r="AI85" s="78">
        <f t="shared" si="28"/>
        <v>0</v>
      </c>
      <c r="AJ85" s="78">
        <f t="shared" si="29"/>
        <v>0</v>
      </c>
      <c r="AK85" s="78">
        <f t="shared" si="30"/>
        <v>0</v>
      </c>
      <c r="AL85" s="78">
        <f t="shared" si="31"/>
        <v>0</v>
      </c>
    </row>
    <row r="86" spans="1:38" s="78" customFormat="1" x14ac:dyDescent="0.2">
      <c r="A86" s="77" t="s">
        <v>202</v>
      </c>
      <c r="B86" s="77" t="s">
        <v>203</v>
      </c>
      <c r="C86" s="93">
        <v>619</v>
      </c>
      <c r="D86" s="94">
        <v>596</v>
      </c>
      <c r="E86" s="94">
        <v>640</v>
      </c>
      <c r="F86" s="95">
        <v>632</v>
      </c>
      <c r="G86" s="96">
        <v>238</v>
      </c>
      <c r="H86" s="77">
        <v>381</v>
      </c>
      <c r="I86" s="97">
        <f t="shared" si="18"/>
        <v>0.61550888529886916</v>
      </c>
      <c r="J86" s="98" t="str">
        <f t="shared" si="19"/>
        <v>57.7% - 65.3%</v>
      </c>
      <c r="K86" s="246">
        <v>214</v>
      </c>
      <c r="L86" s="246">
        <v>382</v>
      </c>
      <c r="M86" s="97">
        <f t="shared" si="32"/>
        <v>0.64093959731543626</v>
      </c>
      <c r="N86" s="98" t="str">
        <f t="shared" si="20"/>
        <v>60.2% - 67.8%</v>
      </c>
      <c r="O86" s="77">
        <v>235</v>
      </c>
      <c r="P86" s="246">
        <v>405</v>
      </c>
      <c r="Q86" s="97">
        <f t="shared" si="21"/>
        <v>0.6328125</v>
      </c>
      <c r="R86" s="98" t="str">
        <f t="shared" si="22"/>
        <v>59.5% - 66.9%</v>
      </c>
      <c r="S86" s="94">
        <v>236</v>
      </c>
      <c r="T86" s="94">
        <v>392</v>
      </c>
      <c r="U86" s="97">
        <f t="shared" si="23"/>
        <v>0.620253164556962</v>
      </c>
      <c r="V86" s="99" t="str">
        <f t="shared" si="24"/>
        <v>58.2% - 65.7%</v>
      </c>
      <c r="W86" s="96">
        <v>0</v>
      </c>
      <c r="X86" s="97">
        <f t="shared" si="25"/>
        <v>0</v>
      </c>
      <c r="Y86" s="77">
        <v>0</v>
      </c>
      <c r="Z86" s="97">
        <f t="shared" si="26"/>
        <v>0</v>
      </c>
      <c r="AA86" s="77">
        <v>0</v>
      </c>
      <c r="AB86" s="97">
        <f t="shared" si="27"/>
        <v>0</v>
      </c>
      <c r="AC86" s="77">
        <v>4</v>
      </c>
      <c r="AD86" s="101">
        <f t="shared" si="33"/>
        <v>6.3291139240506328E-3</v>
      </c>
      <c r="AE86" s="151">
        <v>0</v>
      </c>
      <c r="AF86" s="151">
        <v>0</v>
      </c>
      <c r="AG86" s="151">
        <v>0</v>
      </c>
      <c r="AH86" s="151">
        <v>0</v>
      </c>
      <c r="AI86" s="78">
        <f t="shared" si="28"/>
        <v>0</v>
      </c>
      <c r="AJ86" s="78">
        <f t="shared" si="29"/>
        <v>0</v>
      </c>
      <c r="AK86" s="78">
        <f t="shared" si="30"/>
        <v>0</v>
      </c>
      <c r="AL86" s="78">
        <f t="shared" si="31"/>
        <v>0</v>
      </c>
    </row>
    <row r="87" spans="1:38" s="78" customFormat="1" x14ac:dyDescent="0.2">
      <c r="A87" s="77" t="s">
        <v>204</v>
      </c>
      <c r="B87" s="77" t="s">
        <v>205</v>
      </c>
      <c r="C87" s="93">
        <v>2318</v>
      </c>
      <c r="D87" s="94">
        <v>2506</v>
      </c>
      <c r="E87" s="94">
        <v>2517</v>
      </c>
      <c r="F87" s="95">
        <v>2348</v>
      </c>
      <c r="G87" s="96">
        <v>464</v>
      </c>
      <c r="H87" s="77">
        <v>1659</v>
      </c>
      <c r="I87" s="97"/>
      <c r="J87" s="98" t="str">
        <f t="shared" si="19"/>
        <v/>
      </c>
      <c r="K87" s="246">
        <v>447</v>
      </c>
      <c r="L87" s="246">
        <v>1839</v>
      </c>
      <c r="M87" s="97"/>
      <c r="N87" s="98" t="str">
        <f t="shared" si="20"/>
        <v/>
      </c>
      <c r="O87" s="77">
        <v>466</v>
      </c>
      <c r="P87" s="246">
        <v>1832</v>
      </c>
      <c r="Q87" s="97"/>
      <c r="R87" s="98" t="str">
        <f t="shared" si="22"/>
        <v/>
      </c>
      <c r="S87" s="94">
        <v>431</v>
      </c>
      <c r="T87" s="94">
        <v>1660</v>
      </c>
      <c r="U87" s="97"/>
      <c r="V87" s="99" t="str">
        <f t="shared" si="24"/>
        <v/>
      </c>
      <c r="W87" s="96">
        <v>195</v>
      </c>
      <c r="X87" s="97">
        <f t="shared" si="25"/>
        <v>8.4124245038826581E-2</v>
      </c>
      <c r="Y87" s="77">
        <v>220</v>
      </c>
      <c r="Z87" s="97">
        <f t="shared" si="26"/>
        <v>8.7789305666400641E-2</v>
      </c>
      <c r="AA87" s="77">
        <v>219</v>
      </c>
      <c r="AB87" s="97">
        <f t="shared" si="27"/>
        <v>8.7008343265792612E-2</v>
      </c>
      <c r="AC87" s="77">
        <v>257</v>
      </c>
      <c r="AD87" s="101">
        <f t="shared" si="33"/>
        <v>0.10945485519591142</v>
      </c>
      <c r="AE87" s="151">
        <v>0</v>
      </c>
      <c r="AF87" s="151">
        <v>0</v>
      </c>
      <c r="AG87" s="151">
        <v>0</v>
      </c>
      <c r="AH87" s="151">
        <v>0</v>
      </c>
      <c r="AI87" s="78">
        <f t="shared" si="28"/>
        <v>1</v>
      </c>
      <c r="AJ87" s="78">
        <f t="shared" si="29"/>
        <v>1</v>
      </c>
      <c r="AK87" s="78">
        <f t="shared" si="30"/>
        <v>1</v>
      </c>
      <c r="AL87" s="78">
        <f t="shared" si="31"/>
        <v>1</v>
      </c>
    </row>
    <row r="88" spans="1:38" s="78" customFormat="1" x14ac:dyDescent="0.2">
      <c r="A88" s="77" t="s">
        <v>206</v>
      </c>
      <c r="B88" s="77" t="s">
        <v>207</v>
      </c>
      <c r="C88" s="93">
        <v>2037</v>
      </c>
      <c r="D88" s="94">
        <v>2065</v>
      </c>
      <c r="E88" s="94">
        <v>2097</v>
      </c>
      <c r="F88" s="95">
        <v>2002</v>
      </c>
      <c r="G88" s="96">
        <v>353</v>
      </c>
      <c r="H88" s="77">
        <v>1619</v>
      </c>
      <c r="I88" s="97">
        <f t="shared" si="18"/>
        <v>0.7947962690230731</v>
      </c>
      <c r="J88" s="98" t="str">
        <f t="shared" si="19"/>
        <v>77.7% - 81.2%</v>
      </c>
      <c r="K88" s="246">
        <v>344</v>
      </c>
      <c r="L88" s="246">
        <v>1666</v>
      </c>
      <c r="M88" s="97">
        <f t="shared" si="32"/>
        <v>0.8067796610169492</v>
      </c>
      <c r="N88" s="98" t="str">
        <f t="shared" si="20"/>
        <v>78.9% - 82.3%</v>
      </c>
      <c r="O88" s="77">
        <v>362</v>
      </c>
      <c r="P88" s="246">
        <v>1707</v>
      </c>
      <c r="Q88" s="97">
        <f t="shared" si="21"/>
        <v>0.81402002861230327</v>
      </c>
      <c r="R88" s="98" t="str">
        <f t="shared" si="22"/>
        <v>79.7% - 83.0%</v>
      </c>
      <c r="S88" s="94">
        <v>374</v>
      </c>
      <c r="T88" s="94">
        <v>1610</v>
      </c>
      <c r="U88" s="97">
        <f t="shared" si="23"/>
        <v>0.80419580419580416</v>
      </c>
      <c r="V88" s="99" t="str">
        <f t="shared" si="24"/>
        <v>78.6% - 82.1%</v>
      </c>
      <c r="W88" s="96">
        <v>65</v>
      </c>
      <c r="X88" s="97">
        <f t="shared" si="25"/>
        <v>3.1909671084928815E-2</v>
      </c>
      <c r="Y88" s="77">
        <v>55</v>
      </c>
      <c r="Z88" s="97">
        <f t="shared" si="26"/>
        <v>2.6634382566585957E-2</v>
      </c>
      <c r="AA88" s="77">
        <v>28</v>
      </c>
      <c r="AB88" s="97">
        <f t="shared" si="27"/>
        <v>1.335240820219361E-2</v>
      </c>
      <c r="AC88" s="77">
        <v>18</v>
      </c>
      <c r="AD88" s="101">
        <f t="shared" si="33"/>
        <v>8.9910089910089919E-3</v>
      </c>
      <c r="AE88" s="151">
        <v>0</v>
      </c>
      <c r="AF88" s="151">
        <v>0</v>
      </c>
      <c r="AG88" s="151">
        <v>0</v>
      </c>
      <c r="AH88" s="151">
        <v>0</v>
      </c>
      <c r="AI88" s="78">
        <f t="shared" si="28"/>
        <v>0</v>
      </c>
      <c r="AJ88" s="78">
        <f t="shared" si="29"/>
        <v>0</v>
      </c>
      <c r="AK88" s="78">
        <f t="shared" si="30"/>
        <v>0</v>
      </c>
      <c r="AL88" s="78">
        <f t="shared" si="31"/>
        <v>0</v>
      </c>
    </row>
    <row r="89" spans="1:38" s="78" customFormat="1" x14ac:dyDescent="0.2">
      <c r="A89" s="77" t="s">
        <v>208</v>
      </c>
      <c r="B89" s="77" t="s">
        <v>209</v>
      </c>
      <c r="C89" s="93">
        <v>2384</v>
      </c>
      <c r="D89" s="94">
        <v>2656</v>
      </c>
      <c r="E89" s="94">
        <v>2527</v>
      </c>
      <c r="F89" s="95">
        <v>2328</v>
      </c>
      <c r="G89" s="96">
        <v>771</v>
      </c>
      <c r="H89" s="77">
        <v>1585</v>
      </c>
      <c r="I89" s="97">
        <f t="shared" si="18"/>
        <v>0.6648489932885906</v>
      </c>
      <c r="J89" s="98" t="str">
        <f t="shared" si="19"/>
        <v>64.6% - 68.4%</v>
      </c>
      <c r="K89" s="246">
        <v>834</v>
      </c>
      <c r="L89" s="246">
        <v>1792</v>
      </c>
      <c r="M89" s="97">
        <f t="shared" si="32"/>
        <v>0.67469879518072284</v>
      </c>
      <c r="N89" s="98" t="str">
        <f t="shared" si="20"/>
        <v>65.7% - 69.2%</v>
      </c>
      <c r="O89" s="77">
        <v>785</v>
      </c>
      <c r="P89" s="246">
        <v>1710</v>
      </c>
      <c r="Q89" s="97">
        <f t="shared" si="21"/>
        <v>0.67669172932330823</v>
      </c>
      <c r="R89" s="98" t="str">
        <f t="shared" si="22"/>
        <v>65.8% - 69.5%</v>
      </c>
      <c r="S89" s="94">
        <v>741</v>
      </c>
      <c r="T89" s="94">
        <v>1562</v>
      </c>
      <c r="U89" s="97">
        <f t="shared" si="23"/>
        <v>0.67096219931271472</v>
      </c>
      <c r="V89" s="99" t="str">
        <f t="shared" si="24"/>
        <v>65.2% - 69.0%</v>
      </c>
      <c r="W89" s="96">
        <v>28</v>
      </c>
      <c r="X89" s="97">
        <f t="shared" si="25"/>
        <v>1.1744966442953021E-2</v>
      </c>
      <c r="Y89" s="77">
        <v>30</v>
      </c>
      <c r="Z89" s="97">
        <f t="shared" si="26"/>
        <v>1.1295180722891566E-2</v>
      </c>
      <c r="AA89" s="77">
        <v>32</v>
      </c>
      <c r="AB89" s="97">
        <f t="shared" si="27"/>
        <v>1.2663237039968342E-2</v>
      </c>
      <c r="AC89" s="77">
        <v>25</v>
      </c>
      <c r="AD89" s="101">
        <f t="shared" si="33"/>
        <v>1.0738831615120275E-2</v>
      </c>
      <c r="AE89" s="151">
        <v>0</v>
      </c>
      <c r="AF89" s="151">
        <v>0</v>
      </c>
      <c r="AG89" s="151">
        <v>0</v>
      </c>
      <c r="AH89" s="151">
        <v>0</v>
      </c>
      <c r="AI89" s="78">
        <f t="shared" si="28"/>
        <v>0</v>
      </c>
      <c r="AJ89" s="78">
        <f t="shared" si="29"/>
        <v>0</v>
      </c>
      <c r="AK89" s="78">
        <f t="shared" si="30"/>
        <v>0</v>
      </c>
      <c r="AL89" s="78">
        <f t="shared" si="31"/>
        <v>0</v>
      </c>
    </row>
    <row r="90" spans="1:38" s="78" customFormat="1" x14ac:dyDescent="0.2">
      <c r="A90" s="77" t="s">
        <v>210</v>
      </c>
      <c r="B90" s="77" t="s">
        <v>211</v>
      </c>
      <c r="C90" s="93">
        <v>1135</v>
      </c>
      <c r="D90" s="94">
        <v>1235</v>
      </c>
      <c r="E90" s="94">
        <v>1210</v>
      </c>
      <c r="F90" s="95">
        <v>1201</v>
      </c>
      <c r="G90" s="96">
        <v>267</v>
      </c>
      <c r="H90" s="77">
        <v>842</v>
      </c>
      <c r="I90" s="97">
        <f t="shared" si="18"/>
        <v>0.74185022026431713</v>
      </c>
      <c r="J90" s="98" t="str">
        <f t="shared" si="19"/>
        <v>71.6% - 76.6%</v>
      </c>
      <c r="K90" s="246">
        <v>302</v>
      </c>
      <c r="L90" s="246">
        <v>906</v>
      </c>
      <c r="M90" s="97">
        <f t="shared" si="32"/>
        <v>0.73360323886639678</v>
      </c>
      <c r="N90" s="98" t="str">
        <f t="shared" si="20"/>
        <v>70.8% - 75.8%</v>
      </c>
      <c r="O90" s="77">
        <v>280</v>
      </c>
      <c r="P90" s="246">
        <v>915</v>
      </c>
      <c r="Q90" s="97">
        <f t="shared" si="21"/>
        <v>0.75619834710743805</v>
      </c>
      <c r="R90" s="98" t="str">
        <f t="shared" si="22"/>
        <v>73.1% - 78.0%</v>
      </c>
      <c r="S90" s="94">
        <v>284</v>
      </c>
      <c r="T90" s="94">
        <v>890</v>
      </c>
      <c r="U90" s="97">
        <f t="shared" si="23"/>
        <v>0.74104912572855952</v>
      </c>
      <c r="V90" s="99" t="str">
        <f t="shared" si="24"/>
        <v>71.6% - 76.5%</v>
      </c>
      <c r="W90" s="96">
        <v>26</v>
      </c>
      <c r="X90" s="97">
        <f t="shared" si="25"/>
        <v>2.2907488986784141E-2</v>
      </c>
      <c r="Y90" s="77">
        <v>27</v>
      </c>
      <c r="Z90" s="97">
        <f t="shared" si="26"/>
        <v>2.1862348178137651E-2</v>
      </c>
      <c r="AA90" s="77">
        <v>15</v>
      </c>
      <c r="AB90" s="97">
        <f t="shared" si="27"/>
        <v>1.2396694214876033E-2</v>
      </c>
      <c r="AC90" s="77">
        <v>27</v>
      </c>
      <c r="AD90" s="101">
        <f t="shared" si="33"/>
        <v>2.2481265611990008E-2</v>
      </c>
      <c r="AE90" s="151">
        <v>0</v>
      </c>
      <c r="AF90" s="151">
        <v>0</v>
      </c>
      <c r="AG90" s="151">
        <v>0</v>
      </c>
      <c r="AH90" s="151">
        <v>0</v>
      </c>
      <c r="AI90" s="78">
        <f t="shared" si="28"/>
        <v>0</v>
      </c>
      <c r="AJ90" s="78">
        <f t="shared" si="29"/>
        <v>0</v>
      </c>
      <c r="AK90" s="78">
        <f t="shared" si="30"/>
        <v>0</v>
      </c>
      <c r="AL90" s="78">
        <f t="shared" si="31"/>
        <v>0</v>
      </c>
    </row>
    <row r="91" spans="1:38" s="78" customFormat="1" x14ac:dyDescent="0.2">
      <c r="A91" s="77" t="s">
        <v>212</v>
      </c>
      <c r="B91" s="77" t="s">
        <v>213</v>
      </c>
      <c r="C91" s="93">
        <v>1053</v>
      </c>
      <c r="D91" s="94">
        <v>1112</v>
      </c>
      <c r="E91" s="94">
        <v>1118</v>
      </c>
      <c r="F91" s="95">
        <v>1069</v>
      </c>
      <c r="G91" s="96">
        <v>241</v>
      </c>
      <c r="H91" s="77">
        <v>805</v>
      </c>
      <c r="I91" s="97">
        <f t="shared" si="18"/>
        <v>0.76448243114909786</v>
      </c>
      <c r="J91" s="98" t="str">
        <f t="shared" si="19"/>
        <v>73.8% - 78.9%</v>
      </c>
      <c r="K91" s="246">
        <v>261</v>
      </c>
      <c r="L91" s="246">
        <v>842</v>
      </c>
      <c r="M91" s="97">
        <f t="shared" si="32"/>
        <v>0.7571942446043165</v>
      </c>
      <c r="N91" s="98" t="str">
        <f t="shared" si="20"/>
        <v>73.1% - 78.1%</v>
      </c>
      <c r="O91" s="77">
        <v>262</v>
      </c>
      <c r="P91" s="246">
        <v>847</v>
      </c>
      <c r="Q91" s="97">
        <f t="shared" si="21"/>
        <v>0.75760286225402507</v>
      </c>
      <c r="R91" s="98" t="str">
        <f t="shared" si="22"/>
        <v>73.2% - 78.2%</v>
      </c>
      <c r="S91" s="94">
        <v>270</v>
      </c>
      <c r="T91" s="94">
        <v>782</v>
      </c>
      <c r="U91" s="97">
        <f t="shared" si="23"/>
        <v>0.73152478952291866</v>
      </c>
      <c r="V91" s="99" t="str">
        <f t="shared" si="24"/>
        <v>70.4% - 75.7%</v>
      </c>
      <c r="W91" s="96">
        <v>7</v>
      </c>
      <c r="X91" s="97">
        <f t="shared" si="25"/>
        <v>6.6476733143399809E-3</v>
      </c>
      <c r="Y91" s="77">
        <v>9</v>
      </c>
      <c r="Z91" s="97">
        <f t="shared" si="26"/>
        <v>8.0935251798561151E-3</v>
      </c>
      <c r="AA91" s="77">
        <v>9</v>
      </c>
      <c r="AB91" s="97">
        <f t="shared" si="27"/>
        <v>8.0500894454382833E-3</v>
      </c>
      <c r="AC91" s="77">
        <v>17</v>
      </c>
      <c r="AD91" s="101">
        <f t="shared" si="33"/>
        <v>1.5902712815715623E-2</v>
      </c>
      <c r="AE91" s="151">
        <v>0</v>
      </c>
      <c r="AF91" s="151">
        <v>0</v>
      </c>
      <c r="AG91" s="151">
        <v>0</v>
      </c>
      <c r="AH91" s="151">
        <v>0</v>
      </c>
      <c r="AI91" s="78">
        <f t="shared" si="28"/>
        <v>0</v>
      </c>
      <c r="AJ91" s="78">
        <f t="shared" si="29"/>
        <v>0</v>
      </c>
      <c r="AK91" s="78">
        <f t="shared" si="30"/>
        <v>0</v>
      </c>
      <c r="AL91" s="78">
        <f t="shared" si="31"/>
        <v>0</v>
      </c>
    </row>
    <row r="92" spans="1:38" s="78" customFormat="1" x14ac:dyDescent="0.2">
      <c r="A92" s="77" t="s">
        <v>214</v>
      </c>
      <c r="B92" s="77" t="s">
        <v>1369</v>
      </c>
      <c r="C92" s="93">
        <v>1112</v>
      </c>
      <c r="D92" s="94">
        <v>1165</v>
      </c>
      <c r="E92" s="94">
        <v>1148</v>
      </c>
      <c r="F92" s="95">
        <v>1104</v>
      </c>
      <c r="G92" s="96">
        <v>155</v>
      </c>
      <c r="H92" s="77">
        <v>879</v>
      </c>
      <c r="I92" s="97"/>
      <c r="J92" s="98" t="str">
        <f t="shared" si="19"/>
        <v/>
      </c>
      <c r="K92" s="246">
        <v>170</v>
      </c>
      <c r="L92" s="246">
        <v>907</v>
      </c>
      <c r="M92" s="97"/>
      <c r="N92" s="98" t="str">
        <f t="shared" si="20"/>
        <v/>
      </c>
      <c r="O92" s="77">
        <v>183</v>
      </c>
      <c r="P92" s="246">
        <v>889</v>
      </c>
      <c r="Q92" s="97"/>
      <c r="R92" s="98" t="str">
        <f t="shared" si="22"/>
        <v/>
      </c>
      <c r="S92" s="94">
        <v>185</v>
      </c>
      <c r="T92" s="94">
        <v>852</v>
      </c>
      <c r="U92" s="97"/>
      <c r="V92" s="99" t="str">
        <f t="shared" si="24"/>
        <v/>
      </c>
      <c r="W92" s="96">
        <v>78</v>
      </c>
      <c r="X92" s="97">
        <f t="shared" si="25"/>
        <v>7.0143884892086325E-2</v>
      </c>
      <c r="Y92" s="77">
        <v>88</v>
      </c>
      <c r="Z92" s="97">
        <f t="shared" si="26"/>
        <v>7.5536480686695273E-2</v>
      </c>
      <c r="AA92" s="77">
        <v>76</v>
      </c>
      <c r="AB92" s="97">
        <f t="shared" si="27"/>
        <v>6.6202090592334492E-2</v>
      </c>
      <c r="AC92" s="77">
        <v>67</v>
      </c>
      <c r="AD92" s="101">
        <f t="shared" si="33"/>
        <v>6.0688405797101448E-2</v>
      </c>
      <c r="AE92" s="151">
        <v>0</v>
      </c>
      <c r="AF92" s="151">
        <v>0</v>
      </c>
      <c r="AG92" s="151">
        <v>0</v>
      </c>
      <c r="AH92" s="151">
        <v>0</v>
      </c>
      <c r="AI92" s="78">
        <f t="shared" si="28"/>
        <v>1</v>
      </c>
      <c r="AJ92" s="78">
        <f t="shared" si="29"/>
        <v>1</v>
      </c>
      <c r="AK92" s="78">
        <f t="shared" si="30"/>
        <v>1</v>
      </c>
      <c r="AL92" s="78">
        <f t="shared" si="31"/>
        <v>1</v>
      </c>
    </row>
    <row r="93" spans="1:38" s="78" customFormat="1" x14ac:dyDescent="0.2">
      <c r="A93" s="77" t="s">
        <v>215</v>
      </c>
      <c r="B93" s="77" t="s">
        <v>216</v>
      </c>
      <c r="C93" s="93">
        <v>1429</v>
      </c>
      <c r="D93" s="94">
        <v>1518</v>
      </c>
      <c r="E93" s="94">
        <v>1493</v>
      </c>
      <c r="F93" s="95">
        <v>1430</v>
      </c>
      <c r="G93" s="96">
        <v>386</v>
      </c>
      <c r="H93" s="77">
        <v>973</v>
      </c>
      <c r="I93" s="97">
        <f t="shared" si="18"/>
        <v>0.68089573128061587</v>
      </c>
      <c r="J93" s="98" t="str">
        <f t="shared" si="19"/>
        <v>65.6% - 70.5%</v>
      </c>
      <c r="K93" s="246">
        <v>446</v>
      </c>
      <c r="L93" s="246">
        <v>998</v>
      </c>
      <c r="M93" s="97">
        <f t="shared" si="32"/>
        <v>0.65744400527009228</v>
      </c>
      <c r="N93" s="98" t="str">
        <f t="shared" si="20"/>
        <v>63.3% - 68.1%</v>
      </c>
      <c r="O93" s="77">
        <v>414</v>
      </c>
      <c r="P93" s="246">
        <v>1007</v>
      </c>
      <c r="Q93" s="97">
        <f t="shared" si="21"/>
        <v>0.67448091091761553</v>
      </c>
      <c r="R93" s="98" t="str">
        <f t="shared" si="22"/>
        <v>65.0% - 69.8%</v>
      </c>
      <c r="S93" s="94">
        <v>453</v>
      </c>
      <c r="T93" s="94">
        <v>907</v>
      </c>
      <c r="U93" s="97">
        <f t="shared" si="23"/>
        <v>0.63426573426573429</v>
      </c>
      <c r="V93" s="99" t="str">
        <f t="shared" si="24"/>
        <v>60.9% - 65.9%</v>
      </c>
      <c r="W93" s="96">
        <v>70</v>
      </c>
      <c r="X93" s="97">
        <f t="shared" si="25"/>
        <v>4.8985304408677398E-2</v>
      </c>
      <c r="Y93" s="77">
        <v>74</v>
      </c>
      <c r="Z93" s="97">
        <f t="shared" si="26"/>
        <v>4.8748353096179184E-2</v>
      </c>
      <c r="AA93" s="77">
        <v>72</v>
      </c>
      <c r="AB93" s="97">
        <f t="shared" si="27"/>
        <v>4.822505023442733E-2</v>
      </c>
      <c r="AC93" s="77">
        <v>70</v>
      </c>
      <c r="AD93" s="101">
        <f t="shared" si="33"/>
        <v>4.8951048951048952E-2</v>
      </c>
      <c r="AE93" s="151">
        <v>0</v>
      </c>
      <c r="AF93" s="151">
        <v>0</v>
      </c>
      <c r="AG93" s="151">
        <v>0</v>
      </c>
      <c r="AH93" s="151">
        <v>0</v>
      </c>
      <c r="AI93" s="78">
        <f t="shared" si="28"/>
        <v>0</v>
      </c>
      <c r="AJ93" s="78">
        <f t="shared" si="29"/>
        <v>0</v>
      </c>
      <c r="AK93" s="78">
        <f t="shared" si="30"/>
        <v>0</v>
      </c>
      <c r="AL93" s="78">
        <f t="shared" si="31"/>
        <v>0</v>
      </c>
    </row>
    <row r="94" spans="1:38" s="78" customFormat="1" x14ac:dyDescent="0.2">
      <c r="A94" s="77" t="s">
        <v>217</v>
      </c>
      <c r="B94" s="77" t="s">
        <v>218</v>
      </c>
      <c r="C94" s="93">
        <v>1352</v>
      </c>
      <c r="D94" s="94">
        <v>1445</v>
      </c>
      <c r="E94" s="94">
        <v>1406</v>
      </c>
      <c r="F94" s="95">
        <v>1383</v>
      </c>
      <c r="G94" s="96">
        <v>237</v>
      </c>
      <c r="H94" s="77">
        <v>1108</v>
      </c>
      <c r="I94" s="97">
        <f t="shared" si="18"/>
        <v>0.81952662721893488</v>
      </c>
      <c r="J94" s="98" t="str">
        <f t="shared" si="19"/>
        <v>79.8% - 83.9%</v>
      </c>
      <c r="K94" s="246">
        <v>313</v>
      </c>
      <c r="L94" s="246">
        <v>1117</v>
      </c>
      <c r="M94" s="97">
        <f t="shared" si="32"/>
        <v>0.77301038062283733</v>
      </c>
      <c r="N94" s="98" t="str">
        <f t="shared" si="20"/>
        <v>75.1% - 79.4%</v>
      </c>
      <c r="O94" s="77">
        <v>271</v>
      </c>
      <c r="P94" s="246">
        <v>1126</v>
      </c>
      <c r="Q94" s="97">
        <f t="shared" si="21"/>
        <v>0.80085348506401133</v>
      </c>
      <c r="R94" s="98" t="str">
        <f t="shared" si="22"/>
        <v>77.9% - 82.1%</v>
      </c>
      <c r="S94" s="94">
        <v>259</v>
      </c>
      <c r="T94" s="94">
        <v>1121</v>
      </c>
      <c r="U94" s="97">
        <f t="shared" si="23"/>
        <v>0.81055676066522053</v>
      </c>
      <c r="V94" s="99" t="str">
        <f t="shared" si="24"/>
        <v>78.9% - 83.0%</v>
      </c>
      <c r="W94" s="96">
        <v>7</v>
      </c>
      <c r="X94" s="97">
        <f t="shared" si="25"/>
        <v>5.1775147928994087E-3</v>
      </c>
      <c r="Y94" s="77">
        <v>15</v>
      </c>
      <c r="Z94" s="97">
        <f t="shared" si="26"/>
        <v>1.0380622837370242E-2</v>
      </c>
      <c r="AA94" s="77">
        <v>9</v>
      </c>
      <c r="AB94" s="97">
        <f t="shared" si="27"/>
        <v>6.4011379800853483E-3</v>
      </c>
      <c r="AC94" s="77">
        <v>3</v>
      </c>
      <c r="AD94" s="101">
        <f t="shared" si="33"/>
        <v>2.1691973969631237E-3</v>
      </c>
      <c r="AE94" s="151">
        <v>0</v>
      </c>
      <c r="AF94" s="151">
        <v>0</v>
      </c>
      <c r="AG94" s="151">
        <v>0</v>
      </c>
      <c r="AH94" s="151">
        <v>0</v>
      </c>
      <c r="AI94" s="78">
        <f t="shared" si="28"/>
        <v>0</v>
      </c>
      <c r="AJ94" s="78">
        <f t="shared" si="29"/>
        <v>0</v>
      </c>
      <c r="AK94" s="78">
        <f t="shared" si="30"/>
        <v>0</v>
      </c>
      <c r="AL94" s="78">
        <f t="shared" si="31"/>
        <v>0</v>
      </c>
    </row>
    <row r="95" spans="1:38" s="78" customFormat="1" x14ac:dyDescent="0.2">
      <c r="A95" s="77" t="s">
        <v>219</v>
      </c>
      <c r="B95" s="77" t="s">
        <v>220</v>
      </c>
      <c r="C95" s="93">
        <v>1169</v>
      </c>
      <c r="D95" s="94">
        <v>1159</v>
      </c>
      <c r="E95" s="94">
        <v>1071</v>
      </c>
      <c r="F95" s="95">
        <v>1111</v>
      </c>
      <c r="G95" s="96">
        <v>270</v>
      </c>
      <c r="H95" s="77">
        <v>828</v>
      </c>
      <c r="I95" s="97"/>
      <c r="J95" s="98" t="str">
        <f t="shared" si="19"/>
        <v/>
      </c>
      <c r="K95" s="246">
        <v>285</v>
      </c>
      <c r="L95" s="246">
        <v>801</v>
      </c>
      <c r="M95" s="97"/>
      <c r="N95" s="98" t="str">
        <f t="shared" si="20"/>
        <v/>
      </c>
      <c r="O95" s="77">
        <v>296</v>
      </c>
      <c r="P95" s="246">
        <v>691</v>
      </c>
      <c r="Q95" s="97"/>
      <c r="R95" s="98" t="str">
        <f t="shared" si="22"/>
        <v/>
      </c>
      <c r="S95" s="94">
        <v>269</v>
      </c>
      <c r="T95" s="94">
        <v>746</v>
      </c>
      <c r="U95" s="97"/>
      <c r="V95" s="99" t="str">
        <f t="shared" si="24"/>
        <v/>
      </c>
      <c r="W95" s="96">
        <v>71</v>
      </c>
      <c r="X95" s="97">
        <f t="shared" si="25"/>
        <v>6.0735671514114631E-2</v>
      </c>
      <c r="Y95" s="77">
        <v>73</v>
      </c>
      <c r="Z95" s="97">
        <f t="shared" si="26"/>
        <v>6.2985332182916312E-2</v>
      </c>
      <c r="AA95" s="77">
        <v>84</v>
      </c>
      <c r="AB95" s="97">
        <f t="shared" si="27"/>
        <v>7.8431372549019607E-2</v>
      </c>
      <c r="AC95" s="77">
        <v>96</v>
      </c>
      <c r="AD95" s="101">
        <f t="shared" si="33"/>
        <v>8.6408640864086408E-2</v>
      </c>
      <c r="AE95" s="151">
        <v>0</v>
      </c>
      <c r="AF95" s="151">
        <v>0</v>
      </c>
      <c r="AG95" s="151">
        <v>0</v>
      </c>
      <c r="AH95" s="151">
        <v>0</v>
      </c>
      <c r="AI95" s="78">
        <f t="shared" si="28"/>
        <v>1</v>
      </c>
      <c r="AJ95" s="78">
        <f t="shared" si="29"/>
        <v>1</v>
      </c>
      <c r="AK95" s="78">
        <f t="shared" si="30"/>
        <v>1</v>
      </c>
      <c r="AL95" s="78">
        <f t="shared" si="31"/>
        <v>1</v>
      </c>
    </row>
    <row r="96" spans="1:38" s="78" customFormat="1" x14ac:dyDescent="0.2">
      <c r="A96" s="77" t="s">
        <v>221</v>
      </c>
      <c r="B96" s="77" t="s">
        <v>222</v>
      </c>
      <c r="C96" s="93">
        <v>945</v>
      </c>
      <c r="D96" s="94">
        <v>1028</v>
      </c>
      <c r="E96" s="94">
        <v>985</v>
      </c>
      <c r="F96" s="95">
        <v>1006</v>
      </c>
      <c r="G96" s="96">
        <v>181</v>
      </c>
      <c r="H96" s="77">
        <v>742</v>
      </c>
      <c r="I96" s="97">
        <f t="shared" si="18"/>
        <v>0.78518518518518521</v>
      </c>
      <c r="J96" s="98" t="str">
        <f t="shared" si="19"/>
        <v>75.8% - 81.0%</v>
      </c>
      <c r="K96" s="246">
        <v>210</v>
      </c>
      <c r="L96" s="246">
        <v>806</v>
      </c>
      <c r="M96" s="97">
        <f t="shared" si="32"/>
        <v>0.78404669260700388</v>
      </c>
      <c r="N96" s="98" t="str">
        <f t="shared" si="20"/>
        <v>75.8% - 80.8%</v>
      </c>
      <c r="O96" s="77">
        <v>212</v>
      </c>
      <c r="P96" s="246">
        <v>758</v>
      </c>
      <c r="Q96" s="97">
        <f t="shared" si="21"/>
        <v>0.76954314720812178</v>
      </c>
      <c r="R96" s="98" t="str">
        <f t="shared" si="22"/>
        <v>74.2% - 79.5%</v>
      </c>
      <c r="S96" s="94">
        <v>228</v>
      </c>
      <c r="T96" s="94">
        <v>763</v>
      </c>
      <c r="U96" s="97">
        <f t="shared" si="23"/>
        <v>0.75844930417495027</v>
      </c>
      <c r="V96" s="99" t="str">
        <f t="shared" si="24"/>
        <v>73.1% - 78.4%</v>
      </c>
      <c r="W96" s="96">
        <v>22</v>
      </c>
      <c r="X96" s="97">
        <f t="shared" si="25"/>
        <v>2.328042328042328E-2</v>
      </c>
      <c r="Y96" s="77">
        <v>12</v>
      </c>
      <c r="Z96" s="97">
        <f t="shared" si="26"/>
        <v>1.1673151750972763E-2</v>
      </c>
      <c r="AA96" s="77">
        <v>15</v>
      </c>
      <c r="AB96" s="97">
        <f t="shared" si="27"/>
        <v>1.5228426395939087E-2</v>
      </c>
      <c r="AC96" s="77">
        <v>15</v>
      </c>
      <c r="AD96" s="101">
        <f t="shared" si="33"/>
        <v>1.4910536779324055E-2</v>
      </c>
      <c r="AE96" s="151">
        <v>0</v>
      </c>
      <c r="AF96" s="151">
        <v>0</v>
      </c>
      <c r="AG96" s="151">
        <v>0</v>
      </c>
      <c r="AH96" s="151">
        <v>0</v>
      </c>
      <c r="AI96" s="78">
        <f t="shared" si="28"/>
        <v>0</v>
      </c>
      <c r="AJ96" s="78">
        <f t="shared" si="29"/>
        <v>0</v>
      </c>
      <c r="AK96" s="78">
        <f t="shared" si="30"/>
        <v>0</v>
      </c>
      <c r="AL96" s="78">
        <f t="shared" si="31"/>
        <v>0</v>
      </c>
    </row>
    <row r="97" spans="1:38" s="78" customFormat="1" x14ac:dyDescent="0.2">
      <c r="A97" s="77" t="s">
        <v>223</v>
      </c>
      <c r="B97" s="77" t="s">
        <v>224</v>
      </c>
      <c r="C97" s="93">
        <v>729</v>
      </c>
      <c r="D97" s="94">
        <v>787</v>
      </c>
      <c r="E97" s="94">
        <v>720</v>
      </c>
      <c r="F97" s="95">
        <v>703</v>
      </c>
      <c r="G97" s="96">
        <v>33</v>
      </c>
      <c r="H97" s="77">
        <v>666</v>
      </c>
      <c r="I97" s="97">
        <f t="shared" si="18"/>
        <v>0.9135802469135802</v>
      </c>
      <c r="J97" s="98" t="str">
        <f t="shared" si="19"/>
        <v>89.1% - 93.2%</v>
      </c>
      <c r="K97" s="246">
        <v>34</v>
      </c>
      <c r="L97" s="246">
        <v>721</v>
      </c>
      <c r="M97" s="97">
        <f t="shared" si="32"/>
        <v>0.91613722998729352</v>
      </c>
      <c r="N97" s="98" t="str">
        <f t="shared" si="20"/>
        <v>89.5% - 93.4%</v>
      </c>
      <c r="O97" s="77">
        <v>36</v>
      </c>
      <c r="P97" s="246">
        <v>658</v>
      </c>
      <c r="Q97" s="97">
        <f t="shared" si="21"/>
        <v>0.91388888888888886</v>
      </c>
      <c r="R97" s="98" t="str">
        <f t="shared" si="22"/>
        <v>89.1% - 93.2%</v>
      </c>
      <c r="S97" s="94">
        <v>29</v>
      </c>
      <c r="T97" s="94">
        <v>644</v>
      </c>
      <c r="U97" s="97">
        <f t="shared" si="23"/>
        <v>0.91607396870554769</v>
      </c>
      <c r="V97" s="99" t="str">
        <f t="shared" si="24"/>
        <v>89.3% - 93.4%</v>
      </c>
      <c r="W97" s="96">
        <v>30</v>
      </c>
      <c r="X97" s="97">
        <f t="shared" si="25"/>
        <v>4.1152263374485597E-2</v>
      </c>
      <c r="Y97" s="77">
        <v>32</v>
      </c>
      <c r="Z97" s="97">
        <f t="shared" si="26"/>
        <v>4.0660736975857689E-2</v>
      </c>
      <c r="AA97" s="77">
        <v>26</v>
      </c>
      <c r="AB97" s="97">
        <f t="shared" si="27"/>
        <v>3.6111111111111108E-2</v>
      </c>
      <c r="AC97" s="77">
        <v>30</v>
      </c>
      <c r="AD97" s="101">
        <f t="shared" si="33"/>
        <v>4.2674253200568987E-2</v>
      </c>
      <c r="AE97" s="151">
        <v>0</v>
      </c>
      <c r="AF97" s="151">
        <v>0</v>
      </c>
      <c r="AG97" s="151">
        <v>0</v>
      </c>
      <c r="AH97" s="151">
        <v>0</v>
      </c>
      <c r="AI97" s="78">
        <f t="shared" si="28"/>
        <v>0</v>
      </c>
      <c r="AJ97" s="78">
        <f t="shared" si="29"/>
        <v>0</v>
      </c>
      <c r="AK97" s="78">
        <f t="shared" si="30"/>
        <v>0</v>
      </c>
      <c r="AL97" s="78">
        <f t="shared" si="31"/>
        <v>0</v>
      </c>
    </row>
    <row r="98" spans="1:38" s="78" customFormat="1" x14ac:dyDescent="0.2">
      <c r="A98" s="77" t="s">
        <v>225</v>
      </c>
      <c r="B98" s="77" t="s">
        <v>226</v>
      </c>
      <c r="C98" s="93">
        <v>794</v>
      </c>
      <c r="D98" s="94">
        <v>794</v>
      </c>
      <c r="E98" s="94">
        <v>757</v>
      </c>
      <c r="F98" s="95">
        <v>768</v>
      </c>
      <c r="G98" s="96">
        <v>135</v>
      </c>
      <c r="H98" s="77">
        <v>659</v>
      </c>
      <c r="I98" s="97">
        <f t="shared" si="18"/>
        <v>0.82997481108312343</v>
      </c>
      <c r="J98" s="98" t="str">
        <f t="shared" si="19"/>
        <v>80.2% - 85.5%</v>
      </c>
      <c r="K98" s="246">
        <v>135</v>
      </c>
      <c r="L98" s="246">
        <v>659</v>
      </c>
      <c r="M98" s="97">
        <f t="shared" si="32"/>
        <v>0.82997481108312343</v>
      </c>
      <c r="N98" s="98" t="str">
        <f t="shared" si="20"/>
        <v>80.2% - 85.5%</v>
      </c>
      <c r="O98" s="77">
        <v>143</v>
      </c>
      <c r="P98" s="246">
        <v>614</v>
      </c>
      <c r="Q98" s="97">
        <f t="shared" si="21"/>
        <v>0.81109643328929992</v>
      </c>
      <c r="R98" s="98" t="str">
        <f t="shared" si="22"/>
        <v>78.2% - 83.7%</v>
      </c>
      <c r="S98" s="94">
        <v>139</v>
      </c>
      <c r="T98" s="94">
        <v>629</v>
      </c>
      <c r="U98" s="97">
        <f t="shared" si="23"/>
        <v>0.81901041666666663</v>
      </c>
      <c r="V98" s="99" t="str">
        <f t="shared" si="24"/>
        <v>79.0% - 84.5%</v>
      </c>
      <c r="W98" s="96">
        <v>0</v>
      </c>
      <c r="X98" s="97">
        <f t="shared" si="25"/>
        <v>0</v>
      </c>
      <c r="Y98" s="77">
        <v>0</v>
      </c>
      <c r="Z98" s="97">
        <f t="shared" si="26"/>
        <v>0</v>
      </c>
      <c r="AA98" s="77">
        <v>0</v>
      </c>
      <c r="AB98" s="97">
        <f t="shared" si="27"/>
        <v>0</v>
      </c>
      <c r="AC98" s="77">
        <v>0</v>
      </c>
      <c r="AD98" s="101">
        <f t="shared" si="33"/>
        <v>0</v>
      </c>
      <c r="AE98" s="151">
        <v>0</v>
      </c>
      <c r="AF98" s="151">
        <v>0</v>
      </c>
      <c r="AG98" s="151">
        <v>0</v>
      </c>
      <c r="AH98" s="151">
        <v>0</v>
      </c>
      <c r="AI98" s="78">
        <f t="shared" si="28"/>
        <v>0</v>
      </c>
      <c r="AJ98" s="78">
        <f t="shared" si="29"/>
        <v>0</v>
      </c>
      <c r="AK98" s="78">
        <f t="shared" si="30"/>
        <v>0</v>
      </c>
      <c r="AL98" s="78">
        <f t="shared" si="31"/>
        <v>0</v>
      </c>
    </row>
    <row r="99" spans="1:38" x14ac:dyDescent="0.2">
      <c r="A99" s="77" t="s">
        <v>227</v>
      </c>
      <c r="B99" s="77" t="s">
        <v>228</v>
      </c>
      <c r="C99" s="93">
        <v>583</v>
      </c>
      <c r="D99" s="94">
        <v>645</v>
      </c>
      <c r="E99" s="94">
        <v>596</v>
      </c>
      <c r="F99" s="95">
        <v>524</v>
      </c>
      <c r="G99" s="96">
        <v>91</v>
      </c>
      <c r="H99" s="77">
        <v>492</v>
      </c>
      <c r="I99" s="97">
        <f t="shared" si="18"/>
        <v>0.84391080617495717</v>
      </c>
      <c r="J99" s="98" t="str">
        <f t="shared" si="19"/>
        <v>81.2% - 87.1%</v>
      </c>
      <c r="K99" s="246">
        <v>105</v>
      </c>
      <c r="L99" s="246">
        <v>540</v>
      </c>
      <c r="M99" s="97">
        <f t="shared" si="32"/>
        <v>0.83720930232558144</v>
      </c>
      <c r="N99" s="98" t="str">
        <f t="shared" si="20"/>
        <v>80.7% - 86.4%</v>
      </c>
      <c r="O99" s="77">
        <v>100</v>
      </c>
      <c r="P99" s="246">
        <v>496</v>
      </c>
      <c r="Q99" s="97">
        <f t="shared" si="21"/>
        <v>0.83221476510067116</v>
      </c>
      <c r="R99" s="98" t="str">
        <f t="shared" si="22"/>
        <v>80.0% - 86.0%</v>
      </c>
      <c r="S99" s="94">
        <v>87</v>
      </c>
      <c r="T99" s="94">
        <v>437</v>
      </c>
      <c r="U99" s="97">
        <f t="shared" si="23"/>
        <v>0.83396946564885499</v>
      </c>
      <c r="V99" s="99" t="str">
        <f t="shared" si="24"/>
        <v>80.0% - 86.3%</v>
      </c>
      <c r="W99" s="96">
        <v>0</v>
      </c>
      <c r="X99" s="97">
        <f t="shared" si="25"/>
        <v>0</v>
      </c>
      <c r="Y99" s="77">
        <v>0</v>
      </c>
      <c r="Z99" s="97">
        <f t="shared" si="26"/>
        <v>0</v>
      </c>
      <c r="AA99" s="77">
        <v>0</v>
      </c>
      <c r="AB99" s="97">
        <f t="shared" si="27"/>
        <v>0</v>
      </c>
      <c r="AC99" s="77">
        <v>0</v>
      </c>
      <c r="AD99" s="101">
        <f t="shared" si="33"/>
        <v>0</v>
      </c>
      <c r="AE99" s="151">
        <v>0</v>
      </c>
      <c r="AF99" s="151">
        <v>0</v>
      </c>
      <c r="AG99" s="151">
        <v>0</v>
      </c>
      <c r="AH99" s="151">
        <v>0</v>
      </c>
      <c r="AI99" s="78">
        <f t="shared" si="28"/>
        <v>0</v>
      </c>
      <c r="AJ99" s="78">
        <f t="shared" si="29"/>
        <v>0</v>
      </c>
      <c r="AK99" s="78">
        <f t="shared" si="30"/>
        <v>0</v>
      </c>
      <c r="AL99" s="78">
        <f t="shared" si="31"/>
        <v>0</v>
      </c>
    </row>
    <row r="100" spans="1:38" x14ac:dyDescent="0.2">
      <c r="A100" s="77" t="s">
        <v>229</v>
      </c>
      <c r="B100" s="77" t="s">
        <v>1370</v>
      </c>
      <c r="C100" s="93" t="s">
        <v>2257</v>
      </c>
      <c r="D100" s="94" t="s">
        <v>2257</v>
      </c>
      <c r="E100" s="94" t="s">
        <v>2257</v>
      </c>
      <c r="F100" s="95" t="s">
        <v>2257</v>
      </c>
      <c r="G100" s="96"/>
      <c r="I100" s="97"/>
      <c r="J100" s="98"/>
      <c r="M100" s="97"/>
      <c r="N100" s="98"/>
      <c r="P100" s="246"/>
      <c r="Q100" s="97"/>
      <c r="R100" s="98"/>
      <c r="S100" s="94"/>
      <c r="T100" s="94"/>
      <c r="U100" s="97"/>
      <c r="V100" s="99"/>
      <c r="W100" s="96"/>
      <c r="X100" s="97"/>
      <c r="Z100" s="97"/>
      <c r="AB100" s="97"/>
      <c r="AD100" s="101"/>
      <c r="AE100" s="151" t="e">
        <v>#N/A</v>
      </c>
      <c r="AF100" s="151" t="e">
        <v>#N/A</v>
      </c>
      <c r="AG100" s="151" t="e">
        <v>#N/A</v>
      </c>
      <c r="AH100" s="151" t="e">
        <v>#N/A</v>
      </c>
      <c r="AI100" s="78">
        <f t="shared" si="28"/>
        <v>0</v>
      </c>
      <c r="AJ100" s="78">
        <f t="shared" si="29"/>
        <v>0</v>
      </c>
      <c r="AK100" s="78">
        <f t="shared" si="30"/>
        <v>0</v>
      </c>
      <c r="AL100" s="78">
        <f t="shared" si="31"/>
        <v>0</v>
      </c>
    </row>
    <row r="101" spans="1:38" x14ac:dyDescent="0.2">
      <c r="A101" s="77" t="s">
        <v>230</v>
      </c>
      <c r="B101" s="77" t="s">
        <v>1371</v>
      </c>
      <c r="C101" s="93">
        <v>1740</v>
      </c>
      <c r="D101" s="94">
        <v>1750</v>
      </c>
      <c r="E101" s="94">
        <v>1802</v>
      </c>
      <c r="F101" s="95">
        <v>1737</v>
      </c>
      <c r="G101" s="96">
        <v>0</v>
      </c>
      <c r="H101" s="77">
        <v>1442</v>
      </c>
      <c r="I101" s="97"/>
      <c r="J101" s="98" t="str">
        <f t="shared" si="19"/>
        <v/>
      </c>
      <c r="K101" s="246">
        <v>0</v>
      </c>
      <c r="L101" s="246">
        <v>1390</v>
      </c>
      <c r="M101" s="97"/>
      <c r="N101" s="98" t="str">
        <f t="shared" si="20"/>
        <v/>
      </c>
      <c r="O101" s="77">
        <v>0</v>
      </c>
      <c r="P101" s="246">
        <v>1426</v>
      </c>
      <c r="Q101" s="97"/>
      <c r="R101" s="98" t="str">
        <f t="shared" si="22"/>
        <v/>
      </c>
      <c r="S101" s="94">
        <v>0</v>
      </c>
      <c r="T101" s="94">
        <v>1391</v>
      </c>
      <c r="U101" s="97"/>
      <c r="V101" s="99" t="str">
        <f t="shared" si="24"/>
        <v/>
      </c>
      <c r="W101" s="96">
        <v>298</v>
      </c>
      <c r="X101" s="97">
        <f t="shared" si="25"/>
        <v>0.17126436781609194</v>
      </c>
      <c r="Y101" s="77">
        <v>360</v>
      </c>
      <c r="Z101" s="97">
        <f t="shared" si="26"/>
        <v>0.20571428571428571</v>
      </c>
      <c r="AA101" s="77">
        <v>376</v>
      </c>
      <c r="AB101" s="97">
        <f t="shared" si="27"/>
        <v>0.20865704772475027</v>
      </c>
      <c r="AC101" s="77">
        <v>346</v>
      </c>
      <c r="AD101" s="101">
        <f t="shared" si="33"/>
        <v>0.19919401266551526</v>
      </c>
      <c r="AE101" s="151">
        <v>0</v>
      </c>
      <c r="AF101" s="151">
        <v>0</v>
      </c>
      <c r="AG101" s="151">
        <v>0</v>
      </c>
      <c r="AH101" s="151">
        <v>0</v>
      </c>
      <c r="AI101" s="78">
        <f t="shared" si="28"/>
        <v>1</v>
      </c>
      <c r="AJ101" s="78">
        <f t="shared" si="29"/>
        <v>1</v>
      </c>
      <c r="AK101" s="78">
        <f t="shared" si="30"/>
        <v>1</v>
      </c>
      <c r="AL101" s="78">
        <f t="shared" si="31"/>
        <v>1</v>
      </c>
    </row>
    <row r="102" spans="1:38" x14ac:dyDescent="0.2">
      <c r="A102" s="77" t="s">
        <v>231</v>
      </c>
      <c r="B102" s="77" t="s">
        <v>232</v>
      </c>
      <c r="C102" s="93">
        <v>771</v>
      </c>
      <c r="D102" s="94">
        <v>842</v>
      </c>
      <c r="E102" s="94">
        <v>815</v>
      </c>
      <c r="F102" s="95">
        <v>835</v>
      </c>
      <c r="G102" s="96">
        <v>266</v>
      </c>
      <c r="H102" s="77">
        <v>483</v>
      </c>
      <c r="I102" s="97">
        <f t="shared" si="18"/>
        <v>0.62645914396887159</v>
      </c>
      <c r="J102" s="98" t="str">
        <f t="shared" si="19"/>
        <v>59.2% - 66.0%</v>
      </c>
      <c r="K102" s="246">
        <v>278</v>
      </c>
      <c r="L102" s="246">
        <v>542</v>
      </c>
      <c r="M102" s="97">
        <f t="shared" si="32"/>
        <v>0.6437054631828979</v>
      </c>
      <c r="N102" s="98" t="str">
        <f t="shared" si="20"/>
        <v>61.1% - 67.5%</v>
      </c>
      <c r="O102" s="77">
        <v>290</v>
      </c>
      <c r="P102" s="246">
        <v>496</v>
      </c>
      <c r="Q102" s="97">
        <f t="shared" si="21"/>
        <v>0.60858895705521476</v>
      </c>
      <c r="R102" s="98" t="str">
        <f t="shared" si="22"/>
        <v>57.5% - 64.2%</v>
      </c>
      <c r="S102" s="94">
        <v>263</v>
      </c>
      <c r="T102" s="94">
        <v>562</v>
      </c>
      <c r="U102" s="97">
        <f t="shared" si="23"/>
        <v>0.67305389221556888</v>
      </c>
      <c r="V102" s="99" t="str">
        <f t="shared" si="24"/>
        <v>64.1% - 70.4%</v>
      </c>
      <c r="W102" s="96">
        <v>22</v>
      </c>
      <c r="X102" s="97">
        <f t="shared" si="25"/>
        <v>2.8534370946822308E-2</v>
      </c>
      <c r="Y102" s="77">
        <v>22</v>
      </c>
      <c r="Z102" s="97">
        <f t="shared" si="26"/>
        <v>2.6128266033254157E-2</v>
      </c>
      <c r="AA102" s="77">
        <v>29</v>
      </c>
      <c r="AB102" s="97">
        <f t="shared" si="27"/>
        <v>3.5582822085889573E-2</v>
      </c>
      <c r="AC102" s="77">
        <v>10</v>
      </c>
      <c r="AD102" s="101">
        <f t="shared" si="33"/>
        <v>1.1976047904191617E-2</v>
      </c>
      <c r="AE102" s="151">
        <v>0</v>
      </c>
      <c r="AF102" s="151">
        <v>0</v>
      </c>
      <c r="AG102" s="151">
        <v>0</v>
      </c>
      <c r="AH102" s="151">
        <v>0</v>
      </c>
      <c r="AI102" s="78">
        <f t="shared" si="28"/>
        <v>0</v>
      </c>
      <c r="AJ102" s="78">
        <f t="shared" si="29"/>
        <v>0</v>
      </c>
      <c r="AK102" s="78">
        <f t="shared" si="30"/>
        <v>0</v>
      </c>
      <c r="AL102" s="78">
        <f t="shared" si="31"/>
        <v>0</v>
      </c>
    </row>
    <row r="103" spans="1:38" x14ac:dyDescent="0.2">
      <c r="A103" s="77" t="s">
        <v>233</v>
      </c>
      <c r="B103" s="77" t="s">
        <v>1372</v>
      </c>
      <c r="C103" s="93">
        <v>1139</v>
      </c>
      <c r="D103" s="94">
        <v>1195</v>
      </c>
      <c r="E103" s="94">
        <v>1156</v>
      </c>
      <c r="F103" s="95">
        <v>1117</v>
      </c>
      <c r="G103" s="96">
        <v>307</v>
      </c>
      <c r="H103" s="77">
        <v>829</v>
      </c>
      <c r="I103" s="97">
        <f t="shared" si="18"/>
        <v>0.72783143107989468</v>
      </c>
      <c r="J103" s="98" t="str">
        <f t="shared" si="19"/>
        <v>70.1% - 75.3%</v>
      </c>
      <c r="K103" s="246">
        <v>304</v>
      </c>
      <c r="L103" s="246">
        <v>871</v>
      </c>
      <c r="M103" s="97">
        <f t="shared" si="32"/>
        <v>0.72887029288702931</v>
      </c>
      <c r="N103" s="98" t="str">
        <f t="shared" si="20"/>
        <v>70.3% - 75.3%</v>
      </c>
      <c r="O103" s="77">
        <v>296</v>
      </c>
      <c r="P103" s="246">
        <v>840</v>
      </c>
      <c r="Q103" s="97">
        <f t="shared" si="21"/>
        <v>0.72664359861591699</v>
      </c>
      <c r="R103" s="98" t="str">
        <f t="shared" si="22"/>
        <v>70.0% - 75.2%</v>
      </c>
      <c r="S103" s="94">
        <v>316</v>
      </c>
      <c r="T103" s="94">
        <v>789</v>
      </c>
      <c r="U103" s="97">
        <f t="shared" si="23"/>
        <v>0.70635631154879142</v>
      </c>
      <c r="V103" s="99" t="str">
        <f t="shared" si="24"/>
        <v>67.9% - 73.2%</v>
      </c>
      <c r="W103" s="96">
        <v>3</v>
      </c>
      <c r="X103" s="97">
        <f t="shared" si="25"/>
        <v>2.6338893766461808E-3</v>
      </c>
      <c r="Y103" s="77">
        <v>20</v>
      </c>
      <c r="Z103" s="97">
        <f t="shared" si="26"/>
        <v>1.6736401673640166E-2</v>
      </c>
      <c r="AA103" s="77">
        <v>20</v>
      </c>
      <c r="AB103" s="97">
        <f t="shared" si="27"/>
        <v>1.7301038062283738E-2</v>
      </c>
      <c r="AC103" s="77">
        <v>12</v>
      </c>
      <c r="AD103" s="101">
        <f t="shared" si="33"/>
        <v>1.0743061772605193E-2</v>
      </c>
      <c r="AE103" s="151">
        <v>0</v>
      </c>
      <c r="AF103" s="151">
        <v>0</v>
      </c>
      <c r="AG103" s="151">
        <v>0</v>
      </c>
      <c r="AH103" s="151">
        <v>0</v>
      </c>
      <c r="AI103" s="78">
        <f t="shared" si="28"/>
        <v>0</v>
      </c>
      <c r="AJ103" s="78">
        <f t="shared" si="29"/>
        <v>0</v>
      </c>
      <c r="AK103" s="78">
        <f t="shared" si="30"/>
        <v>0</v>
      </c>
      <c r="AL103" s="78">
        <f t="shared" si="31"/>
        <v>0</v>
      </c>
    </row>
    <row r="104" spans="1:38" x14ac:dyDescent="0.2">
      <c r="A104" s="77" t="s">
        <v>234</v>
      </c>
      <c r="B104" s="77" t="s">
        <v>1373</v>
      </c>
      <c r="C104" s="93">
        <v>639</v>
      </c>
      <c r="D104" s="94">
        <v>633</v>
      </c>
      <c r="E104" s="94">
        <v>632</v>
      </c>
      <c r="F104" s="95">
        <v>623</v>
      </c>
      <c r="G104" s="96">
        <v>137.5</v>
      </c>
      <c r="H104" s="77">
        <v>497.5</v>
      </c>
      <c r="I104" s="97">
        <f t="shared" si="18"/>
        <v>0.77856025039123633</v>
      </c>
      <c r="J104" s="98" t="str">
        <f t="shared" si="19"/>
        <v>74.5% - 80.9%</v>
      </c>
      <c r="K104" s="246">
        <v>0</v>
      </c>
      <c r="L104" s="246">
        <v>463</v>
      </c>
      <c r="M104" s="97"/>
      <c r="N104" s="98" t="str">
        <f t="shared" si="20"/>
        <v/>
      </c>
      <c r="O104" s="77">
        <v>135</v>
      </c>
      <c r="P104" s="246">
        <v>471</v>
      </c>
      <c r="Q104" s="97">
        <f t="shared" si="21"/>
        <v>0.745253164556962</v>
      </c>
      <c r="R104" s="98" t="str">
        <f t="shared" si="22"/>
        <v>71.0% - 77.8%</v>
      </c>
      <c r="S104" s="94">
        <v>135</v>
      </c>
      <c r="T104" s="94">
        <v>471</v>
      </c>
      <c r="U104" s="97">
        <f t="shared" si="23"/>
        <v>0.7560192616372392</v>
      </c>
      <c r="V104" s="99" t="str">
        <f t="shared" si="24"/>
        <v>72.1% - 78.8%</v>
      </c>
      <c r="W104" s="96">
        <v>4</v>
      </c>
      <c r="X104" s="97">
        <f t="shared" si="25"/>
        <v>6.2597809076682318E-3</v>
      </c>
      <c r="Y104" s="77">
        <v>170</v>
      </c>
      <c r="Z104" s="97">
        <f t="shared" si="26"/>
        <v>0.26856240126382308</v>
      </c>
      <c r="AA104" s="77">
        <v>26</v>
      </c>
      <c r="AB104" s="97">
        <f t="shared" si="27"/>
        <v>4.1139240506329111E-2</v>
      </c>
      <c r="AC104" s="77">
        <v>17</v>
      </c>
      <c r="AD104" s="101">
        <f t="shared" si="33"/>
        <v>2.7287319422150885E-2</v>
      </c>
      <c r="AE104" s="151">
        <v>0</v>
      </c>
      <c r="AF104" s="151">
        <v>0</v>
      </c>
      <c r="AG104" s="151">
        <v>0</v>
      </c>
      <c r="AH104" s="151">
        <v>0</v>
      </c>
      <c r="AI104" s="78">
        <f t="shared" si="28"/>
        <v>0</v>
      </c>
      <c r="AJ104" s="78">
        <f t="shared" si="29"/>
        <v>1</v>
      </c>
      <c r="AK104" s="78">
        <f t="shared" si="30"/>
        <v>0</v>
      </c>
      <c r="AL104" s="78">
        <f t="shared" si="31"/>
        <v>0</v>
      </c>
    </row>
    <row r="105" spans="1:38" x14ac:dyDescent="0.2">
      <c r="A105" s="77" t="s">
        <v>236</v>
      </c>
      <c r="B105" s="77" t="s">
        <v>237</v>
      </c>
      <c r="C105" s="93">
        <v>1300</v>
      </c>
      <c r="D105" s="94">
        <v>1367</v>
      </c>
      <c r="E105" s="94">
        <v>1358</v>
      </c>
      <c r="F105" s="95">
        <v>1303</v>
      </c>
      <c r="G105" s="96">
        <v>514</v>
      </c>
      <c r="H105" s="77">
        <v>776</v>
      </c>
      <c r="I105" s="97">
        <f t="shared" si="18"/>
        <v>0.59692307692307689</v>
      </c>
      <c r="J105" s="98" t="str">
        <f t="shared" si="19"/>
        <v>57.0% - 62.3%</v>
      </c>
      <c r="K105" s="246">
        <v>534</v>
      </c>
      <c r="L105" s="246">
        <v>824</v>
      </c>
      <c r="M105" s="97">
        <f t="shared" si="32"/>
        <v>0.60277980980248724</v>
      </c>
      <c r="N105" s="98" t="str">
        <f t="shared" si="20"/>
        <v>57.7% - 62.8%</v>
      </c>
      <c r="O105" s="77">
        <v>515</v>
      </c>
      <c r="P105" s="246">
        <v>818</v>
      </c>
      <c r="Q105" s="97">
        <f t="shared" si="21"/>
        <v>0.60235640648011779</v>
      </c>
      <c r="R105" s="98" t="str">
        <f t="shared" si="22"/>
        <v>57.6% - 62.8%</v>
      </c>
      <c r="S105" s="94">
        <v>510</v>
      </c>
      <c r="T105" s="94">
        <v>793</v>
      </c>
      <c r="U105" s="97">
        <f t="shared" si="23"/>
        <v>0.60859554873369148</v>
      </c>
      <c r="V105" s="99" t="str">
        <f t="shared" si="24"/>
        <v>58.2% - 63.5%</v>
      </c>
      <c r="W105" s="96">
        <v>10</v>
      </c>
      <c r="X105" s="97">
        <f t="shared" si="25"/>
        <v>7.6923076923076927E-3</v>
      </c>
      <c r="Y105" s="77">
        <v>9</v>
      </c>
      <c r="Z105" s="97">
        <f t="shared" si="26"/>
        <v>6.5837600585223113E-3</v>
      </c>
      <c r="AA105" s="77">
        <v>25</v>
      </c>
      <c r="AB105" s="97">
        <f t="shared" si="27"/>
        <v>1.8409425625920472E-2</v>
      </c>
      <c r="AC105" s="77">
        <v>0</v>
      </c>
      <c r="AD105" s="101">
        <f t="shared" si="33"/>
        <v>0</v>
      </c>
      <c r="AE105" s="151">
        <v>0</v>
      </c>
      <c r="AF105" s="151">
        <v>0</v>
      </c>
      <c r="AG105" s="151">
        <v>0</v>
      </c>
      <c r="AH105" s="151">
        <v>0</v>
      </c>
      <c r="AI105" s="78">
        <f t="shared" si="28"/>
        <v>0</v>
      </c>
      <c r="AJ105" s="78">
        <f t="shared" si="29"/>
        <v>0</v>
      </c>
      <c r="AK105" s="78">
        <f t="shared" si="30"/>
        <v>0</v>
      </c>
      <c r="AL105" s="78">
        <f t="shared" si="31"/>
        <v>0</v>
      </c>
    </row>
    <row r="106" spans="1:38" x14ac:dyDescent="0.2">
      <c r="A106" s="77" t="s">
        <v>238</v>
      </c>
      <c r="B106" s="77" t="s">
        <v>239</v>
      </c>
      <c r="C106" s="93">
        <v>344</v>
      </c>
      <c r="D106" s="94">
        <v>357</v>
      </c>
      <c r="E106" s="94">
        <v>338</v>
      </c>
      <c r="F106" s="95">
        <v>337</v>
      </c>
      <c r="G106" s="96">
        <v>153</v>
      </c>
      <c r="H106" s="77">
        <v>191</v>
      </c>
      <c r="I106" s="97">
        <f t="shared" si="18"/>
        <v>0.55523255813953487</v>
      </c>
      <c r="J106" s="98" t="str">
        <f t="shared" si="19"/>
        <v>50.2% - 60.7%</v>
      </c>
      <c r="K106" s="246">
        <v>162</v>
      </c>
      <c r="L106" s="246">
        <v>195</v>
      </c>
      <c r="M106" s="97">
        <f t="shared" si="32"/>
        <v>0.54621848739495793</v>
      </c>
      <c r="N106" s="98" t="str">
        <f t="shared" si="20"/>
        <v>49.4% - 59.7%</v>
      </c>
      <c r="O106" s="77">
        <v>148</v>
      </c>
      <c r="P106" s="246">
        <v>190</v>
      </c>
      <c r="Q106" s="97">
        <f t="shared" si="21"/>
        <v>0.56213017751479288</v>
      </c>
      <c r="R106" s="98" t="str">
        <f t="shared" si="22"/>
        <v>50.9% - 61.4%</v>
      </c>
      <c r="S106" s="94">
        <v>155</v>
      </c>
      <c r="T106" s="94">
        <v>182</v>
      </c>
      <c r="U106" s="97">
        <f t="shared" si="23"/>
        <v>0.5400593471810089</v>
      </c>
      <c r="V106" s="99" t="str">
        <f t="shared" si="24"/>
        <v>48.7% - 59.3%</v>
      </c>
      <c r="W106" s="96">
        <v>0</v>
      </c>
      <c r="X106" s="97">
        <f t="shared" si="25"/>
        <v>0</v>
      </c>
      <c r="Y106" s="77">
        <v>0</v>
      </c>
      <c r="Z106" s="97">
        <f t="shared" si="26"/>
        <v>0</v>
      </c>
      <c r="AA106" s="77">
        <v>0</v>
      </c>
      <c r="AB106" s="97">
        <f t="shared" si="27"/>
        <v>0</v>
      </c>
      <c r="AC106" s="77">
        <v>0</v>
      </c>
      <c r="AD106" s="101">
        <f t="shared" si="33"/>
        <v>0</v>
      </c>
      <c r="AE106" s="151">
        <v>0</v>
      </c>
      <c r="AF106" s="151">
        <v>0</v>
      </c>
      <c r="AG106" s="151">
        <v>0</v>
      </c>
      <c r="AH106" s="151">
        <v>0</v>
      </c>
      <c r="AI106" s="78">
        <f t="shared" si="28"/>
        <v>0</v>
      </c>
      <c r="AJ106" s="78">
        <f t="shared" si="29"/>
        <v>0</v>
      </c>
      <c r="AK106" s="78">
        <f t="shared" si="30"/>
        <v>0</v>
      </c>
      <c r="AL106" s="78">
        <f t="shared" si="31"/>
        <v>0</v>
      </c>
    </row>
    <row r="107" spans="1:38" x14ac:dyDescent="0.2">
      <c r="A107" s="77" t="s">
        <v>240</v>
      </c>
      <c r="B107" s="77" t="s">
        <v>241</v>
      </c>
      <c r="C107" s="93">
        <v>676</v>
      </c>
      <c r="D107" s="94">
        <v>696</v>
      </c>
      <c r="E107" s="94">
        <v>700</v>
      </c>
      <c r="F107" s="95">
        <v>598</v>
      </c>
      <c r="G107" s="96">
        <v>151</v>
      </c>
      <c r="H107" s="77">
        <v>525</v>
      </c>
      <c r="I107" s="97">
        <f t="shared" si="18"/>
        <v>0.77662721893491127</v>
      </c>
      <c r="J107" s="98" t="str">
        <f t="shared" si="19"/>
        <v>74.4% - 80.6%</v>
      </c>
      <c r="K107" s="246">
        <v>124</v>
      </c>
      <c r="L107" s="246">
        <v>553</v>
      </c>
      <c r="M107" s="97">
        <f t="shared" si="32"/>
        <v>0.79454022988505746</v>
      </c>
      <c r="N107" s="98" t="str">
        <f t="shared" si="20"/>
        <v>76.3% - 82.3%</v>
      </c>
      <c r="O107" s="77">
        <v>112</v>
      </c>
      <c r="P107" s="246">
        <v>564</v>
      </c>
      <c r="Q107" s="97">
        <f t="shared" si="21"/>
        <v>0.80571428571428572</v>
      </c>
      <c r="R107" s="98" t="str">
        <f t="shared" si="22"/>
        <v>77.5% - 83.3%</v>
      </c>
      <c r="S107" s="94">
        <v>92</v>
      </c>
      <c r="T107" s="94">
        <v>466</v>
      </c>
      <c r="U107" s="97"/>
      <c r="V107" s="99" t="str">
        <f t="shared" si="24"/>
        <v/>
      </c>
      <c r="W107" s="96">
        <v>0</v>
      </c>
      <c r="X107" s="97">
        <f t="shared" si="25"/>
        <v>0</v>
      </c>
      <c r="Y107" s="77">
        <v>19</v>
      </c>
      <c r="Z107" s="97">
        <f t="shared" si="26"/>
        <v>2.7298850574712645E-2</v>
      </c>
      <c r="AA107" s="77">
        <v>24</v>
      </c>
      <c r="AB107" s="97">
        <f t="shared" si="27"/>
        <v>3.4285714285714287E-2</v>
      </c>
      <c r="AC107" s="77">
        <v>40</v>
      </c>
      <c r="AD107" s="101">
        <f t="shared" si="33"/>
        <v>6.6889632107023408E-2</v>
      </c>
      <c r="AE107" s="151">
        <v>0</v>
      </c>
      <c r="AF107" s="151">
        <v>0</v>
      </c>
      <c r="AG107" s="151">
        <v>0</v>
      </c>
      <c r="AH107" s="151">
        <v>0</v>
      </c>
      <c r="AI107" s="78">
        <f t="shared" si="28"/>
        <v>0</v>
      </c>
      <c r="AJ107" s="78">
        <f t="shared" si="29"/>
        <v>0</v>
      </c>
      <c r="AK107" s="78">
        <f t="shared" si="30"/>
        <v>0</v>
      </c>
      <c r="AL107" s="78">
        <f t="shared" si="31"/>
        <v>1</v>
      </c>
    </row>
    <row r="108" spans="1:38" x14ac:dyDescent="0.2">
      <c r="A108" s="77" t="s">
        <v>242</v>
      </c>
      <c r="B108" s="77" t="s">
        <v>1374</v>
      </c>
      <c r="C108" s="93"/>
      <c r="D108" s="94"/>
      <c r="E108" s="94"/>
      <c r="F108" s="95">
        <v>948</v>
      </c>
      <c r="G108" s="96"/>
      <c r="I108" s="97"/>
      <c r="J108" s="98"/>
      <c r="M108" s="97"/>
      <c r="N108" s="98"/>
      <c r="P108" s="246"/>
      <c r="Q108" s="97"/>
      <c r="R108" s="98"/>
      <c r="S108" s="94">
        <v>219</v>
      </c>
      <c r="T108" s="94">
        <v>616</v>
      </c>
      <c r="U108" s="97"/>
      <c r="V108" s="99" t="str">
        <f t="shared" si="24"/>
        <v/>
      </c>
      <c r="W108" s="96"/>
      <c r="X108" s="97"/>
      <c r="Z108" s="97"/>
      <c r="AB108" s="97"/>
      <c r="AC108" s="77">
        <v>113</v>
      </c>
      <c r="AD108" s="101">
        <f t="shared" si="33"/>
        <v>0.11919831223628692</v>
      </c>
      <c r="AE108" s="151" t="e">
        <v>#N/A</v>
      </c>
      <c r="AF108" s="151" t="e">
        <v>#N/A</v>
      </c>
      <c r="AG108" s="151" t="e">
        <v>#N/A</v>
      </c>
      <c r="AH108" s="151">
        <v>0</v>
      </c>
      <c r="AI108" s="78">
        <f t="shared" si="28"/>
        <v>0</v>
      </c>
      <c r="AJ108" s="78">
        <f t="shared" si="29"/>
        <v>0</v>
      </c>
      <c r="AK108" s="78">
        <f t="shared" si="30"/>
        <v>0</v>
      </c>
      <c r="AL108" s="78">
        <f t="shared" si="31"/>
        <v>1</v>
      </c>
    </row>
    <row r="109" spans="1:38" x14ac:dyDescent="0.2">
      <c r="A109" s="77" t="s">
        <v>243</v>
      </c>
      <c r="B109" s="77" t="s">
        <v>244</v>
      </c>
      <c r="C109" s="93">
        <v>702</v>
      </c>
      <c r="D109" s="94">
        <v>726</v>
      </c>
      <c r="E109" s="94">
        <v>748</v>
      </c>
      <c r="F109" s="95">
        <v>588</v>
      </c>
      <c r="G109" s="96">
        <v>270</v>
      </c>
      <c r="H109" s="77">
        <v>428</v>
      </c>
      <c r="I109" s="97">
        <f t="shared" si="18"/>
        <v>0.6096866096866097</v>
      </c>
      <c r="J109" s="98" t="str">
        <f t="shared" si="19"/>
        <v>57.3% - 64.5%</v>
      </c>
      <c r="K109" s="246">
        <v>278</v>
      </c>
      <c r="L109" s="246">
        <v>443</v>
      </c>
      <c r="M109" s="97">
        <f t="shared" si="32"/>
        <v>0.61019283746556474</v>
      </c>
      <c r="N109" s="98" t="str">
        <f t="shared" si="20"/>
        <v>57.4% - 64.5%</v>
      </c>
      <c r="O109" s="77">
        <v>290</v>
      </c>
      <c r="P109" s="246">
        <v>452</v>
      </c>
      <c r="Q109" s="97">
        <f t="shared" si="21"/>
        <v>0.60427807486631013</v>
      </c>
      <c r="R109" s="98" t="str">
        <f t="shared" si="22"/>
        <v>56.9% - 63.9%</v>
      </c>
      <c r="S109" s="94">
        <v>214</v>
      </c>
      <c r="T109" s="94">
        <v>372</v>
      </c>
      <c r="U109" s="97"/>
      <c r="V109" s="99" t="str">
        <f t="shared" si="24"/>
        <v/>
      </c>
      <c r="W109" s="96">
        <v>4</v>
      </c>
      <c r="X109" s="97">
        <f t="shared" si="25"/>
        <v>5.6980056980056983E-3</v>
      </c>
      <c r="Y109" s="77">
        <v>5</v>
      </c>
      <c r="Z109" s="97">
        <f t="shared" si="26"/>
        <v>6.8870523415977963E-3</v>
      </c>
      <c r="AA109" s="77">
        <v>6</v>
      </c>
      <c r="AB109" s="97">
        <f t="shared" si="27"/>
        <v>8.0213903743315516E-3</v>
      </c>
      <c r="AC109" s="77">
        <v>2</v>
      </c>
      <c r="AD109" s="101">
        <f t="shared" si="33"/>
        <v>3.4013605442176869E-3</v>
      </c>
      <c r="AE109" s="151">
        <v>0</v>
      </c>
      <c r="AF109" s="151">
        <v>0</v>
      </c>
      <c r="AG109" s="151">
        <v>0</v>
      </c>
      <c r="AH109" s="151">
        <v>1</v>
      </c>
      <c r="AI109" s="78">
        <f t="shared" si="28"/>
        <v>0</v>
      </c>
      <c r="AJ109" s="78">
        <f t="shared" si="29"/>
        <v>0</v>
      </c>
      <c r="AK109" s="78">
        <f t="shared" si="30"/>
        <v>0</v>
      </c>
      <c r="AL109" s="78">
        <f t="shared" si="31"/>
        <v>0</v>
      </c>
    </row>
    <row r="110" spans="1:38" x14ac:dyDescent="0.2">
      <c r="A110" s="77" t="s">
        <v>245</v>
      </c>
      <c r="B110" s="77" t="s">
        <v>246</v>
      </c>
      <c r="C110" s="93">
        <v>1187</v>
      </c>
      <c r="D110" s="94">
        <v>1272</v>
      </c>
      <c r="E110" s="94">
        <v>1200</v>
      </c>
      <c r="F110" s="95">
        <v>1217</v>
      </c>
      <c r="G110" s="96">
        <v>70</v>
      </c>
      <c r="H110" s="77">
        <v>1096</v>
      </c>
      <c r="I110" s="97">
        <f t="shared" si="18"/>
        <v>0.92333614153327714</v>
      </c>
      <c r="J110" s="98" t="str">
        <f t="shared" si="19"/>
        <v>90.7% - 93.7%</v>
      </c>
      <c r="K110" s="246">
        <v>87</v>
      </c>
      <c r="L110" s="246">
        <v>1177</v>
      </c>
      <c r="M110" s="97">
        <f t="shared" si="32"/>
        <v>0.92531446540880502</v>
      </c>
      <c r="N110" s="98" t="str">
        <f t="shared" si="20"/>
        <v>91.0% - 93.9%</v>
      </c>
      <c r="O110" s="77">
        <v>83</v>
      </c>
      <c r="P110" s="246">
        <v>1108</v>
      </c>
      <c r="Q110" s="97">
        <f t="shared" si="21"/>
        <v>0.92333333333333334</v>
      </c>
      <c r="R110" s="98" t="str">
        <f t="shared" si="22"/>
        <v>90.7% - 93.7%</v>
      </c>
      <c r="S110" s="94">
        <v>75</v>
      </c>
      <c r="T110" s="94">
        <v>1117</v>
      </c>
      <c r="U110" s="97">
        <f t="shared" si="23"/>
        <v>0.9178307313064914</v>
      </c>
      <c r="V110" s="99" t="str">
        <f t="shared" si="24"/>
        <v>90.1% - 93.2%</v>
      </c>
      <c r="W110" s="96">
        <v>21</v>
      </c>
      <c r="X110" s="97">
        <f t="shared" si="25"/>
        <v>1.7691659646166806E-2</v>
      </c>
      <c r="Y110" s="77">
        <v>8</v>
      </c>
      <c r="Z110" s="97">
        <f t="shared" si="26"/>
        <v>6.2893081761006293E-3</v>
      </c>
      <c r="AA110" s="77">
        <v>9</v>
      </c>
      <c r="AB110" s="97">
        <f t="shared" si="27"/>
        <v>7.4999999999999997E-3</v>
      </c>
      <c r="AC110" s="77">
        <v>25</v>
      </c>
      <c r="AD110" s="101">
        <f t="shared" si="33"/>
        <v>2.0542317173377157E-2</v>
      </c>
      <c r="AE110" s="151">
        <v>0</v>
      </c>
      <c r="AF110" s="151">
        <v>0</v>
      </c>
      <c r="AG110" s="151">
        <v>0</v>
      </c>
      <c r="AH110" s="151">
        <v>0</v>
      </c>
      <c r="AI110" s="78">
        <f t="shared" si="28"/>
        <v>0</v>
      </c>
      <c r="AJ110" s="78">
        <f t="shared" si="29"/>
        <v>0</v>
      </c>
      <c r="AK110" s="78">
        <f t="shared" si="30"/>
        <v>0</v>
      </c>
      <c r="AL110" s="78">
        <f t="shared" si="31"/>
        <v>0</v>
      </c>
    </row>
    <row r="111" spans="1:38" x14ac:dyDescent="0.2">
      <c r="A111" s="77" t="s">
        <v>247</v>
      </c>
      <c r="B111" s="77" t="s">
        <v>248</v>
      </c>
      <c r="C111" s="93">
        <v>863</v>
      </c>
      <c r="D111" s="94">
        <v>1012</v>
      </c>
      <c r="E111" s="94">
        <v>860</v>
      </c>
      <c r="F111" s="95">
        <v>826</v>
      </c>
      <c r="G111" s="96">
        <v>430</v>
      </c>
      <c r="H111" s="77">
        <v>431</v>
      </c>
      <c r="I111" s="97">
        <f t="shared" si="18"/>
        <v>0.49942062572421786</v>
      </c>
      <c r="J111" s="98" t="str">
        <f t="shared" si="19"/>
        <v>46.6% - 53.3%</v>
      </c>
      <c r="K111" s="246">
        <v>461</v>
      </c>
      <c r="L111" s="246">
        <v>549</v>
      </c>
      <c r="M111" s="97">
        <f t="shared" si="32"/>
        <v>0.54249011857707508</v>
      </c>
      <c r="N111" s="98" t="str">
        <f t="shared" si="20"/>
        <v>51.2% - 57.3%</v>
      </c>
      <c r="O111" s="77">
        <v>415</v>
      </c>
      <c r="P111" s="246">
        <v>443</v>
      </c>
      <c r="Q111" s="97">
        <f t="shared" si="21"/>
        <v>0.51511627906976742</v>
      </c>
      <c r="R111" s="98" t="str">
        <f t="shared" si="22"/>
        <v>48.2% - 54.8%</v>
      </c>
      <c r="S111" s="94">
        <v>344</v>
      </c>
      <c r="T111" s="94">
        <v>477</v>
      </c>
      <c r="U111" s="97">
        <f t="shared" si="23"/>
        <v>0.57748184019370463</v>
      </c>
      <c r="V111" s="99" t="str">
        <f t="shared" si="24"/>
        <v>54.4% - 61.1%</v>
      </c>
      <c r="W111" s="96">
        <v>2</v>
      </c>
      <c r="X111" s="97">
        <f t="shared" si="25"/>
        <v>2.3174971031286211E-3</v>
      </c>
      <c r="Y111" s="77">
        <v>2</v>
      </c>
      <c r="Z111" s="97">
        <f t="shared" si="26"/>
        <v>1.976284584980237E-3</v>
      </c>
      <c r="AA111" s="77">
        <v>2</v>
      </c>
      <c r="AB111" s="97">
        <f t="shared" si="27"/>
        <v>2.3255813953488372E-3</v>
      </c>
      <c r="AC111" s="77">
        <v>5</v>
      </c>
      <c r="AD111" s="101">
        <f t="shared" si="33"/>
        <v>6.0532687651331718E-3</v>
      </c>
      <c r="AE111" s="151">
        <v>0</v>
      </c>
      <c r="AF111" s="151">
        <v>0</v>
      </c>
      <c r="AG111" s="151">
        <v>0</v>
      </c>
      <c r="AH111" s="151">
        <v>0</v>
      </c>
      <c r="AI111" s="78">
        <f t="shared" si="28"/>
        <v>0</v>
      </c>
      <c r="AJ111" s="78">
        <f t="shared" si="29"/>
        <v>0</v>
      </c>
      <c r="AK111" s="78">
        <f t="shared" si="30"/>
        <v>0</v>
      </c>
      <c r="AL111" s="78">
        <f t="shared" si="31"/>
        <v>0</v>
      </c>
    </row>
    <row r="112" spans="1:38" x14ac:dyDescent="0.2">
      <c r="A112" s="77" t="s">
        <v>249</v>
      </c>
      <c r="B112" s="77" t="s">
        <v>250</v>
      </c>
      <c r="C112" s="93">
        <v>843</v>
      </c>
      <c r="D112" s="94">
        <v>906</v>
      </c>
      <c r="E112" s="94">
        <v>882</v>
      </c>
      <c r="F112" s="95">
        <v>829</v>
      </c>
      <c r="G112" s="96">
        <v>220</v>
      </c>
      <c r="H112" s="77">
        <v>623</v>
      </c>
      <c r="I112" s="97">
        <f t="shared" si="18"/>
        <v>0.73902728351126923</v>
      </c>
      <c r="J112" s="98" t="str">
        <f t="shared" si="19"/>
        <v>70.8% - 76.8%</v>
      </c>
      <c r="K112" s="246">
        <v>232</v>
      </c>
      <c r="L112" s="246">
        <v>674</v>
      </c>
      <c r="M112" s="97">
        <f t="shared" si="32"/>
        <v>0.74392935982339958</v>
      </c>
      <c r="N112" s="98" t="str">
        <f t="shared" si="20"/>
        <v>71.5% - 77.1%</v>
      </c>
      <c r="O112" s="77">
        <v>238</v>
      </c>
      <c r="P112" s="246">
        <v>644</v>
      </c>
      <c r="Q112" s="97">
        <f t="shared" si="21"/>
        <v>0.73015873015873012</v>
      </c>
      <c r="R112" s="98" t="str">
        <f t="shared" si="22"/>
        <v>70.0% - 75.8%</v>
      </c>
      <c r="S112" s="94">
        <v>207</v>
      </c>
      <c r="T112" s="94">
        <v>622</v>
      </c>
      <c r="U112" s="97">
        <f t="shared" si="23"/>
        <v>0.75030156815440285</v>
      </c>
      <c r="V112" s="99" t="str">
        <f t="shared" si="24"/>
        <v>72.0% - 77.9%</v>
      </c>
      <c r="W112" s="96">
        <v>0</v>
      </c>
      <c r="X112" s="97">
        <f t="shared" si="25"/>
        <v>0</v>
      </c>
      <c r="Y112" s="77">
        <v>0</v>
      </c>
      <c r="Z112" s="97">
        <f t="shared" si="26"/>
        <v>0</v>
      </c>
      <c r="AA112" s="77">
        <v>0</v>
      </c>
      <c r="AB112" s="97">
        <f t="shared" si="27"/>
        <v>0</v>
      </c>
      <c r="AC112" s="77">
        <v>0</v>
      </c>
      <c r="AD112" s="101">
        <f t="shared" si="33"/>
        <v>0</v>
      </c>
      <c r="AE112" s="151">
        <v>0</v>
      </c>
      <c r="AF112" s="151">
        <v>0</v>
      </c>
      <c r="AG112" s="151">
        <v>0</v>
      </c>
      <c r="AH112" s="151">
        <v>0</v>
      </c>
      <c r="AI112" s="78">
        <f t="shared" si="28"/>
        <v>0</v>
      </c>
      <c r="AJ112" s="78">
        <f t="shared" si="29"/>
        <v>0</v>
      </c>
      <c r="AK112" s="78">
        <f t="shared" si="30"/>
        <v>0</v>
      </c>
      <c r="AL112" s="78">
        <f t="shared" si="31"/>
        <v>0</v>
      </c>
    </row>
    <row r="113" spans="1:38" x14ac:dyDescent="0.2">
      <c r="A113" s="77" t="s">
        <v>251</v>
      </c>
      <c r="B113" s="77" t="s">
        <v>1375</v>
      </c>
      <c r="C113" s="93" t="s">
        <v>2257</v>
      </c>
      <c r="D113" s="94" t="s">
        <v>2257</v>
      </c>
      <c r="E113" s="94" t="s">
        <v>2257</v>
      </c>
      <c r="F113" s="95" t="s">
        <v>2257</v>
      </c>
      <c r="G113" s="96"/>
      <c r="I113" s="97"/>
      <c r="J113" s="98"/>
      <c r="M113" s="97"/>
      <c r="N113" s="98"/>
      <c r="P113" s="246"/>
      <c r="Q113" s="97"/>
      <c r="R113" s="98"/>
      <c r="S113" s="94"/>
      <c r="T113" s="94"/>
      <c r="U113" s="97"/>
      <c r="V113" s="99"/>
      <c r="W113" s="96"/>
      <c r="X113" s="97"/>
      <c r="Z113" s="97"/>
      <c r="AB113" s="97"/>
      <c r="AD113" s="101"/>
      <c r="AE113" s="151" t="e">
        <v>#N/A</v>
      </c>
      <c r="AF113" s="151" t="e">
        <v>#N/A</v>
      </c>
      <c r="AG113" s="151" t="e">
        <v>#N/A</v>
      </c>
      <c r="AH113" s="151" t="e">
        <v>#N/A</v>
      </c>
      <c r="AI113" s="78">
        <f t="shared" si="28"/>
        <v>0</v>
      </c>
      <c r="AJ113" s="78">
        <f t="shared" si="29"/>
        <v>0</v>
      </c>
      <c r="AK113" s="78">
        <f t="shared" si="30"/>
        <v>0</v>
      </c>
      <c r="AL113" s="78">
        <f t="shared" si="31"/>
        <v>0</v>
      </c>
    </row>
    <row r="114" spans="1:38" x14ac:dyDescent="0.2">
      <c r="A114" s="77" t="s">
        <v>252</v>
      </c>
      <c r="B114" s="77" t="s">
        <v>253</v>
      </c>
      <c r="C114" s="93">
        <v>621</v>
      </c>
      <c r="D114" s="94">
        <v>666</v>
      </c>
      <c r="E114" s="94">
        <v>575</v>
      </c>
      <c r="F114" s="95">
        <v>642</v>
      </c>
      <c r="G114" s="96">
        <v>237</v>
      </c>
      <c r="H114" s="77">
        <v>384</v>
      </c>
      <c r="I114" s="97">
        <f t="shared" si="18"/>
        <v>0.61835748792270528</v>
      </c>
      <c r="J114" s="98" t="str">
        <f t="shared" si="19"/>
        <v>58.0% - 65.6%</v>
      </c>
      <c r="K114" s="246">
        <v>237</v>
      </c>
      <c r="L114" s="246">
        <v>429</v>
      </c>
      <c r="M114" s="97">
        <f t="shared" si="32"/>
        <v>0.64414414414414412</v>
      </c>
      <c r="N114" s="98" t="str">
        <f t="shared" si="20"/>
        <v>60.7% - 68.0%</v>
      </c>
      <c r="O114" s="77">
        <v>231</v>
      </c>
      <c r="P114" s="246">
        <v>344</v>
      </c>
      <c r="Q114" s="97">
        <f t="shared" si="21"/>
        <v>0.5982608695652174</v>
      </c>
      <c r="R114" s="98" t="str">
        <f t="shared" si="22"/>
        <v>55.8% - 63.8%</v>
      </c>
      <c r="S114" s="94">
        <v>264</v>
      </c>
      <c r="T114" s="94">
        <v>378</v>
      </c>
      <c r="U114" s="97">
        <f t="shared" si="23"/>
        <v>0.58878504672897192</v>
      </c>
      <c r="V114" s="99" t="str">
        <f t="shared" si="24"/>
        <v>55.0% - 62.6%</v>
      </c>
      <c r="W114" s="96">
        <v>0</v>
      </c>
      <c r="X114" s="97">
        <f t="shared" si="25"/>
        <v>0</v>
      </c>
      <c r="Y114" s="77">
        <v>0</v>
      </c>
      <c r="Z114" s="97">
        <f t="shared" si="26"/>
        <v>0</v>
      </c>
      <c r="AA114" s="77">
        <v>0</v>
      </c>
      <c r="AB114" s="97">
        <f t="shared" si="27"/>
        <v>0</v>
      </c>
      <c r="AC114" s="77">
        <v>0</v>
      </c>
      <c r="AD114" s="101">
        <f t="shared" si="33"/>
        <v>0</v>
      </c>
      <c r="AE114" s="151">
        <v>0</v>
      </c>
      <c r="AF114" s="151">
        <v>0</v>
      </c>
      <c r="AG114" s="151">
        <v>0</v>
      </c>
      <c r="AH114" s="151">
        <v>0</v>
      </c>
      <c r="AI114" s="78">
        <f t="shared" si="28"/>
        <v>0</v>
      </c>
      <c r="AJ114" s="78">
        <f t="shared" si="29"/>
        <v>0</v>
      </c>
      <c r="AK114" s="78">
        <f t="shared" si="30"/>
        <v>0</v>
      </c>
      <c r="AL114" s="78">
        <f t="shared" si="31"/>
        <v>0</v>
      </c>
    </row>
    <row r="115" spans="1:38" x14ac:dyDescent="0.2">
      <c r="A115" s="77" t="s">
        <v>254</v>
      </c>
      <c r="B115" s="77" t="s">
        <v>1376</v>
      </c>
      <c r="C115" s="93">
        <v>775</v>
      </c>
      <c r="D115" s="94">
        <v>834</v>
      </c>
      <c r="E115" s="94">
        <v>826</v>
      </c>
      <c r="F115" s="95">
        <v>787</v>
      </c>
      <c r="G115" s="96">
        <v>125</v>
      </c>
      <c r="H115" s="77">
        <v>650</v>
      </c>
      <c r="I115" s="97">
        <f t="shared" si="18"/>
        <v>0.83870967741935487</v>
      </c>
      <c r="J115" s="98" t="str">
        <f t="shared" si="19"/>
        <v>81.1% - 86.3%</v>
      </c>
      <c r="K115" s="246">
        <v>139</v>
      </c>
      <c r="L115" s="246">
        <v>695</v>
      </c>
      <c r="M115" s="97">
        <f t="shared" si="32"/>
        <v>0.83333333333333337</v>
      </c>
      <c r="N115" s="98" t="str">
        <f t="shared" si="20"/>
        <v>80.7% - 85.7%</v>
      </c>
      <c r="O115" s="77">
        <v>142</v>
      </c>
      <c r="P115" s="246">
        <v>684</v>
      </c>
      <c r="Q115" s="97">
        <f t="shared" si="21"/>
        <v>0.8280871670702179</v>
      </c>
      <c r="R115" s="98" t="str">
        <f t="shared" si="22"/>
        <v>80.1% - 85.2%</v>
      </c>
      <c r="S115" s="94">
        <v>133</v>
      </c>
      <c r="T115" s="94">
        <v>654</v>
      </c>
      <c r="U115" s="97">
        <f t="shared" si="23"/>
        <v>0.83100381194409145</v>
      </c>
      <c r="V115" s="99" t="str">
        <f t="shared" si="24"/>
        <v>80.3% - 85.6%</v>
      </c>
      <c r="W115" s="96">
        <v>0</v>
      </c>
      <c r="X115" s="97">
        <f t="shared" si="25"/>
        <v>0</v>
      </c>
      <c r="Y115" s="77">
        <v>0</v>
      </c>
      <c r="Z115" s="97">
        <f t="shared" si="26"/>
        <v>0</v>
      </c>
      <c r="AA115" s="77">
        <v>0</v>
      </c>
      <c r="AB115" s="97">
        <f t="shared" si="27"/>
        <v>0</v>
      </c>
      <c r="AC115" s="77">
        <v>0</v>
      </c>
      <c r="AD115" s="101">
        <f t="shared" si="33"/>
        <v>0</v>
      </c>
      <c r="AE115" s="151">
        <v>0</v>
      </c>
      <c r="AF115" s="151">
        <v>0</v>
      </c>
      <c r="AG115" s="151">
        <v>0</v>
      </c>
      <c r="AH115" s="151">
        <v>0</v>
      </c>
      <c r="AI115" s="78">
        <f t="shared" si="28"/>
        <v>0</v>
      </c>
      <c r="AJ115" s="78">
        <f t="shared" si="29"/>
        <v>0</v>
      </c>
      <c r="AK115" s="78">
        <f t="shared" si="30"/>
        <v>0</v>
      </c>
      <c r="AL115" s="78">
        <f t="shared" si="31"/>
        <v>0</v>
      </c>
    </row>
    <row r="116" spans="1:38" x14ac:dyDescent="0.2">
      <c r="A116" s="77" t="s">
        <v>255</v>
      </c>
      <c r="B116" s="77" t="s">
        <v>256</v>
      </c>
      <c r="C116" s="93">
        <v>1109</v>
      </c>
      <c r="D116" s="94">
        <v>1231</v>
      </c>
      <c r="E116" s="94">
        <v>1110</v>
      </c>
      <c r="F116" s="95">
        <v>1106</v>
      </c>
      <c r="G116" s="96">
        <v>452</v>
      </c>
      <c r="H116" s="77">
        <v>623</v>
      </c>
      <c r="I116" s="97">
        <f t="shared" si="18"/>
        <v>0.56176735798016231</v>
      </c>
      <c r="J116" s="98" t="str">
        <f t="shared" si="19"/>
        <v>53.2% - 59.1%</v>
      </c>
      <c r="K116" s="246">
        <v>476</v>
      </c>
      <c r="L116" s="246">
        <v>717</v>
      </c>
      <c r="M116" s="97">
        <f t="shared" si="32"/>
        <v>0.58245329000812351</v>
      </c>
      <c r="N116" s="98" t="str">
        <f t="shared" si="20"/>
        <v>55.5% - 61.0%</v>
      </c>
      <c r="O116" s="77">
        <v>441</v>
      </c>
      <c r="P116" s="246">
        <v>639</v>
      </c>
      <c r="Q116" s="97">
        <f t="shared" si="21"/>
        <v>0.57567567567567568</v>
      </c>
      <c r="R116" s="98" t="str">
        <f t="shared" si="22"/>
        <v>54.6% - 60.4%</v>
      </c>
      <c r="S116" s="94">
        <v>467</v>
      </c>
      <c r="T116" s="94">
        <v>600</v>
      </c>
      <c r="U116" s="97">
        <f t="shared" si="23"/>
        <v>0.54249547920433994</v>
      </c>
      <c r="V116" s="99" t="str">
        <f t="shared" si="24"/>
        <v>51.3% - 57.2%</v>
      </c>
      <c r="W116" s="96">
        <v>34</v>
      </c>
      <c r="X116" s="97">
        <f t="shared" si="25"/>
        <v>3.0658250676284943E-2</v>
      </c>
      <c r="Y116" s="77">
        <v>38</v>
      </c>
      <c r="Z116" s="97">
        <f t="shared" si="26"/>
        <v>3.0869212022745736E-2</v>
      </c>
      <c r="AA116" s="77">
        <v>30</v>
      </c>
      <c r="AB116" s="97">
        <f t="shared" si="27"/>
        <v>2.7027027027027029E-2</v>
      </c>
      <c r="AC116" s="77">
        <v>39</v>
      </c>
      <c r="AD116" s="101">
        <f t="shared" si="33"/>
        <v>3.5262206148282099E-2</v>
      </c>
      <c r="AE116" s="151">
        <v>0</v>
      </c>
      <c r="AF116" s="151">
        <v>0</v>
      </c>
      <c r="AG116" s="151">
        <v>0</v>
      </c>
      <c r="AH116" s="151">
        <v>0</v>
      </c>
      <c r="AI116" s="78">
        <f t="shared" si="28"/>
        <v>0</v>
      </c>
      <c r="AJ116" s="78">
        <f t="shared" si="29"/>
        <v>0</v>
      </c>
      <c r="AK116" s="78">
        <f t="shared" si="30"/>
        <v>0</v>
      </c>
      <c r="AL116" s="78">
        <f t="shared" si="31"/>
        <v>0</v>
      </c>
    </row>
    <row r="117" spans="1:38" x14ac:dyDescent="0.2">
      <c r="A117" s="77" t="s">
        <v>257</v>
      </c>
      <c r="B117" s="77" t="s">
        <v>258</v>
      </c>
      <c r="C117" s="93">
        <v>957</v>
      </c>
      <c r="D117" s="94">
        <v>1137</v>
      </c>
      <c r="E117" s="94">
        <v>978</v>
      </c>
      <c r="F117" s="95">
        <v>969</v>
      </c>
      <c r="G117" s="96">
        <v>162</v>
      </c>
      <c r="H117" s="77">
        <v>793</v>
      </c>
      <c r="I117" s="97">
        <f t="shared" si="18"/>
        <v>0.82863113897596652</v>
      </c>
      <c r="J117" s="98" t="str">
        <f t="shared" si="19"/>
        <v>80.3% - 85.1%</v>
      </c>
      <c r="K117" s="246">
        <v>179</v>
      </c>
      <c r="L117" s="246">
        <v>953</v>
      </c>
      <c r="M117" s="97">
        <f t="shared" si="32"/>
        <v>0.83817062445030788</v>
      </c>
      <c r="N117" s="98" t="str">
        <f t="shared" si="20"/>
        <v>81.6% - 85.8%</v>
      </c>
      <c r="O117" s="77">
        <v>159</v>
      </c>
      <c r="P117" s="246">
        <v>816</v>
      </c>
      <c r="Q117" s="97">
        <f t="shared" si="21"/>
        <v>0.83435582822085885</v>
      </c>
      <c r="R117" s="98" t="str">
        <f t="shared" si="22"/>
        <v>81.0% - 85.6%</v>
      </c>
      <c r="S117" s="94">
        <v>160</v>
      </c>
      <c r="T117" s="94">
        <v>801</v>
      </c>
      <c r="U117" s="97">
        <f t="shared" si="23"/>
        <v>0.82662538699690402</v>
      </c>
      <c r="V117" s="99" t="str">
        <f t="shared" si="24"/>
        <v>80.2% - 84.9%</v>
      </c>
      <c r="W117" s="96">
        <v>2</v>
      </c>
      <c r="X117" s="97">
        <f t="shared" si="25"/>
        <v>2.0898641588296763E-3</v>
      </c>
      <c r="Y117" s="77">
        <v>5</v>
      </c>
      <c r="Z117" s="97">
        <f t="shared" si="26"/>
        <v>4.3975373790677225E-3</v>
      </c>
      <c r="AA117" s="77">
        <v>3</v>
      </c>
      <c r="AB117" s="97">
        <f t="shared" si="27"/>
        <v>3.0674846625766872E-3</v>
      </c>
      <c r="AC117" s="77">
        <v>8</v>
      </c>
      <c r="AD117" s="101">
        <f t="shared" si="33"/>
        <v>8.2559339525283791E-3</v>
      </c>
      <c r="AE117" s="151">
        <v>0</v>
      </c>
      <c r="AF117" s="151">
        <v>0</v>
      </c>
      <c r="AG117" s="151">
        <v>0</v>
      </c>
      <c r="AH117" s="151">
        <v>0</v>
      </c>
      <c r="AI117" s="78">
        <f t="shared" si="28"/>
        <v>0</v>
      </c>
      <c r="AJ117" s="78">
        <f t="shared" si="29"/>
        <v>0</v>
      </c>
      <c r="AK117" s="78">
        <f t="shared" si="30"/>
        <v>0</v>
      </c>
      <c r="AL117" s="78">
        <f t="shared" si="31"/>
        <v>0</v>
      </c>
    </row>
    <row r="118" spans="1:38" x14ac:dyDescent="0.2">
      <c r="A118" s="77" t="s">
        <v>259</v>
      </c>
      <c r="B118" s="77" t="s">
        <v>1377</v>
      </c>
      <c r="C118" s="93">
        <v>1648</v>
      </c>
      <c r="D118" s="94">
        <v>1834</v>
      </c>
      <c r="E118" s="94">
        <v>1744</v>
      </c>
      <c r="F118" s="95">
        <v>1645</v>
      </c>
      <c r="G118" s="96">
        <v>512</v>
      </c>
      <c r="H118" s="77">
        <v>1136</v>
      </c>
      <c r="I118" s="97">
        <f t="shared" si="18"/>
        <v>0.68932038834951459</v>
      </c>
      <c r="J118" s="98" t="str">
        <f t="shared" si="19"/>
        <v>66.7% - 71.1%</v>
      </c>
      <c r="K118" s="246">
        <v>552</v>
      </c>
      <c r="L118" s="246">
        <v>1282</v>
      </c>
      <c r="M118" s="97">
        <f t="shared" si="32"/>
        <v>0.69901853871319519</v>
      </c>
      <c r="N118" s="98" t="str">
        <f t="shared" si="20"/>
        <v>67.8% - 72.0%</v>
      </c>
      <c r="O118" s="77">
        <v>551</v>
      </c>
      <c r="P118" s="246">
        <v>1193</v>
      </c>
      <c r="Q118" s="97">
        <f t="shared" si="21"/>
        <v>0.68405963302752293</v>
      </c>
      <c r="R118" s="98" t="str">
        <f t="shared" si="22"/>
        <v>66.2% - 70.5%</v>
      </c>
      <c r="S118" s="94">
        <v>502</v>
      </c>
      <c r="T118" s="94">
        <v>1143</v>
      </c>
      <c r="U118" s="97">
        <f t="shared" si="23"/>
        <v>0.6948328267477204</v>
      </c>
      <c r="V118" s="99" t="str">
        <f t="shared" si="24"/>
        <v>67.2% - 71.7%</v>
      </c>
      <c r="W118" s="96">
        <v>0</v>
      </c>
      <c r="X118" s="97">
        <f t="shared" si="25"/>
        <v>0</v>
      </c>
      <c r="Y118" s="77">
        <v>0</v>
      </c>
      <c r="Z118" s="97">
        <f t="shared" si="26"/>
        <v>0</v>
      </c>
      <c r="AA118" s="77">
        <v>0</v>
      </c>
      <c r="AB118" s="97">
        <f t="shared" si="27"/>
        <v>0</v>
      </c>
      <c r="AC118" s="77">
        <v>0</v>
      </c>
      <c r="AD118" s="101">
        <f t="shared" si="33"/>
        <v>0</v>
      </c>
      <c r="AE118" s="151">
        <v>0</v>
      </c>
      <c r="AF118" s="151">
        <v>0</v>
      </c>
      <c r="AG118" s="151">
        <v>0</v>
      </c>
      <c r="AH118" s="151">
        <v>0</v>
      </c>
      <c r="AI118" s="78">
        <f t="shared" si="28"/>
        <v>0</v>
      </c>
      <c r="AJ118" s="78">
        <f t="shared" si="29"/>
        <v>0</v>
      </c>
      <c r="AK118" s="78">
        <f t="shared" si="30"/>
        <v>0</v>
      </c>
      <c r="AL118" s="78">
        <f t="shared" si="31"/>
        <v>0</v>
      </c>
    </row>
    <row r="119" spans="1:38" x14ac:dyDescent="0.2">
      <c r="A119" s="77" t="s">
        <v>260</v>
      </c>
      <c r="B119" s="77" t="s">
        <v>1378</v>
      </c>
      <c r="C119" s="93">
        <v>1053</v>
      </c>
      <c r="D119" s="94">
        <v>1097</v>
      </c>
      <c r="E119" s="94">
        <v>1023</v>
      </c>
      <c r="F119" s="95">
        <v>943</v>
      </c>
      <c r="G119" s="96">
        <v>260</v>
      </c>
      <c r="H119" s="77">
        <v>705</v>
      </c>
      <c r="I119" s="97"/>
      <c r="J119" s="98" t="str">
        <f t="shared" si="19"/>
        <v/>
      </c>
      <c r="K119" s="246">
        <v>262</v>
      </c>
      <c r="L119" s="246">
        <v>776</v>
      </c>
      <c r="M119" s="97"/>
      <c r="N119" s="98" t="str">
        <f t="shared" si="20"/>
        <v/>
      </c>
      <c r="O119" s="77">
        <v>246</v>
      </c>
      <c r="P119" s="246">
        <v>708</v>
      </c>
      <c r="Q119" s="97"/>
      <c r="R119" s="98" t="str">
        <f t="shared" si="22"/>
        <v/>
      </c>
      <c r="S119" s="94">
        <v>191</v>
      </c>
      <c r="T119" s="94">
        <v>696</v>
      </c>
      <c r="U119" s="97"/>
      <c r="V119" s="99" t="str">
        <f t="shared" si="24"/>
        <v/>
      </c>
      <c r="W119" s="96">
        <v>88</v>
      </c>
      <c r="X119" s="97">
        <f t="shared" si="25"/>
        <v>8.3570750237416905E-2</v>
      </c>
      <c r="Y119" s="77">
        <v>59</v>
      </c>
      <c r="Z119" s="97">
        <f t="shared" si="26"/>
        <v>5.3783044667274384E-2</v>
      </c>
      <c r="AA119" s="77">
        <v>69</v>
      </c>
      <c r="AB119" s="97">
        <f t="shared" si="27"/>
        <v>6.7448680351906154E-2</v>
      </c>
      <c r="AC119" s="77">
        <v>56</v>
      </c>
      <c r="AD119" s="101">
        <f t="shared" si="33"/>
        <v>5.9384941675503712E-2</v>
      </c>
      <c r="AE119" s="151">
        <v>0</v>
      </c>
      <c r="AF119" s="151">
        <v>0</v>
      </c>
      <c r="AG119" s="151">
        <v>0</v>
      </c>
      <c r="AH119" s="151">
        <v>0</v>
      </c>
      <c r="AI119" s="78">
        <f t="shared" si="28"/>
        <v>1</v>
      </c>
      <c r="AJ119" s="78">
        <f t="shared" si="29"/>
        <v>1</v>
      </c>
      <c r="AK119" s="78">
        <f t="shared" si="30"/>
        <v>1</v>
      </c>
      <c r="AL119" s="78">
        <f t="shared" si="31"/>
        <v>1</v>
      </c>
    </row>
    <row r="120" spans="1:38" x14ac:dyDescent="0.2">
      <c r="A120" s="77" t="s">
        <v>261</v>
      </c>
      <c r="B120" s="77" t="s">
        <v>1379</v>
      </c>
      <c r="C120" s="93">
        <v>576</v>
      </c>
      <c r="D120" s="94">
        <v>617</v>
      </c>
      <c r="E120" s="94">
        <v>509</v>
      </c>
      <c r="F120" s="95">
        <v>538</v>
      </c>
      <c r="G120" s="96">
        <v>187</v>
      </c>
      <c r="H120" s="77">
        <v>375</v>
      </c>
      <c r="I120" s="97">
        <f t="shared" si="18"/>
        <v>0.65104166666666663</v>
      </c>
      <c r="J120" s="98" t="str">
        <f t="shared" si="19"/>
        <v>61.1% - 68.9%</v>
      </c>
      <c r="K120" s="246">
        <v>196</v>
      </c>
      <c r="L120" s="246">
        <v>419</v>
      </c>
      <c r="M120" s="97">
        <f t="shared" si="32"/>
        <v>0.67909238249594817</v>
      </c>
      <c r="N120" s="98" t="str">
        <f t="shared" si="20"/>
        <v>64.1% - 71.5%</v>
      </c>
      <c r="O120" s="77">
        <v>163</v>
      </c>
      <c r="P120" s="246">
        <v>341</v>
      </c>
      <c r="Q120" s="97">
        <f t="shared" si="21"/>
        <v>0.66994106090373284</v>
      </c>
      <c r="R120" s="98" t="str">
        <f t="shared" si="22"/>
        <v>62.8% - 70.9%</v>
      </c>
      <c r="S120" s="94">
        <v>167</v>
      </c>
      <c r="T120" s="94">
        <v>358</v>
      </c>
      <c r="U120" s="97">
        <f t="shared" si="23"/>
        <v>0.66542750929368033</v>
      </c>
      <c r="V120" s="99" t="str">
        <f t="shared" si="24"/>
        <v>62.5% - 70.4%</v>
      </c>
      <c r="W120" s="96">
        <v>14</v>
      </c>
      <c r="X120" s="97">
        <f t="shared" si="25"/>
        <v>2.4305555555555556E-2</v>
      </c>
      <c r="Y120" s="77">
        <v>2</v>
      </c>
      <c r="Z120" s="97">
        <f t="shared" si="26"/>
        <v>3.2414910858995136E-3</v>
      </c>
      <c r="AA120" s="77">
        <v>5</v>
      </c>
      <c r="AB120" s="97">
        <f t="shared" si="27"/>
        <v>9.823182711198428E-3</v>
      </c>
      <c r="AC120" s="77">
        <v>13</v>
      </c>
      <c r="AD120" s="101">
        <f t="shared" si="33"/>
        <v>2.4163568773234202E-2</v>
      </c>
      <c r="AE120" s="151">
        <v>0</v>
      </c>
      <c r="AF120" s="151">
        <v>0</v>
      </c>
      <c r="AG120" s="151">
        <v>0</v>
      </c>
      <c r="AH120" s="151">
        <v>0</v>
      </c>
      <c r="AI120" s="78">
        <f t="shared" si="28"/>
        <v>0</v>
      </c>
      <c r="AJ120" s="78">
        <f t="shared" si="29"/>
        <v>0</v>
      </c>
      <c r="AK120" s="78">
        <f t="shared" si="30"/>
        <v>0</v>
      </c>
      <c r="AL120" s="78">
        <f t="shared" si="31"/>
        <v>0</v>
      </c>
    </row>
    <row r="121" spans="1:38" x14ac:dyDescent="0.2">
      <c r="A121" s="77" t="s">
        <v>262</v>
      </c>
      <c r="B121" s="77" t="s">
        <v>263</v>
      </c>
      <c r="C121" s="93">
        <v>632</v>
      </c>
      <c r="D121" s="94">
        <v>667</v>
      </c>
      <c r="E121" s="94">
        <v>611</v>
      </c>
      <c r="F121" s="95">
        <v>640</v>
      </c>
      <c r="G121" s="96">
        <v>244</v>
      </c>
      <c r="H121" s="77">
        <v>388</v>
      </c>
      <c r="I121" s="97">
        <f t="shared" si="18"/>
        <v>0.61392405063291144</v>
      </c>
      <c r="J121" s="98" t="str">
        <f t="shared" si="19"/>
        <v>57.5% - 65.1%</v>
      </c>
      <c r="K121" s="246">
        <v>278</v>
      </c>
      <c r="L121" s="246">
        <v>389</v>
      </c>
      <c r="M121" s="97">
        <f t="shared" si="32"/>
        <v>0.58320839580209893</v>
      </c>
      <c r="N121" s="98" t="str">
        <f t="shared" si="20"/>
        <v>54.5% - 62.0%</v>
      </c>
      <c r="O121" s="77">
        <v>253</v>
      </c>
      <c r="P121" s="246">
        <v>358</v>
      </c>
      <c r="Q121" s="97">
        <f t="shared" si="21"/>
        <v>0.5859247135842881</v>
      </c>
      <c r="R121" s="98" t="str">
        <f t="shared" si="22"/>
        <v>54.6% - 62.4%</v>
      </c>
      <c r="S121" s="94">
        <v>241</v>
      </c>
      <c r="T121" s="94">
        <v>397</v>
      </c>
      <c r="U121" s="97">
        <f t="shared" si="23"/>
        <v>0.62031250000000004</v>
      </c>
      <c r="V121" s="99" t="str">
        <f t="shared" si="24"/>
        <v>58.2% - 65.7%</v>
      </c>
      <c r="W121" s="96">
        <v>0</v>
      </c>
      <c r="X121" s="97">
        <f t="shared" si="25"/>
        <v>0</v>
      </c>
      <c r="Y121" s="77">
        <v>0</v>
      </c>
      <c r="Z121" s="97">
        <f t="shared" si="26"/>
        <v>0</v>
      </c>
      <c r="AA121" s="77">
        <v>0</v>
      </c>
      <c r="AB121" s="97">
        <f t="shared" si="27"/>
        <v>0</v>
      </c>
      <c r="AC121" s="77">
        <v>2</v>
      </c>
      <c r="AD121" s="101">
        <f t="shared" si="33"/>
        <v>3.1250000000000002E-3</v>
      </c>
      <c r="AE121" s="151">
        <v>0</v>
      </c>
      <c r="AF121" s="151">
        <v>0</v>
      </c>
      <c r="AG121" s="151">
        <v>0</v>
      </c>
      <c r="AH121" s="151">
        <v>0</v>
      </c>
      <c r="AI121" s="78">
        <f t="shared" si="28"/>
        <v>0</v>
      </c>
      <c r="AJ121" s="78">
        <f t="shared" si="29"/>
        <v>0</v>
      </c>
      <c r="AK121" s="78">
        <f t="shared" si="30"/>
        <v>0</v>
      </c>
      <c r="AL121" s="78">
        <f t="shared" si="31"/>
        <v>0</v>
      </c>
    </row>
    <row r="122" spans="1:38" x14ac:dyDescent="0.2">
      <c r="A122" s="77" t="s">
        <v>264</v>
      </c>
      <c r="B122" s="77" t="s">
        <v>1380</v>
      </c>
      <c r="C122" s="93"/>
      <c r="D122" s="94"/>
      <c r="E122" s="94"/>
      <c r="F122" s="95">
        <v>78</v>
      </c>
      <c r="G122" s="96"/>
      <c r="I122" s="97"/>
      <c r="J122" s="98"/>
      <c r="M122" s="97"/>
      <c r="N122" s="98"/>
      <c r="P122" s="246"/>
      <c r="Q122" s="97"/>
      <c r="R122" s="98"/>
      <c r="S122" s="94">
        <v>19</v>
      </c>
      <c r="T122" s="94">
        <v>58</v>
      </c>
      <c r="U122" s="97"/>
      <c r="V122" s="99" t="str">
        <f t="shared" si="24"/>
        <v/>
      </c>
      <c r="W122" s="96"/>
      <c r="X122" s="97"/>
      <c r="Z122" s="97"/>
      <c r="AB122" s="97"/>
      <c r="AC122" s="77">
        <v>1</v>
      </c>
      <c r="AD122" s="101">
        <f t="shared" si="33"/>
        <v>1.282051282051282E-2</v>
      </c>
      <c r="AE122" s="151" t="e">
        <v>#N/A</v>
      </c>
      <c r="AF122" s="151" t="e">
        <v>#N/A</v>
      </c>
      <c r="AG122" s="151" t="e">
        <v>#N/A</v>
      </c>
      <c r="AH122" s="151">
        <v>1</v>
      </c>
      <c r="AI122" s="78">
        <f t="shared" si="28"/>
        <v>0</v>
      </c>
      <c r="AJ122" s="78">
        <f t="shared" si="29"/>
        <v>0</v>
      </c>
      <c r="AK122" s="78">
        <f t="shared" si="30"/>
        <v>0</v>
      </c>
      <c r="AL122" s="78">
        <f t="shared" si="31"/>
        <v>0</v>
      </c>
    </row>
    <row r="123" spans="1:38" x14ac:dyDescent="0.2">
      <c r="A123" s="77" t="s">
        <v>265</v>
      </c>
      <c r="B123" s="77" t="s">
        <v>266</v>
      </c>
      <c r="C123" s="93">
        <v>1018</v>
      </c>
      <c r="D123" s="94">
        <v>1082</v>
      </c>
      <c r="E123" s="94">
        <v>1038</v>
      </c>
      <c r="F123" s="95">
        <v>992</v>
      </c>
      <c r="G123" s="96">
        <v>359</v>
      </c>
      <c r="H123" s="77">
        <v>659</v>
      </c>
      <c r="I123" s="97">
        <f t="shared" si="18"/>
        <v>0.6473477406679764</v>
      </c>
      <c r="J123" s="98" t="str">
        <f t="shared" si="19"/>
        <v>61.7% - 67.6%</v>
      </c>
      <c r="K123" s="246">
        <v>380</v>
      </c>
      <c r="L123" s="246">
        <v>702</v>
      </c>
      <c r="M123" s="97">
        <f t="shared" si="32"/>
        <v>0.6487985212569316</v>
      </c>
      <c r="N123" s="98" t="str">
        <f t="shared" si="20"/>
        <v>62.0% - 67.7%</v>
      </c>
      <c r="O123" s="77">
        <v>372</v>
      </c>
      <c r="P123" s="246">
        <v>666</v>
      </c>
      <c r="Q123" s="97">
        <f t="shared" si="21"/>
        <v>0.64161849710982655</v>
      </c>
      <c r="R123" s="98" t="str">
        <f t="shared" si="22"/>
        <v>61.2% - 67.0%</v>
      </c>
      <c r="S123" s="94">
        <v>341</v>
      </c>
      <c r="T123" s="94">
        <v>651</v>
      </c>
      <c r="U123" s="97">
        <f t="shared" si="23"/>
        <v>0.65625</v>
      </c>
      <c r="V123" s="99" t="str">
        <f t="shared" si="24"/>
        <v>62.6% - 68.5%</v>
      </c>
      <c r="W123" s="96">
        <v>0</v>
      </c>
      <c r="X123" s="97">
        <f t="shared" si="25"/>
        <v>0</v>
      </c>
      <c r="Y123" s="77">
        <v>0</v>
      </c>
      <c r="Z123" s="97">
        <f t="shared" si="26"/>
        <v>0</v>
      </c>
      <c r="AA123" s="77">
        <v>0</v>
      </c>
      <c r="AB123" s="97">
        <f t="shared" si="27"/>
        <v>0</v>
      </c>
      <c r="AC123" s="77">
        <v>0</v>
      </c>
      <c r="AD123" s="101">
        <f t="shared" si="33"/>
        <v>0</v>
      </c>
      <c r="AE123" s="151">
        <v>0</v>
      </c>
      <c r="AF123" s="151">
        <v>0</v>
      </c>
      <c r="AG123" s="151">
        <v>0</v>
      </c>
      <c r="AH123" s="151">
        <v>0</v>
      </c>
      <c r="AI123" s="78">
        <f t="shared" si="28"/>
        <v>0</v>
      </c>
      <c r="AJ123" s="78">
        <f t="shared" si="29"/>
        <v>0</v>
      </c>
      <c r="AK123" s="78">
        <f t="shared" si="30"/>
        <v>0</v>
      </c>
      <c r="AL123" s="78">
        <f t="shared" si="31"/>
        <v>0</v>
      </c>
    </row>
    <row r="124" spans="1:38" x14ac:dyDescent="0.2">
      <c r="A124" s="77" t="s">
        <v>267</v>
      </c>
      <c r="B124" s="77" t="s">
        <v>1381</v>
      </c>
      <c r="C124" s="93">
        <v>945</v>
      </c>
      <c r="D124" s="94">
        <v>1030</v>
      </c>
      <c r="E124" s="94">
        <v>924</v>
      </c>
      <c r="F124" s="95">
        <v>915</v>
      </c>
      <c r="G124" s="96">
        <v>96</v>
      </c>
      <c r="H124" s="77">
        <v>849</v>
      </c>
      <c r="I124" s="97">
        <f t="shared" si="18"/>
        <v>0.89841269841269844</v>
      </c>
      <c r="J124" s="98" t="str">
        <f t="shared" si="19"/>
        <v>87.8% - 91.6%</v>
      </c>
      <c r="K124" s="246">
        <v>97</v>
      </c>
      <c r="L124" s="246">
        <v>933</v>
      </c>
      <c r="M124" s="97">
        <f t="shared" si="32"/>
        <v>0.90582524271844655</v>
      </c>
      <c r="N124" s="98" t="str">
        <f t="shared" si="20"/>
        <v>88.6% - 92.2%</v>
      </c>
      <c r="O124" s="77">
        <v>87</v>
      </c>
      <c r="P124" s="246">
        <v>837</v>
      </c>
      <c r="Q124" s="97">
        <f t="shared" si="21"/>
        <v>0.9058441558441559</v>
      </c>
      <c r="R124" s="98" t="str">
        <f t="shared" si="22"/>
        <v>88.5% - 92.3%</v>
      </c>
      <c r="S124" s="94">
        <v>88</v>
      </c>
      <c r="T124" s="94">
        <v>827</v>
      </c>
      <c r="U124" s="97">
        <f t="shared" si="23"/>
        <v>0.90382513661202191</v>
      </c>
      <c r="V124" s="99" t="str">
        <f t="shared" si="24"/>
        <v>88.3% - 92.1%</v>
      </c>
      <c r="W124" s="96">
        <v>0</v>
      </c>
      <c r="X124" s="97">
        <f t="shared" si="25"/>
        <v>0</v>
      </c>
      <c r="Y124" s="77">
        <v>0</v>
      </c>
      <c r="Z124" s="97">
        <f t="shared" si="26"/>
        <v>0</v>
      </c>
      <c r="AA124" s="77">
        <v>0</v>
      </c>
      <c r="AB124" s="97">
        <f t="shared" si="27"/>
        <v>0</v>
      </c>
      <c r="AC124" s="77">
        <v>0</v>
      </c>
      <c r="AD124" s="101">
        <f t="shared" si="33"/>
        <v>0</v>
      </c>
      <c r="AE124" s="151">
        <v>0</v>
      </c>
      <c r="AF124" s="151">
        <v>0</v>
      </c>
      <c r="AG124" s="151">
        <v>0</v>
      </c>
      <c r="AH124" s="151">
        <v>0</v>
      </c>
      <c r="AI124" s="78">
        <f t="shared" si="28"/>
        <v>0</v>
      </c>
      <c r="AJ124" s="78">
        <f t="shared" si="29"/>
        <v>0</v>
      </c>
      <c r="AK124" s="78">
        <f t="shared" si="30"/>
        <v>0</v>
      </c>
      <c r="AL124" s="78">
        <f t="shared" si="31"/>
        <v>0</v>
      </c>
    </row>
    <row r="125" spans="1:38" x14ac:dyDescent="0.2">
      <c r="A125" s="77" t="s">
        <v>268</v>
      </c>
      <c r="B125" s="77" t="s">
        <v>269</v>
      </c>
      <c r="C125" s="93">
        <v>1421</v>
      </c>
      <c r="D125" s="94">
        <v>1455</v>
      </c>
      <c r="E125" s="94">
        <v>1397</v>
      </c>
      <c r="F125" s="95">
        <v>1327</v>
      </c>
      <c r="G125" s="96">
        <v>306</v>
      </c>
      <c r="H125" s="77">
        <v>1099</v>
      </c>
      <c r="I125" s="97">
        <f t="shared" si="18"/>
        <v>0.77339901477832518</v>
      </c>
      <c r="J125" s="98" t="str">
        <f t="shared" si="19"/>
        <v>75.1% - 79.4%</v>
      </c>
      <c r="K125" s="246">
        <v>356</v>
      </c>
      <c r="L125" s="246">
        <v>1080</v>
      </c>
      <c r="M125" s="97">
        <f t="shared" si="32"/>
        <v>0.74226804123711343</v>
      </c>
      <c r="N125" s="98" t="str">
        <f t="shared" si="20"/>
        <v>71.9% - 76.4%</v>
      </c>
      <c r="O125" s="77">
        <v>325</v>
      </c>
      <c r="P125" s="246">
        <v>1061</v>
      </c>
      <c r="Q125" s="97">
        <f t="shared" si="21"/>
        <v>0.75948460987831068</v>
      </c>
      <c r="R125" s="98" t="str">
        <f t="shared" si="22"/>
        <v>73.6% - 78.1%</v>
      </c>
      <c r="S125" s="94">
        <v>332</v>
      </c>
      <c r="T125" s="94">
        <v>986</v>
      </c>
      <c r="U125" s="97">
        <f t="shared" si="23"/>
        <v>0.74302938960060283</v>
      </c>
      <c r="V125" s="99" t="str">
        <f t="shared" si="24"/>
        <v>71.9% - 76.6%</v>
      </c>
      <c r="W125" s="96">
        <v>16</v>
      </c>
      <c r="X125" s="97">
        <f t="shared" si="25"/>
        <v>1.1259676284306826E-2</v>
      </c>
      <c r="Y125" s="77">
        <v>19</v>
      </c>
      <c r="Z125" s="97">
        <f t="shared" si="26"/>
        <v>1.3058419243986255E-2</v>
      </c>
      <c r="AA125" s="77">
        <v>11</v>
      </c>
      <c r="AB125" s="97">
        <f t="shared" si="27"/>
        <v>7.874015748031496E-3</v>
      </c>
      <c r="AC125" s="77">
        <v>9</v>
      </c>
      <c r="AD125" s="101">
        <f t="shared" si="33"/>
        <v>6.782215523737754E-3</v>
      </c>
      <c r="AE125" s="151">
        <v>0</v>
      </c>
      <c r="AF125" s="151">
        <v>0</v>
      </c>
      <c r="AG125" s="151">
        <v>0</v>
      </c>
      <c r="AH125" s="151">
        <v>0</v>
      </c>
      <c r="AI125" s="78">
        <f t="shared" si="28"/>
        <v>0</v>
      </c>
      <c r="AJ125" s="78">
        <f t="shared" si="29"/>
        <v>0</v>
      </c>
      <c r="AK125" s="78">
        <f t="shared" si="30"/>
        <v>0</v>
      </c>
      <c r="AL125" s="78">
        <f t="shared" si="31"/>
        <v>0</v>
      </c>
    </row>
    <row r="126" spans="1:38" x14ac:dyDescent="0.2">
      <c r="A126" s="77" t="s">
        <v>270</v>
      </c>
      <c r="B126" s="77" t="s">
        <v>271</v>
      </c>
      <c r="C126" s="93">
        <v>1459</v>
      </c>
      <c r="D126" s="94">
        <v>1533</v>
      </c>
      <c r="E126" s="94">
        <v>1624</v>
      </c>
      <c r="F126" s="95">
        <v>1476</v>
      </c>
      <c r="G126" s="96">
        <v>72</v>
      </c>
      <c r="H126" s="77">
        <v>1296</v>
      </c>
      <c r="I126" s="97"/>
      <c r="J126" s="98" t="str">
        <f t="shared" si="19"/>
        <v/>
      </c>
      <c r="K126" s="246">
        <v>76</v>
      </c>
      <c r="L126" s="246">
        <v>1345</v>
      </c>
      <c r="M126" s="97"/>
      <c r="N126" s="98" t="str">
        <f t="shared" si="20"/>
        <v/>
      </c>
      <c r="O126" s="77">
        <v>66</v>
      </c>
      <c r="P126" s="246">
        <v>1401</v>
      </c>
      <c r="Q126" s="97"/>
      <c r="R126" s="98" t="str">
        <f t="shared" si="22"/>
        <v/>
      </c>
      <c r="S126" s="94">
        <v>81</v>
      </c>
      <c r="T126" s="94">
        <v>1259</v>
      </c>
      <c r="U126" s="97"/>
      <c r="V126" s="99" t="str">
        <f t="shared" si="24"/>
        <v/>
      </c>
      <c r="W126" s="96">
        <v>91</v>
      </c>
      <c r="X126" s="97">
        <f t="shared" si="25"/>
        <v>6.2371487320082249E-2</v>
      </c>
      <c r="Y126" s="77">
        <v>112</v>
      </c>
      <c r="Z126" s="97">
        <f t="shared" si="26"/>
        <v>7.3059360730593603E-2</v>
      </c>
      <c r="AA126" s="77">
        <v>157</v>
      </c>
      <c r="AB126" s="97">
        <f t="shared" si="27"/>
        <v>9.6674876847290647E-2</v>
      </c>
      <c r="AC126" s="77">
        <v>136</v>
      </c>
      <c r="AD126" s="101">
        <f t="shared" si="33"/>
        <v>9.2140921409214094E-2</v>
      </c>
      <c r="AE126" s="151">
        <v>0</v>
      </c>
      <c r="AF126" s="151">
        <v>0</v>
      </c>
      <c r="AG126" s="151">
        <v>0</v>
      </c>
      <c r="AH126" s="151">
        <v>0</v>
      </c>
      <c r="AI126" s="78">
        <f t="shared" si="28"/>
        <v>1</v>
      </c>
      <c r="AJ126" s="78">
        <f t="shared" si="29"/>
        <v>1</v>
      </c>
      <c r="AK126" s="78">
        <f t="shared" si="30"/>
        <v>1</v>
      </c>
      <c r="AL126" s="78">
        <f t="shared" si="31"/>
        <v>1</v>
      </c>
    </row>
    <row r="127" spans="1:38" x14ac:dyDescent="0.2">
      <c r="A127" s="77" t="s">
        <v>272</v>
      </c>
      <c r="B127" s="77" t="s">
        <v>1382</v>
      </c>
      <c r="C127" s="93">
        <v>1405</v>
      </c>
      <c r="D127" s="94">
        <v>1405</v>
      </c>
      <c r="E127" s="94">
        <v>1424</v>
      </c>
      <c r="F127" s="95">
        <v>1470</v>
      </c>
      <c r="G127" s="96">
        <v>865</v>
      </c>
      <c r="H127" s="77">
        <v>540</v>
      </c>
      <c r="I127" s="97">
        <f t="shared" ref="I127:I146" si="34">H127/C127</f>
        <v>0.38434163701067614</v>
      </c>
      <c r="J127" s="98" t="str">
        <f t="shared" ref="J127:J146" si="35">IF(ISNUMBER(I127),TEXT(((2*H127)+(1.96^2)-(1.96*((1.96^2)+(4*H127*(100%-I127)))^0.5))/(2*(C127+(1.96^2))),"0.0%")&amp;" - "&amp;TEXT(((2*H127)+(1.96^2)+(1.96*((1.96^2)+(4*H127*(100%-I127)))^0.5))/(2*(C127+(1.96^2))),"0.0%"),"")</f>
        <v>35.9% - 41.0%</v>
      </c>
      <c r="K127" s="246">
        <v>837</v>
      </c>
      <c r="L127" s="246">
        <v>568</v>
      </c>
      <c r="M127" s="97">
        <f t="shared" si="32"/>
        <v>0.40427046263345195</v>
      </c>
      <c r="N127" s="98" t="str">
        <f t="shared" ref="N127:N146" si="36">IF(ISNUMBER(M127),TEXT(((2*L127)+(1.96^2)-(1.96*((1.96^2)+(4*L127*(100%-M127)))^0.5))/(2*(D127+(1.96^2))),"0.0%")&amp;" - "&amp;TEXT(((2*L127)+(1.96^2)+(1.96*((1.96^2)+(4*L127*(100%-M127)))^0.5))/(2*(D127+(1.96^2))),"0.0%"),"")</f>
        <v>37.9% - 43.0%</v>
      </c>
      <c r="O127" s="77">
        <v>850</v>
      </c>
      <c r="P127" s="246">
        <v>574</v>
      </c>
      <c r="Q127" s="97">
        <f t="shared" ref="Q127:Q146" si="37">P127/E127</f>
        <v>0.40308988764044945</v>
      </c>
      <c r="R127" s="98" t="str">
        <f t="shared" ref="R127:R146" si="38">IF(ISNUMBER(Q127),TEXT(((2*P127)+(1.96^2)-(1.96*((1.96^2)+(4*P127*(100%-Q127)))^0.5))/(2*(E127+(1.96^2))),"0.0%")&amp;" - "&amp;TEXT(((2*P127)+(1.96^2)+(1.96*((1.96^2)+(4*P127*(100%-Q127)))^0.5))/(2*(E127+(1.96^2))),"0.0%"),"")</f>
        <v>37.8% - 42.9%</v>
      </c>
      <c r="S127" s="94">
        <v>910</v>
      </c>
      <c r="T127" s="94">
        <v>560</v>
      </c>
      <c r="U127" s="97">
        <f t="shared" ref="U127:U146" si="39">T127/F127</f>
        <v>0.38095238095238093</v>
      </c>
      <c r="V127" s="99" t="str">
        <f t="shared" ref="V127:V146" si="40">IF(ISNUMBER(U127),TEXT(((2*T127)+(1.96^2)-(1.96*((1.96^2)+(4*T127*(100%-U127)))^0.5))/(2*(F127+(1.96^2))),"0.0%")&amp;" - "&amp;TEXT(((2*T127)+(1.96^2)+(1.96*((1.96^2)+(4*T127*(100%-U127)))^0.5))/(2*(F127+(1.96^2))),"0.0%"),"")</f>
        <v>35.6% - 40.6%</v>
      </c>
      <c r="W127" s="96">
        <v>0</v>
      </c>
      <c r="X127" s="97">
        <f t="shared" ref="X127:X146" si="41">W127/C127</f>
        <v>0</v>
      </c>
      <c r="Y127" s="77">
        <v>0</v>
      </c>
      <c r="Z127" s="97">
        <f t="shared" ref="Z127:Z146" si="42">Y127/D127</f>
        <v>0</v>
      </c>
      <c r="AA127" s="77">
        <v>0</v>
      </c>
      <c r="AB127" s="97">
        <f t="shared" ref="AB127:AB146" si="43">AA127/E127</f>
        <v>0</v>
      </c>
      <c r="AC127" s="77">
        <v>0</v>
      </c>
      <c r="AD127" s="101">
        <f t="shared" si="33"/>
        <v>0</v>
      </c>
      <c r="AE127" s="151">
        <v>0</v>
      </c>
      <c r="AF127" s="151">
        <v>0</v>
      </c>
      <c r="AG127" s="151">
        <v>0</v>
      </c>
      <c r="AH127" s="151">
        <v>0</v>
      </c>
      <c r="AI127" s="78">
        <f t="shared" si="28"/>
        <v>0</v>
      </c>
      <c r="AJ127" s="78">
        <f t="shared" si="29"/>
        <v>0</v>
      </c>
      <c r="AK127" s="78">
        <f t="shared" si="30"/>
        <v>0</v>
      </c>
      <c r="AL127" s="78">
        <f t="shared" si="31"/>
        <v>0</v>
      </c>
    </row>
    <row r="128" spans="1:38" x14ac:dyDescent="0.2">
      <c r="A128" s="77" t="s">
        <v>273</v>
      </c>
      <c r="B128" s="77" t="s">
        <v>274</v>
      </c>
      <c r="C128" s="93">
        <v>1059</v>
      </c>
      <c r="D128" s="94">
        <v>1142</v>
      </c>
      <c r="E128" s="94">
        <v>1133</v>
      </c>
      <c r="F128" s="95">
        <v>999</v>
      </c>
      <c r="G128" s="96">
        <v>246</v>
      </c>
      <c r="H128" s="77">
        <v>799</v>
      </c>
      <c r="I128" s="97">
        <f t="shared" si="34"/>
        <v>0.75448536355051932</v>
      </c>
      <c r="J128" s="98" t="str">
        <f t="shared" si="35"/>
        <v>72.8% - 77.9%</v>
      </c>
      <c r="K128" s="246">
        <v>251</v>
      </c>
      <c r="L128" s="246">
        <v>882</v>
      </c>
      <c r="M128" s="97">
        <f t="shared" si="32"/>
        <v>0.77232924693520144</v>
      </c>
      <c r="N128" s="98" t="str">
        <f t="shared" si="36"/>
        <v>74.7% - 79.6%</v>
      </c>
      <c r="O128" s="77">
        <v>251</v>
      </c>
      <c r="P128" s="246">
        <v>874</v>
      </c>
      <c r="Q128" s="97">
        <f t="shared" si="37"/>
        <v>0.77140335392762582</v>
      </c>
      <c r="R128" s="98" t="str">
        <f t="shared" si="38"/>
        <v>74.6% - 79.5%</v>
      </c>
      <c r="S128" s="94">
        <v>235</v>
      </c>
      <c r="T128" s="94">
        <v>755</v>
      </c>
      <c r="U128" s="97">
        <f t="shared" si="39"/>
        <v>0.75575575575575571</v>
      </c>
      <c r="V128" s="99" t="str">
        <f t="shared" si="40"/>
        <v>72.8% - 78.1%</v>
      </c>
      <c r="W128" s="96">
        <v>14</v>
      </c>
      <c r="X128" s="97">
        <f t="shared" si="41"/>
        <v>1.3220018885741265E-2</v>
      </c>
      <c r="Y128" s="77">
        <v>9</v>
      </c>
      <c r="Z128" s="97">
        <f t="shared" si="42"/>
        <v>7.8809106830122592E-3</v>
      </c>
      <c r="AA128" s="77">
        <v>8</v>
      </c>
      <c r="AB128" s="97">
        <f t="shared" si="43"/>
        <v>7.0609002647837602E-3</v>
      </c>
      <c r="AC128" s="77">
        <v>9</v>
      </c>
      <c r="AD128" s="101">
        <f t="shared" si="33"/>
        <v>9.0090090090090089E-3</v>
      </c>
      <c r="AE128" s="151">
        <v>0</v>
      </c>
      <c r="AF128" s="151">
        <v>0</v>
      </c>
      <c r="AG128" s="151">
        <v>0</v>
      </c>
      <c r="AH128" s="151">
        <v>0</v>
      </c>
      <c r="AI128" s="78">
        <f t="shared" si="28"/>
        <v>0</v>
      </c>
      <c r="AJ128" s="78">
        <f t="shared" si="29"/>
        <v>0</v>
      </c>
      <c r="AK128" s="78">
        <f t="shared" si="30"/>
        <v>0</v>
      </c>
      <c r="AL128" s="78">
        <f t="shared" si="31"/>
        <v>0</v>
      </c>
    </row>
    <row r="129" spans="1:38" x14ac:dyDescent="0.2">
      <c r="A129" s="77" t="s">
        <v>275</v>
      </c>
      <c r="B129" s="77" t="s">
        <v>1383</v>
      </c>
      <c r="C129" s="93">
        <v>1429</v>
      </c>
      <c r="D129" s="94">
        <v>1467</v>
      </c>
      <c r="E129" s="94">
        <v>1476</v>
      </c>
      <c r="F129" s="95">
        <v>1404</v>
      </c>
      <c r="G129" s="96">
        <v>275</v>
      </c>
      <c r="H129" s="77">
        <v>1118</v>
      </c>
      <c r="I129" s="97">
        <f t="shared" si="34"/>
        <v>0.78236529041287617</v>
      </c>
      <c r="J129" s="98" t="str">
        <f t="shared" si="35"/>
        <v>76.0% - 80.3%</v>
      </c>
      <c r="K129" s="246">
        <v>304</v>
      </c>
      <c r="L129" s="246">
        <v>1133</v>
      </c>
      <c r="M129" s="97">
        <f t="shared" si="32"/>
        <v>0.77232447171097474</v>
      </c>
      <c r="N129" s="98" t="str">
        <f t="shared" si="36"/>
        <v>75.0% - 79.3%</v>
      </c>
      <c r="O129" s="77">
        <v>315</v>
      </c>
      <c r="P129" s="246">
        <v>1118</v>
      </c>
      <c r="Q129" s="97">
        <f t="shared" si="37"/>
        <v>0.75745257452574521</v>
      </c>
      <c r="R129" s="98" t="str">
        <f t="shared" si="38"/>
        <v>73.5% - 77.9%</v>
      </c>
      <c r="S129" s="94">
        <v>286</v>
      </c>
      <c r="T129" s="94">
        <v>1085</v>
      </c>
      <c r="U129" s="97">
        <f t="shared" si="39"/>
        <v>0.77279202279202275</v>
      </c>
      <c r="V129" s="99" t="str">
        <f t="shared" si="40"/>
        <v>75.0% - 79.4%</v>
      </c>
      <c r="W129" s="96">
        <v>36</v>
      </c>
      <c r="X129" s="97">
        <f t="shared" si="41"/>
        <v>2.5192442267319804E-2</v>
      </c>
      <c r="Y129" s="77">
        <v>30</v>
      </c>
      <c r="Z129" s="97">
        <f t="shared" si="42"/>
        <v>2.0449897750511249E-2</v>
      </c>
      <c r="AA129" s="77">
        <v>43</v>
      </c>
      <c r="AB129" s="97">
        <f t="shared" si="43"/>
        <v>2.9132791327913278E-2</v>
      </c>
      <c r="AC129" s="77">
        <v>33</v>
      </c>
      <c r="AD129" s="101">
        <f t="shared" si="33"/>
        <v>2.3504273504273504E-2</v>
      </c>
      <c r="AE129" s="151">
        <v>0</v>
      </c>
      <c r="AF129" s="151">
        <v>0</v>
      </c>
      <c r="AG129" s="151">
        <v>0</v>
      </c>
      <c r="AH129" s="151">
        <v>0</v>
      </c>
      <c r="AI129" s="78">
        <f t="shared" si="28"/>
        <v>0</v>
      </c>
      <c r="AJ129" s="78">
        <f t="shared" si="29"/>
        <v>0</v>
      </c>
      <c r="AK129" s="78">
        <f t="shared" si="30"/>
        <v>0</v>
      </c>
      <c r="AL129" s="78">
        <f t="shared" si="31"/>
        <v>0</v>
      </c>
    </row>
    <row r="130" spans="1:38" x14ac:dyDescent="0.2">
      <c r="A130" s="77" t="s">
        <v>276</v>
      </c>
      <c r="B130" s="77" t="s">
        <v>277</v>
      </c>
      <c r="C130" s="93">
        <v>1324</v>
      </c>
      <c r="D130" s="94">
        <v>1442</v>
      </c>
      <c r="E130" s="94">
        <v>1320</v>
      </c>
      <c r="F130" s="95">
        <v>1335</v>
      </c>
      <c r="G130" s="96">
        <v>180</v>
      </c>
      <c r="H130" s="77">
        <v>1098</v>
      </c>
      <c r="I130" s="97">
        <f t="shared" si="34"/>
        <v>0.82930513595166166</v>
      </c>
      <c r="J130" s="98" t="str">
        <f t="shared" si="35"/>
        <v>80.8% - 84.9%</v>
      </c>
      <c r="K130" s="246">
        <v>218</v>
      </c>
      <c r="L130" s="246">
        <v>1167</v>
      </c>
      <c r="M130" s="97">
        <f t="shared" si="32"/>
        <v>0.80929264909847431</v>
      </c>
      <c r="N130" s="98" t="str">
        <f t="shared" si="36"/>
        <v>78.8% - 82.9%</v>
      </c>
      <c r="O130" s="77">
        <v>199</v>
      </c>
      <c r="P130" s="246">
        <v>1070</v>
      </c>
      <c r="Q130" s="97">
        <f t="shared" si="37"/>
        <v>0.81060606060606055</v>
      </c>
      <c r="R130" s="98" t="str">
        <f t="shared" si="38"/>
        <v>78.9% - 83.1%</v>
      </c>
      <c r="S130" s="94">
        <v>184</v>
      </c>
      <c r="T130" s="94">
        <v>1105</v>
      </c>
      <c r="U130" s="97">
        <f t="shared" si="39"/>
        <v>0.82771535580524347</v>
      </c>
      <c r="V130" s="99" t="str">
        <f t="shared" si="40"/>
        <v>80.7% - 84.7%</v>
      </c>
      <c r="W130" s="96">
        <v>46</v>
      </c>
      <c r="X130" s="97">
        <f t="shared" si="41"/>
        <v>3.4743202416918431E-2</v>
      </c>
      <c r="Y130" s="77">
        <v>57</v>
      </c>
      <c r="Z130" s="97">
        <f t="shared" si="42"/>
        <v>3.9528432732316231E-2</v>
      </c>
      <c r="AA130" s="77">
        <v>51</v>
      </c>
      <c r="AB130" s="97">
        <f t="shared" si="43"/>
        <v>3.8636363636363635E-2</v>
      </c>
      <c r="AC130" s="77">
        <v>46</v>
      </c>
      <c r="AD130" s="101">
        <f t="shared" si="33"/>
        <v>3.4456928838951309E-2</v>
      </c>
      <c r="AE130" s="151">
        <v>0</v>
      </c>
      <c r="AF130" s="151">
        <v>0</v>
      </c>
      <c r="AG130" s="151">
        <v>0</v>
      </c>
      <c r="AH130" s="151">
        <v>0</v>
      </c>
      <c r="AI130" s="78">
        <f t="shared" si="28"/>
        <v>0</v>
      </c>
      <c r="AJ130" s="78">
        <f t="shared" si="29"/>
        <v>0</v>
      </c>
      <c r="AK130" s="78">
        <f t="shared" si="30"/>
        <v>0</v>
      </c>
      <c r="AL130" s="78">
        <f t="shared" si="31"/>
        <v>0</v>
      </c>
    </row>
    <row r="131" spans="1:38" x14ac:dyDescent="0.2">
      <c r="A131" s="77" t="s">
        <v>278</v>
      </c>
      <c r="B131" s="77" t="s">
        <v>279</v>
      </c>
      <c r="C131" s="93">
        <v>1425</v>
      </c>
      <c r="D131" s="94">
        <v>1487</v>
      </c>
      <c r="E131" s="94">
        <v>1523</v>
      </c>
      <c r="F131" s="95">
        <v>1460</v>
      </c>
      <c r="G131" s="96">
        <v>319</v>
      </c>
      <c r="H131" s="77">
        <v>1106</v>
      </c>
      <c r="I131" s="97">
        <f t="shared" si="34"/>
        <v>0.77614035087719302</v>
      </c>
      <c r="J131" s="98" t="str">
        <f t="shared" si="35"/>
        <v>75.4% - 79.7%</v>
      </c>
      <c r="K131" s="246">
        <v>324</v>
      </c>
      <c r="L131" s="246">
        <v>1163</v>
      </c>
      <c r="M131" s="97">
        <f t="shared" si="32"/>
        <v>0.78211163416274376</v>
      </c>
      <c r="N131" s="98" t="str">
        <f t="shared" si="36"/>
        <v>76.0% - 80.2%</v>
      </c>
      <c r="O131" s="77">
        <v>303</v>
      </c>
      <c r="P131" s="246">
        <v>1220</v>
      </c>
      <c r="Q131" s="97">
        <f t="shared" si="37"/>
        <v>0.80105055810899539</v>
      </c>
      <c r="R131" s="98" t="str">
        <f t="shared" si="38"/>
        <v>78.0% - 82.0%</v>
      </c>
      <c r="S131" s="94">
        <v>306</v>
      </c>
      <c r="T131" s="94">
        <v>1154</v>
      </c>
      <c r="U131" s="97">
        <f t="shared" si="39"/>
        <v>0.79041095890410962</v>
      </c>
      <c r="V131" s="99" t="str">
        <f t="shared" si="40"/>
        <v>76.9% - 81.1%</v>
      </c>
      <c r="W131" s="96">
        <v>0</v>
      </c>
      <c r="X131" s="97">
        <f t="shared" si="41"/>
        <v>0</v>
      </c>
      <c r="Y131" s="77">
        <v>0</v>
      </c>
      <c r="Z131" s="97">
        <f t="shared" si="42"/>
        <v>0</v>
      </c>
      <c r="AA131" s="77">
        <v>0</v>
      </c>
      <c r="AB131" s="97">
        <f t="shared" si="43"/>
        <v>0</v>
      </c>
      <c r="AC131" s="77">
        <v>0</v>
      </c>
      <c r="AD131" s="101">
        <f t="shared" si="33"/>
        <v>0</v>
      </c>
      <c r="AE131" s="151">
        <v>0</v>
      </c>
      <c r="AF131" s="151">
        <v>0</v>
      </c>
      <c r="AG131" s="151">
        <v>0</v>
      </c>
      <c r="AH131" s="151">
        <v>0</v>
      </c>
      <c r="AI131" s="78">
        <f t="shared" si="28"/>
        <v>0</v>
      </c>
      <c r="AJ131" s="78">
        <f t="shared" si="29"/>
        <v>0</v>
      </c>
      <c r="AK131" s="78">
        <f t="shared" si="30"/>
        <v>0</v>
      </c>
      <c r="AL131" s="78">
        <f t="shared" si="31"/>
        <v>0</v>
      </c>
    </row>
    <row r="132" spans="1:38" x14ac:dyDescent="0.2">
      <c r="A132" s="77" t="s">
        <v>280</v>
      </c>
      <c r="B132" s="77" t="s">
        <v>281</v>
      </c>
      <c r="C132" s="93">
        <v>2462</v>
      </c>
      <c r="D132" s="94">
        <v>2617</v>
      </c>
      <c r="E132" s="94">
        <v>2522</v>
      </c>
      <c r="F132" s="95">
        <v>2532</v>
      </c>
      <c r="G132" s="96">
        <v>747</v>
      </c>
      <c r="H132" s="77">
        <v>1714</v>
      </c>
      <c r="I132" s="97">
        <f t="shared" si="34"/>
        <v>0.69618196588139725</v>
      </c>
      <c r="J132" s="98" t="str">
        <f t="shared" si="35"/>
        <v>67.8% - 71.4%</v>
      </c>
      <c r="K132" s="246">
        <v>803</v>
      </c>
      <c r="L132" s="246">
        <v>1814</v>
      </c>
      <c r="M132" s="97">
        <f t="shared" ref="M132:M146" si="44">L132/D132</f>
        <v>0.69316010699273978</v>
      </c>
      <c r="N132" s="98" t="str">
        <f t="shared" si="36"/>
        <v>67.5% - 71.1%</v>
      </c>
      <c r="O132" s="77">
        <v>787</v>
      </c>
      <c r="P132" s="246">
        <v>1734</v>
      </c>
      <c r="Q132" s="97">
        <f t="shared" si="37"/>
        <v>0.68754956383822363</v>
      </c>
      <c r="R132" s="98" t="str">
        <f t="shared" si="38"/>
        <v>66.9% - 70.5%</v>
      </c>
      <c r="S132" s="94">
        <v>766</v>
      </c>
      <c r="T132" s="94">
        <v>1765</v>
      </c>
      <c r="U132" s="97">
        <f t="shared" si="39"/>
        <v>0.69707740916271721</v>
      </c>
      <c r="V132" s="99" t="str">
        <f t="shared" si="40"/>
        <v>67.9% - 71.5%</v>
      </c>
      <c r="W132" s="96">
        <v>1</v>
      </c>
      <c r="X132" s="97">
        <f t="shared" si="41"/>
        <v>4.0617384240454913E-4</v>
      </c>
      <c r="Y132" s="77">
        <v>0</v>
      </c>
      <c r="Z132" s="97">
        <f t="shared" si="42"/>
        <v>0</v>
      </c>
      <c r="AA132" s="77">
        <v>1</v>
      </c>
      <c r="AB132" s="97">
        <f t="shared" si="43"/>
        <v>3.9651070578905631E-4</v>
      </c>
      <c r="AC132" s="77">
        <v>1</v>
      </c>
      <c r="AD132" s="101">
        <f t="shared" ref="AD132:AD146" si="45">AC132/F132</f>
        <v>3.9494470774091627E-4</v>
      </c>
      <c r="AE132" s="151">
        <v>0</v>
      </c>
      <c r="AF132" s="151">
        <v>0</v>
      </c>
      <c r="AG132" s="151">
        <v>0</v>
      </c>
      <c r="AH132" s="151">
        <v>0</v>
      </c>
      <c r="AI132" s="78">
        <f t="shared" si="28"/>
        <v>0</v>
      </c>
      <c r="AJ132" s="78">
        <f t="shared" si="29"/>
        <v>0</v>
      </c>
      <c r="AK132" s="78">
        <f t="shared" si="30"/>
        <v>0</v>
      </c>
      <c r="AL132" s="78">
        <f t="shared" si="31"/>
        <v>0</v>
      </c>
    </row>
    <row r="133" spans="1:38" x14ac:dyDescent="0.2">
      <c r="A133" s="77" t="s">
        <v>282</v>
      </c>
      <c r="B133" s="77" t="s">
        <v>283</v>
      </c>
      <c r="C133" s="93">
        <v>792</v>
      </c>
      <c r="D133" s="94">
        <v>845</v>
      </c>
      <c r="E133" s="94">
        <v>815</v>
      </c>
      <c r="F133" s="95">
        <v>802</v>
      </c>
      <c r="G133" s="96">
        <v>210</v>
      </c>
      <c r="H133" s="77">
        <v>577</v>
      </c>
      <c r="I133" s="97">
        <f t="shared" si="34"/>
        <v>0.72853535353535348</v>
      </c>
      <c r="J133" s="98" t="str">
        <f t="shared" si="35"/>
        <v>69.7% - 75.8%</v>
      </c>
      <c r="K133" s="246">
        <v>271</v>
      </c>
      <c r="L133" s="246">
        <v>552</v>
      </c>
      <c r="M133" s="97">
        <f t="shared" si="44"/>
        <v>0.65325443786982251</v>
      </c>
      <c r="N133" s="98" t="str">
        <f t="shared" si="36"/>
        <v>62.1% - 68.5%</v>
      </c>
      <c r="O133" s="77">
        <v>255</v>
      </c>
      <c r="P133" s="246">
        <v>531</v>
      </c>
      <c r="Q133" s="97">
        <f t="shared" si="37"/>
        <v>0.65153374233128836</v>
      </c>
      <c r="R133" s="98" t="str">
        <f t="shared" si="38"/>
        <v>61.8% - 68.3%</v>
      </c>
      <c r="S133" s="94">
        <v>267</v>
      </c>
      <c r="T133" s="94">
        <v>516</v>
      </c>
      <c r="U133" s="97">
        <f t="shared" si="39"/>
        <v>0.64339152119700749</v>
      </c>
      <c r="V133" s="99" t="str">
        <f t="shared" si="40"/>
        <v>61.0% - 67.6%</v>
      </c>
      <c r="W133" s="96">
        <v>5</v>
      </c>
      <c r="X133" s="97">
        <f t="shared" si="41"/>
        <v>6.313131313131313E-3</v>
      </c>
      <c r="Y133" s="77">
        <v>22</v>
      </c>
      <c r="Z133" s="97">
        <f t="shared" si="42"/>
        <v>2.6035502958579881E-2</v>
      </c>
      <c r="AA133" s="77">
        <v>29</v>
      </c>
      <c r="AB133" s="97">
        <f t="shared" si="43"/>
        <v>3.5582822085889573E-2</v>
      </c>
      <c r="AC133" s="77">
        <v>19</v>
      </c>
      <c r="AD133" s="101">
        <f t="shared" si="45"/>
        <v>2.369077306733167E-2</v>
      </c>
      <c r="AE133" s="151">
        <v>0</v>
      </c>
      <c r="AF133" s="151">
        <v>0</v>
      </c>
      <c r="AG133" s="151">
        <v>0</v>
      </c>
      <c r="AH133" s="151">
        <v>0</v>
      </c>
      <c r="AI133" s="78">
        <f t="shared" si="28"/>
        <v>0</v>
      </c>
      <c r="AJ133" s="78">
        <f t="shared" si="29"/>
        <v>0</v>
      </c>
      <c r="AK133" s="78">
        <f t="shared" si="30"/>
        <v>0</v>
      </c>
      <c r="AL133" s="78">
        <f t="shared" si="31"/>
        <v>0</v>
      </c>
    </row>
    <row r="134" spans="1:38" x14ac:dyDescent="0.2">
      <c r="A134" s="77" t="s">
        <v>284</v>
      </c>
      <c r="B134" s="77" t="s">
        <v>285</v>
      </c>
      <c r="C134" s="93">
        <v>1135</v>
      </c>
      <c r="D134" s="94">
        <v>1254</v>
      </c>
      <c r="E134" s="94">
        <v>1118</v>
      </c>
      <c r="F134" s="95">
        <v>1134</v>
      </c>
      <c r="G134" s="96">
        <v>395</v>
      </c>
      <c r="H134" s="77">
        <v>737</v>
      </c>
      <c r="I134" s="97">
        <f t="shared" si="34"/>
        <v>0.64933920704845816</v>
      </c>
      <c r="J134" s="98" t="str">
        <f t="shared" si="35"/>
        <v>62.1% - 67.7%</v>
      </c>
      <c r="K134" s="246">
        <v>442</v>
      </c>
      <c r="L134" s="246">
        <v>805</v>
      </c>
      <c r="M134" s="97">
        <f t="shared" si="44"/>
        <v>0.64194577352472093</v>
      </c>
      <c r="N134" s="98" t="str">
        <f t="shared" si="36"/>
        <v>61.5% - 66.8%</v>
      </c>
      <c r="O134" s="77">
        <v>387</v>
      </c>
      <c r="P134" s="246">
        <v>720</v>
      </c>
      <c r="Q134" s="97">
        <f t="shared" si="37"/>
        <v>0.64400715563506261</v>
      </c>
      <c r="R134" s="98" t="str">
        <f t="shared" si="38"/>
        <v>61.5% - 67.2%</v>
      </c>
      <c r="S134" s="94">
        <v>438</v>
      </c>
      <c r="T134" s="94">
        <v>687</v>
      </c>
      <c r="U134" s="97">
        <f t="shared" si="39"/>
        <v>0.60582010582010581</v>
      </c>
      <c r="V134" s="99" t="str">
        <f t="shared" si="40"/>
        <v>57.7% - 63.4%</v>
      </c>
      <c r="W134" s="96">
        <v>3</v>
      </c>
      <c r="X134" s="97">
        <f t="shared" si="41"/>
        <v>2.6431718061674008E-3</v>
      </c>
      <c r="Y134" s="77">
        <v>7</v>
      </c>
      <c r="Z134" s="97">
        <f t="shared" si="42"/>
        <v>5.5821371610845294E-3</v>
      </c>
      <c r="AA134" s="77">
        <v>11</v>
      </c>
      <c r="AB134" s="97">
        <f t="shared" si="43"/>
        <v>9.8389982110912346E-3</v>
      </c>
      <c r="AC134" s="77">
        <v>9</v>
      </c>
      <c r="AD134" s="101">
        <f t="shared" si="45"/>
        <v>7.9365079365079361E-3</v>
      </c>
      <c r="AE134" s="151">
        <v>0</v>
      </c>
      <c r="AF134" s="151">
        <v>0</v>
      </c>
      <c r="AG134" s="151">
        <v>0</v>
      </c>
      <c r="AH134" s="151">
        <v>0</v>
      </c>
      <c r="AI134" s="78">
        <f t="shared" si="28"/>
        <v>0</v>
      </c>
      <c r="AJ134" s="78">
        <f t="shared" si="29"/>
        <v>0</v>
      </c>
      <c r="AK134" s="78">
        <f t="shared" si="30"/>
        <v>0</v>
      </c>
      <c r="AL134" s="78">
        <f t="shared" si="31"/>
        <v>0</v>
      </c>
    </row>
    <row r="135" spans="1:38" x14ac:dyDescent="0.2">
      <c r="A135" s="77" t="s">
        <v>286</v>
      </c>
      <c r="B135" s="77" t="s">
        <v>287</v>
      </c>
      <c r="C135" s="93">
        <v>743</v>
      </c>
      <c r="D135" s="94">
        <v>858</v>
      </c>
      <c r="E135" s="94">
        <v>771</v>
      </c>
      <c r="F135" s="95">
        <v>766</v>
      </c>
      <c r="G135" s="96">
        <v>282</v>
      </c>
      <c r="H135" s="77">
        <v>453</v>
      </c>
      <c r="I135" s="97">
        <f t="shared" si="34"/>
        <v>0.60969044414535667</v>
      </c>
      <c r="J135" s="98" t="str">
        <f t="shared" si="35"/>
        <v>57.4% - 64.4%</v>
      </c>
      <c r="K135" s="246">
        <v>314</v>
      </c>
      <c r="L135" s="246">
        <v>539</v>
      </c>
      <c r="M135" s="97">
        <f t="shared" si="44"/>
        <v>0.62820512820512819</v>
      </c>
      <c r="N135" s="98" t="str">
        <f t="shared" si="36"/>
        <v>59.5% - 66.0%</v>
      </c>
      <c r="O135" s="77">
        <v>295</v>
      </c>
      <c r="P135" s="246">
        <v>472</v>
      </c>
      <c r="Q135" s="97">
        <f t="shared" si="37"/>
        <v>0.61219195849546049</v>
      </c>
      <c r="R135" s="98" t="str">
        <f t="shared" si="38"/>
        <v>57.7% - 64.6%</v>
      </c>
      <c r="S135" s="94">
        <v>274</v>
      </c>
      <c r="T135" s="94">
        <v>487</v>
      </c>
      <c r="U135" s="97">
        <f t="shared" si="39"/>
        <v>0.63577023498694518</v>
      </c>
      <c r="V135" s="99" t="str">
        <f t="shared" si="40"/>
        <v>60.1% - 66.9%</v>
      </c>
      <c r="W135" s="96">
        <v>8</v>
      </c>
      <c r="X135" s="97">
        <f t="shared" si="41"/>
        <v>1.0767160161507403E-2</v>
      </c>
      <c r="Y135" s="77">
        <v>5</v>
      </c>
      <c r="Z135" s="97">
        <f t="shared" si="42"/>
        <v>5.8275058275058279E-3</v>
      </c>
      <c r="AA135" s="77">
        <v>4</v>
      </c>
      <c r="AB135" s="97">
        <f t="shared" si="43"/>
        <v>5.1880674448767832E-3</v>
      </c>
      <c r="AC135" s="77">
        <v>5</v>
      </c>
      <c r="AD135" s="101">
        <f t="shared" si="45"/>
        <v>6.5274151436031328E-3</v>
      </c>
      <c r="AE135" s="151">
        <v>0</v>
      </c>
      <c r="AF135" s="151">
        <v>0</v>
      </c>
      <c r="AG135" s="151">
        <v>0</v>
      </c>
      <c r="AH135" s="151">
        <v>0</v>
      </c>
      <c r="AI135" s="78">
        <f t="shared" si="28"/>
        <v>0</v>
      </c>
      <c r="AJ135" s="78">
        <f t="shared" si="29"/>
        <v>0</v>
      </c>
      <c r="AK135" s="78">
        <f t="shared" si="30"/>
        <v>0</v>
      </c>
      <c r="AL135" s="78">
        <f t="shared" si="31"/>
        <v>0</v>
      </c>
    </row>
    <row r="136" spans="1:38" x14ac:dyDescent="0.2">
      <c r="A136" s="77" t="s">
        <v>288</v>
      </c>
      <c r="B136" s="77" t="s">
        <v>289</v>
      </c>
      <c r="C136" s="93">
        <v>1379</v>
      </c>
      <c r="D136" s="94">
        <v>1469</v>
      </c>
      <c r="E136" s="94">
        <v>1461</v>
      </c>
      <c r="F136" s="95">
        <v>1376</v>
      </c>
      <c r="G136" s="96">
        <v>356</v>
      </c>
      <c r="H136" s="77">
        <v>1022</v>
      </c>
      <c r="I136" s="97">
        <f t="shared" si="34"/>
        <v>0.74111675126903553</v>
      </c>
      <c r="J136" s="98" t="str">
        <f t="shared" si="35"/>
        <v>71.7% - 76.4%</v>
      </c>
      <c r="K136" s="246">
        <v>369</v>
      </c>
      <c r="L136" s="246">
        <v>1100</v>
      </c>
      <c r="M136" s="97">
        <f t="shared" si="44"/>
        <v>0.74880871341048327</v>
      </c>
      <c r="N136" s="98" t="str">
        <f t="shared" si="36"/>
        <v>72.6% - 77.0%</v>
      </c>
      <c r="O136" s="77">
        <v>377</v>
      </c>
      <c r="P136" s="246">
        <v>1084</v>
      </c>
      <c r="Q136" s="97">
        <f t="shared" si="37"/>
        <v>0.7419575633127995</v>
      </c>
      <c r="R136" s="98" t="str">
        <f t="shared" si="38"/>
        <v>71.9% - 76.4%</v>
      </c>
      <c r="S136" s="94">
        <v>339</v>
      </c>
      <c r="T136" s="94">
        <v>1037</v>
      </c>
      <c r="U136" s="97">
        <f t="shared" si="39"/>
        <v>0.75363372093023251</v>
      </c>
      <c r="V136" s="99" t="str">
        <f t="shared" si="40"/>
        <v>73.0% - 77.6%</v>
      </c>
      <c r="W136" s="96">
        <v>1</v>
      </c>
      <c r="X136" s="97">
        <f t="shared" si="41"/>
        <v>7.2516316171138508E-4</v>
      </c>
      <c r="Y136" s="77">
        <v>0</v>
      </c>
      <c r="Z136" s="97">
        <f t="shared" si="42"/>
        <v>0</v>
      </c>
      <c r="AA136" s="77">
        <v>0</v>
      </c>
      <c r="AB136" s="97">
        <f t="shared" si="43"/>
        <v>0</v>
      </c>
      <c r="AC136" s="77">
        <v>0</v>
      </c>
      <c r="AD136" s="101">
        <f t="shared" si="45"/>
        <v>0</v>
      </c>
      <c r="AE136" s="151">
        <v>0</v>
      </c>
      <c r="AF136" s="151">
        <v>0</v>
      </c>
      <c r="AG136" s="151">
        <v>0</v>
      </c>
      <c r="AH136" s="151">
        <v>0</v>
      </c>
      <c r="AI136" s="78">
        <f t="shared" si="28"/>
        <v>0</v>
      </c>
      <c r="AJ136" s="78">
        <f t="shared" si="29"/>
        <v>0</v>
      </c>
      <c r="AK136" s="78">
        <f t="shared" si="30"/>
        <v>0</v>
      </c>
      <c r="AL136" s="78">
        <f t="shared" si="31"/>
        <v>0</v>
      </c>
    </row>
    <row r="137" spans="1:38" x14ac:dyDescent="0.2">
      <c r="A137" s="77" t="s">
        <v>290</v>
      </c>
      <c r="B137" s="77" t="s">
        <v>1384</v>
      </c>
      <c r="C137" s="93">
        <v>1219</v>
      </c>
      <c r="D137" s="94">
        <v>1223</v>
      </c>
      <c r="E137" s="94">
        <v>1251</v>
      </c>
      <c r="F137" s="95">
        <v>1076</v>
      </c>
      <c r="G137" s="96">
        <v>104</v>
      </c>
      <c r="H137" s="77">
        <v>1109</v>
      </c>
      <c r="I137" s="97">
        <f t="shared" si="34"/>
        <v>0.90976210008203451</v>
      </c>
      <c r="J137" s="98" t="str">
        <f t="shared" si="35"/>
        <v>89.2% - 92.5%</v>
      </c>
      <c r="K137" s="246">
        <v>101</v>
      </c>
      <c r="L137" s="246">
        <v>1114</v>
      </c>
      <c r="M137" s="97">
        <f t="shared" si="44"/>
        <v>0.91087489779231401</v>
      </c>
      <c r="N137" s="98" t="str">
        <f t="shared" si="36"/>
        <v>89.4% - 92.6%</v>
      </c>
      <c r="O137" s="77">
        <v>77</v>
      </c>
      <c r="P137" s="246">
        <v>1165</v>
      </c>
      <c r="Q137" s="97">
        <f t="shared" si="37"/>
        <v>0.93125499600319739</v>
      </c>
      <c r="R137" s="98" t="str">
        <f t="shared" si="38"/>
        <v>91.6% - 94.4%</v>
      </c>
      <c r="S137" s="94">
        <v>69</v>
      </c>
      <c r="T137" s="94">
        <v>999</v>
      </c>
      <c r="U137" s="97">
        <f t="shared" si="39"/>
        <v>0.92843866171003719</v>
      </c>
      <c r="V137" s="99" t="str">
        <f t="shared" si="40"/>
        <v>91.1% - 94.2%</v>
      </c>
      <c r="W137" s="96">
        <v>6</v>
      </c>
      <c r="X137" s="97">
        <f t="shared" si="41"/>
        <v>4.9220672682526662E-3</v>
      </c>
      <c r="Y137" s="77">
        <v>8</v>
      </c>
      <c r="Z137" s="97">
        <f t="shared" si="42"/>
        <v>6.5412919051512676E-3</v>
      </c>
      <c r="AA137" s="77">
        <v>9</v>
      </c>
      <c r="AB137" s="97">
        <f t="shared" si="43"/>
        <v>7.1942446043165471E-3</v>
      </c>
      <c r="AC137" s="77">
        <v>8</v>
      </c>
      <c r="AD137" s="101">
        <f t="shared" si="45"/>
        <v>7.4349442379182153E-3</v>
      </c>
      <c r="AE137" s="151">
        <v>0</v>
      </c>
      <c r="AF137" s="151">
        <v>0</v>
      </c>
      <c r="AG137" s="151">
        <v>0</v>
      </c>
      <c r="AH137" s="151">
        <v>0</v>
      </c>
      <c r="AI137" s="78">
        <f t="shared" si="28"/>
        <v>0</v>
      </c>
      <c r="AJ137" s="78">
        <f t="shared" si="29"/>
        <v>0</v>
      </c>
      <c r="AK137" s="78">
        <f t="shared" si="30"/>
        <v>0</v>
      </c>
      <c r="AL137" s="78">
        <f t="shared" si="31"/>
        <v>0</v>
      </c>
    </row>
    <row r="138" spans="1:38" x14ac:dyDescent="0.2">
      <c r="A138" s="77" t="s">
        <v>291</v>
      </c>
      <c r="B138" s="77" t="s">
        <v>292</v>
      </c>
      <c r="C138" s="93">
        <v>666</v>
      </c>
      <c r="D138" s="94">
        <v>651</v>
      </c>
      <c r="E138" s="94">
        <v>626</v>
      </c>
      <c r="F138" s="95">
        <v>600</v>
      </c>
      <c r="G138" s="96">
        <v>140</v>
      </c>
      <c r="H138" s="77">
        <v>526</v>
      </c>
      <c r="I138" s="97">
        <f t="shared" si="34"/>
        <v>0.78978978978978975</v>
      </c>
      <c r="J138" s="98" t="str">
        <f t="shared" si="35"/>
        <v>75.7% - 81.9%</v>
      </c>
      <c r="K138" s="246">
        <v>121</v>
      </c>
      <c r="L138" s="246">
        <v>530</v>
      </c>
      <c r="M138" s="97">
        <f t="shared" si="44"/>
        <v>0.81413210445468509</v>
      </c>
      <c r="N138" s="98" t="str">
        <f t="shared" si="36"/>
        <v>78.2% - 84.2%</v>
      </c>
      <c r="O138" s="77">
        <v>116</v>
      </c>
      <c r="P138" s="246">
        <v>510</v>
      </c>
      <c r="Q138" s="97">
        <f t="shared" si="37"/>
        <v>0.81469648562300323</v>
      </c>
      <c r="R138" s="98" t="str">
        <f t="shared" si="38"/>
        <v>78.2% - 84.3%</v>
      </c>
      <c r="S138" s="94">
        <v>114</v>
      </c>
      <c r="T138" s="94">
        <v>486</v>
      </c>
      <c r="U138" s="97">
        <f t="shared" si="39"/>
        <v>0.81</v>
      </c>
      <c r="V138" s="99" t="str">
        <f t="shared" si="40"/>
        <v>77.7% - 83.9%</v>
      </c>
      <c r="W138" s="96">
        <v>0</v>
      </c>
      <c r="X138" s="97">
        <f t="shared" si="41"/>
        <v>0</v>
      </c>
      <c r="Y138" s="77">
        <v>0</v>
      </c>
      <c r="Z138" s="97">
        <f t="shared" si="42"/>
        <v>0</v>
      </c>
      <c r="AA138" s="77">
        <v>0</v>
      </c>
      <c r="AB138" s="97">
        <f t="shared" si="43"/>
        <v>0</v>
      </c>
      <c r="AC138" s="77">
        <v>0</v>
      </c>
      <c r="AD138" s="101">
        <f t="shared" si="45"/>
        <v>0</v>
      </c>
      <c r="AE138" s="151">
        <v>0</v>
      </c>
      <c r="AF138" s="151">
        <v>0</v>
      </c>
      <c r="AG138" s="151">
        <v>0</v>
      </c>
      <c r="AH138" s="151">
        <v>0</v>
      </c>
      <c r="AI138" s="78">
        <f t="shared" ref="AI138:AI146" si="46">IF(X138&gt;5%,1,0)</f>
        <v>0</v>
      </c>
      <c r="AJ138" s="78">
        <f t="shared" ref="AJ138:AJ146" si="47">IF(Z138&gt;5%,1,0)</f>
        <v>0</v>
      </c>
      <c r="AK138" s="78">
        <f t="shared" ref="AK138:AK146" si="48">IF(AB138&gt;5%,1,0)</f>
        <v>0</v>
      </c>
      <c r="AL138" s="78">
        <f t="shared" ref="AL138:AL146" si="49">IF(AD138&gt;5%,1,0)</f>
        <v>0</v>
      </c>
    </row>
    <row r="139" spans="1:38" x14ac:dyDescent="0.2">
      <c r="A139" s="77" t="s">
        <v>293</v>
      </c>
      <c r="B139" s="77" t="s">
        <v>294</v>
      </c>
      <c r="C139" s="93">
        <v>1312</v>
      </c>
      <c r="D139" s="94">
        <v>1381</v>
      </c>
      <c r="E139" s="94">
        <v>1303</v>
      </c>
      <c r="F139" s="95">
        <v>1199</v>
      </c>
      <c r="G139" s="96">
        <v>244</v>
      </c>
      <c r="H139" s="77">
        <v>1045</v>
      </c>
      <c r="I139" s="97">
        <f t="shared" si="34"/>
        <v>0.7964939024390244</v>
      </c>
      <c r="J139" s="98" t="str">
        <f t="shared" si="35"/>
        <v>77.4% - 81.7%</v>
      </c>
      <c r="K139" s="246">
        <v>243</v>
      </c>
      <c r="L139" s="246">
        <v>1101</v>
      </c>
      <c r="M139" s="97">
        <f t="shared" si="44"/>
        <v>0.79724837074583632</v>
      </c>
      <c r="N139" s="98" t="str">
        <f t="shared" si="36"/>
        <v>77.5% - 81.8%</v>
      </c>
      <c r="O139" s="77">
        <v>223</v>
      </c>
      <c r="P139" s="246">
        <v>1046</v>
      </c>
      <c r="Q139" s="97">
        <f t="shared" si="37"/>
        <v>0.80276285495011512</v>
      </c>
      <c r="R139" s="98" t="str">
        <f t="shared" si="38"/>
        <v>78.0% - 82.3%</v>
      </c>
      <c r="S139" s="94">
        <v>184</v>
      </c>
      <c r="T139" s="94">
        <v>979</v>
      </c>
      <c r="U139" s="97">
        <f t="shared" si="39"/>
        <v>0.8165137614678899</v>
      </c>
      <c r="V139" s="99" t="str">
        <f t="shared" si="40"/>
        <v>79.4% - 83.7%</v>
      </c>
      <c r="W139" s="96">
        <v>23</v>
      </c>
      <c r="X139" s="97">
        <f t="shared" si="41"/>
        <v>1.753048780487805E-2</v>
      </c>
      <c r="Y139" s="77">
        <v>37</v>
      </c>
      <c r="Z139" s="97">
        <f t="shared" si="42"/>
        <v>2.6792179580014484E-2</v>
      </c>
      <c r="AA139" s="77">
        <v>34</v>
      </c>
      <c r="AB139" s="97">
        <f t="shared" si="43"/>
        <v>2.6093630084420567E-2</v>
      </c>
      <c r="AC139" s="77">
        <v>36</v>
      </c>
      <c r="AD139" s="101">
        <f t="shared" si="45"/>
        <v>3.0025020850708923E-2</v>
      </c>
      <c r="AE139" s="151">
        <v>0</v>
      </c>
      <c r="AF139" s="151">
        <v>0</v>
      </c>
      <c r="AG139" s="151">
        <v>0</v>
      </c>
      <c r="AH139" s="151">
        <v>0</v>
      </c>
      <c r="AI139" s="78">
        <f t="shared" si="46"/>
        <v>0</v>
      </c>
      <c r="AJ139" s="78">
        <f t="shared" si="47"/>
        <v>0</v>
      </c>
      <c r="AK139" s="78">
        <f t="shared" si="48"/>
        <v>0</v>
      </c>
      <c r="AL139" s="78">
        <f t="shared" si="49"/>
        <v>0</v>
      </c>
    </row>
    <row r="140" spans="1:38" x14ac:dyDescent="0.2">
      <c r="A140" s="77" t="s">
        <v>295</v>
      </c>
      <c r="B140" s="77" t="s">
        <v>296</v>
      </c>
      <c r="C140" s="93">
        <v>64</v>
      </c>
      <c r="D140" s="94">
        <v>68</v>
      </c>
      <c r="E140" s="94">
        <v>52</v>
      </c>
      <c r="F140" s="95">
        <v>54</v>
      </c>
      <c r="G140" s="96">
        <v>7</v>
      </c>
      <c r="H140" s="77">
        <v>55</v>
      </c>
      <c r="I140" s="97">
        <f t="shared" si="34"/>
        <v>0.859375</v>
      </c>
      <c r="J140" s="98" t="str">
        <f t="shared" si="35"/>
        <v>75.4% - 92.4%</v>
      </c>
      <c r="K140" s="246">
        <v>10</v>
      </c>
      <c r="L140" s="246">
        <v>51</v>
      </c>
      <c r="M140" s="97"/>
      <c r="N140" s="98" t="str">
        <f t="shared" si="36"/>
        <v/>
      </c>
      <c r="O140" s="77">
        <v>8</v>
      </c>
      <c r="P140" s="246">
        <v>41</v>
      </c>
      <c r="Q140" s="97"/>
      <c r="R140" s="98" t="str">
        <f t="shared" si="38"/>
        <v/>
      </c>
      <c r="S140" s="94">
        <v>13</v>
      </c>
      <c r="T140" s="94">
        <v>40</v>
      </c>
      <c r="U140" s="97">
        <f t="shared" si="39"/>
        <v>0.7407407407407407</v>
      </c>
      <c r="V140" s="99" t="str">
        <f t="shared" si="40"/>
        <v>61.1% - 83.9%</v>
      </c>
      <c r="W140" s="96">
        <v>2</v>
      </c>
      <c r="X140" s="97">
        <f t="shared" si="41"/>
        <v>3.125E-2</v>
      </c>
      <c r="Y140" s="77">
        <v>7</v>
      </c>
      <c r="Z140" s="97">
        <f t="shared" si="42"/>
        <v>0.10294117647058823</v>
      </c>
      <c r="AA140" s="77">
        <v>3</v>
      </c>
      <c r="AB140" s="97">
        <f t="shared" si="43"/>
        <v>5.7692307692307696E-2</v>
      </c>
      <c r="AC140" s="77">
        <v>1</v>
      </c>
      <c r="AD140" s="101">
        <f t="shared" si="45"/>
        <v>1.8518518518518517E-2</v>
      </c>
      <c r="AE140" s="151">
        <v>0</v>
      </c>
      <c r="AF140" s="151">
        <v>0</v>
      </c>
      <c r="AG140" s="151">
        <v>0</v>
      </c>
      <c r="AH140" s="151">
        <v>0</v>
      </c>
      <c r="AI140" s="78">
        <f t="shared" si="46"/>
        <v>0</v>
      </c>
      <c r="AJ140" s="78">
        <f t="shared" si="47"/>
        <v>1</v>
      </c>
      <c r="AK140" s="78">
        <f t="shared" si="48"/>
        <v>1</v>
      </c>
      <c r="AL140" s="78">
        <f t="shared" si="49"/>
        <v>0</v>
      </c>
    </row>
    <row r="141" spans="1:38" x14ac:dyDescent="0.2">
      <c r="A141" s="77" t="s">
        <v>297</v>
      </c>
      <c r="B141" s="77" t="s">
        <v>298</v>
      </c>
      <c r="C141" s="93">
        <v>777</v>
      </c>
      <c r="D141" s="94">
        <v>842</v>
      </c>
      <c r="E141" s="94">
        <v>721</v>
      </c>
      <c r="F141" s="95">
        <v>644</v>
      </c>
      <c r="G141" s="96">
        <v>308</v>
      </c>
      <c r="H141" s="77">
        <v>436</v>
      </c>
      <c r="I141" s="97">
        <f t="shared" si="34"/>
        <v>0.56113256113256116</v>
      </c>
      <c r="J141" s="98" t="str">
        <f t="shared" si="35"/>
        <v>52.6% - 59.6%</v>
      </c>
      <c r="K141" s="246">
        <v>370</v>
      </c>
      <c r="L141" s="246">
        <v>455</v>
      </c>
      <c r="M141" s="97">
        <f t="shared" si="44"/>
        <v>0.54038004750593827</v>
      </c>
      <c r="N141" s="98" t="str">
        <f t="shared" si="36"/>
        <v>50.7% - 57.4%</v>
      </c>
      <c r="O141" s="77">
        <v>297</v>
      </c>
      <c r="P141" s="246">
        <v>421</v>
      </c>
      <c r="Q141" s="97">
        <f t="shared" si="37"/>
        <v>0.58391123439667125</v>
      </c>
      <c r="R141" s="98" t="str">
        <f t="shared" si="38"/>
        <v>54.8% - 61.9%</v>
      </c>
      <c r="S141" s="94">
        <v>276</v>
      </c>
      <c r="T141" s="94">
        <v>368</v>
      </c>
      <c r="U141" s="97"/>
      <c r="V141" s="99" t="str">
        <f t="shared" si="40"/>
        <v/>
      </c>
      <c r="W141" s="96">
        <v>33</v>
      </c>
      <c r="X141" s="97">
        <f t="shared" si="41"/>
        <v>4.2471042471042469E-2</v>
      </c>
      <c r="Y141" s="77">
        <v>17</v>
      </c>
      <c r="Z141" s="97">
        <f t="shared" si="42"/>
        <v>2.0190023752969122E-2</v>
      </c>
      <c r="AA141" s="77">
        <v>3</v>
      </c>
      <c r="AB141" s="97">
        <f t="shared" si="43"/>
        <v>4.160887656033287E-3</v>
      </c>
      <c r="AC141" s="77">
        <v>0</v>
      </c>
      <c r="AD141" s="101">
        <f t="shared" si="45"/>
        <v>0</v>
      </c>
      <c r="AE141" s="151">
        <v>0</v>
      </c>
      <c r="AF141" s="151">
        <v>0</v>
      </c>
      <c r="AG141" s="151">
        <v>0</v>
      </c>
      <c r="AH141" s="151">
        <v>1</v>
      </c>
      <c r="AI141" s="78">
        <f t="shared" si="46"/>
        <v>0</v>
      </c>
      <c r="AJ141" s="78">
        <f t="shared" si="47"/>
        <v>0</v>
      </c>
      <c r="AK141" s="78">
        <f t="shared" si="48"/>
        <v>0</v>
      </c>
      <c r="AL141" s="78">
        <f t="shared" si="49"/>
        <v>0</v>
      </c>
    </row>
    <row r="142" spans="1:38" x14ac:dyDescent="0.2">
      <c r="A142" s="77" t="s">
        <v>299</v>
      </c>
      <c r="B142" s="77" t="s">
        <v>300</v>
      </c>
      <c r="C142" s="93">
        <v>1432</v>
      </c>
      <c r="D142" s="94">
        <v>1526</v>
      </c>
      <c r="E142" s="94">
        <v>1489</v>
      </c>
      <c r="F142" s="95">
        <v>1360</v>
      </c>
      <c r="G142" s="96">
        <v>471</v>
      </c>
      <c r="H142" s="77">
        <v>927</v>
      </c>
      <c r="I142" s="97">
        <f t="shared" si="34"/>
        <v>0.64734636871508378</v>
      </c>
      <c r="J142" s="98" t="str">
        <f t="shared" si="35"/>
        <v>62.2% - 67.2%</v>
      </c>
      <c r="K142" s="246">
        <v>532</v>
      </c>
      <c r="L142" s="246">
        <v>954</v>
      </c>
      <c r="M142" s="97">
        <f t="shared" si="44"/>
        <v>0.62516382699868933</v>
      </c>
      <c r="N142" s="98" t="str">
        <f t="shared" si="36"/>
        <v>60.1% - 64.9%</v>
      </c>
      <c r="O142" s="77">
        <v>513</v>
      </c>
      <c r="P142" s="246">
        <v>932</v>
      </c>
      <c r="Q142" s="97">
        <f t="shared" si="37"/>
        <v>0.62592343854936194</v>
      </c>
      <c r="R142" s="98" t="str">
        <f t="shared" si="38"/>
        <v>60.1% - 65.0%</v>
      </c>
      <c r="S142" s="94">
        <v>459</v>
      </c>
      <c r="T142" s="94">
        <v>854</v>
      </c>
      <c r="U142" s="97">
        <f t="shared" si="39"/>
        <v>0.62794117647058822</v>
      </c>
      <c r="V142" s="99" t="str">
        <f t="shared" si="40"/>
        <v>60.2% - 65.3%</v>
      </c>
      <c r="W142" s="96">
        <v>34</v>
      </c>
      <c r="X142" s="97">
        <f t="shared" si="41"/>
        <v>2.3743016759776536E-2</v>
      </c>
      <c r="Y142" s="77">
        <v>40</v>
      </c>
      <c r="Z142" s="97">
        <f t="shared" si="42"/>
        <v>2.621231979030144E-2</v>
      </c>
      <c r="AA142" s="77">
        <v>44</v>
      </c>
      <c r="AB142" s="97">
        <f t="shared" si="43"/>
        <v>2.9550033579583614E-2</v>
      </c>
      <c r="AC142" s="77">
        <v>47</v>
      </c>
      <c r="AD142" s="101">
        <f t="shared" si="45"/>
        <v>3.4558823529411767E-2</v>
      </c>
      <c r="AE142" s="151">
        <v>0</v>
      </c>
      <c r="AF142" s="151">
        <v>0</v>
      </c>
      <c r="AG142" s="151">
        <v>0</v>
      </c>
      <c r="AH142" s="151">
        <v>0</v>
      </c>
      <c r="AI142" s="78">
        <f t="shared" si="46"/>
        <v>0</v>
      </c>
      <c r="AJ142" s="78">
        <f t="shared" si="47"/>
        <v>0</v>
      </c>
      <c r="AK142" s="78">
        <f t="shared" si="48"/>
        <v>0</v>
      </c>
      <c r="AL142" s="78">
        <f t="shared" si="49"/>
        <v>0</v>
      </c>
    </row>
    <row r="143" spans="1:38" x14ac:dyDescent="0.2">
      <c r="A143" s="77" t="s">
        <v>301</v>
      </c>
      <c r="B143" s="77" t="s">
        <v>302</v>
      </c>
      <c r="C143" s="93">
        <v>728</v>
      </c>
      <c r="D143" s="94">
        <v>790</v>
      </c>
      <c r="E143" s="94">
        <v>747</v>
      </c>
      <c r="F143" s="95">
        <v>700</v>
      </c>
      <c r="G143" s="96">
        <v>330</v>
      </c>
      <c r="H143" s="77">
        <v>398</v>
      </c>
      <c r="I143" s="97">
        <f t="shared" si="34"/>
        <v>0.54670329670329665</v>
      </c>
      <c r="J143" s="98" t="str">
        <f t="shared" si="35"/>
        <v>51.0% - 58.3%</v>
      </c>
      <c r="K143" s="246">
        <v>342</v>
      </c>
      <c r="L143" s="246">
        <v>438</v>
      </c>
      <c r="M143" s="97">
        <f t="shared" si="44"/>
        <v>0.5544303797468354</v>
      </c>
      <c r="N143" s="98" t="str">
        <f t="shared" si="36"/>
        <v>52.0% - 58.9%</v>
      </c>
      <c r="O143" s="77">
        <v>305</v>
      </c>
      <c r="P143" s="246">
        <v>435</v>
      </c>
      <c r="Q143" s="97">
        <f t="shared" si="37"/>
        <v>0.58232931726907633</v>
      </c>
      <c r="R143" s="98" t="str">
        <f t="shared" si="38"/>
        <v>54.7% - 61.7%</v>
      </c>
      <c r="S143" s="94">
        <v>317</v>
      </c>
      <c r="T143" s="94">
        <v>379</v>
      </c>
      <c r="U143" s="97">
        <f t="shared" si="39"/>
        <v>0.54142857142857148</v>
      </c>
      <c r="V143" s="99" t="str">
        <f t="shared" si="40"/>
        <v>50.4% - 57.8%</v>
      </c>
      <c r="W143" s="96">
        <v>0</v>
      </c>
      <c r="X143" s="97">
        <f t="shared" si="41"/>
        <v>0</v>
      </c>
      <c r="Y143" s="77">
        <v>10</v>
      </c>
      <c r="Z143" s="97">
        <f t="shared" si="42"/>
        <v>1.2658227848101266E-2</v>
      </c>
      <c r="AA143" s="77">
        <v>7</v>
      </c>
      <c r="AB143" s="97">
        <f t="shared" si="43"/>
        <v>9.3708165997322627E-3</v>
      </c>
      <c r="AC143" s="77">
        <v>4</v>
      </c>
      <c r="AD143" s="101">
        <f t="shared" si="45"/>
        <v>5.7142857142857143E-3</v>
      </c>
      <c r="AE143" s="151">
        <v>0</v>
      </c>
      <c r="AF143" s="151">
        <v>0</v>
      </c>
      <c r="AG143" s="151">
        <v>0</v>
      </c>
      <c r="AH143" s="151">
        <v>0</v>
      </c>
      <c r="AI143" s="78">
        <f t="shared" si="46"/>
        <v>0</v>
      </c>
      <c r="AJ143" s="78">
        <f t="shared" si="47"/>
        <v>0</v>
      </c>
      <c r="AK143" s="78">
        <f t="shared" si="48"/>
        <v>0</v>
      </c>
      <c r="AL143" s="78">
        <f t="shared" si="49"/>
        <v>0</v>
      </c>
    </row>
    <row r="144" spans="1:38" x14ac:dyDescent="0.2">
      <c r="A144" s="77" t="s">
        <v>303</v>
      </c>
      <c r="B144" s="77" t="s">
        <v>304</v>
      </c>
      <c r="C144" s="93">
        <v>389</v>
      </c>
      <c r="D144" s="94">
        <v>385</v>
      </c>
      <c r="E144" s="94">
        <v>419</v>
      </c>
      <c r="F144" s="95">
        <v>386</v>
      </c>
      <c r="G144" s="96">
        <v>190</v>
      </c>
      <c r="H144" s="77">
        <v>199</v>
      </c>
      <c r="I144" s="97">
        <f t="shared" si="34"/>
        <v>0.51156812339331614</v>
      </c>
      <c r="J144" s="98" t="str">
        <f t="shared" si="35"/>
        <v>46.2% - 56.1%</v>
      </c>
      <c r="K144" s="246">
        <v>76</v>
      </c>
      <c r="L144" s="246">
        <v>309</v>
      </c>
      <c r="M144" s="97">
        <f t="shared" si="44"/>
        <v>0.80259740259740264</v>
      </c>
      <c r="N144" s="98" t="str">
        <f t="shared" si="36"/>
        <v>76.0% - 83.9%</v>
      </c>
      <c r="O144" s="77">
        <v>61</v>
      </c>
      <c r="P144" s="246">
        <v>358</v>
      </c>
      <c r="Q144" s="97">
        <f t="shared" si="37"/>
        <v>0.85441527446300713</v>
      </c>
      <c r="R144" s="98" t="str">
        <f t="shared" si="38"/>
        <v>81.7% - 88.5%</v>
      </c>
      <c r="S144" s="94">
        <v>66</v>
      </c>
      <c r="T144" s="94">
        <v>320</v>
      </c>
      <c r="U144" s="97">
        <f t="shared" si="39"/>
        <v>0.82901554404145072</v>
      </c>
      <c r="V144" s="99" t="str">
        <f t="shared" si="40"/>
        <v>78.8% - 86.3%</v>
      </c>
      <c r="W144" s="96">
        <v>0</v>
      </c>
      <c r="X144" s="97">
        <f t="shared" si="41"/>
        <v>0</v>
      </c>
      <c r="Y144" s="77">
        <v>0</v>
      </c>
      <c r="Z144" s="97">
        <f t="shared" si="42"/>
        <v>0</v>
      </c>
      <c r="AA144" s="77">
        <v>0</v>
      </c>
      <c r="AB144" s="97">
        <f t="shared" si="43"/>
        <v>0</v>
      </c>
      <c r="AC144" s="77">
        <v>0</v>
      </c>
      <c r="AD144" s="101">
        <f t="shared" si="45"/>
        <v>0</v>
      </c>
      <c r="AE144" s="151">
        <v>0</v>
      </c>
      <c r="AF144" s="151">
        <v>0</v>
      </c>
      <c r="AG144" s="151">
        <v>0</v>
      </c>
      <c r="AH144" s="151">
        <v>0</v>
      </c>
      <c r="AI144" s="78">
        <f t="shared" si="46"/>
        <v>0</v>
      </c>
      <c r="AJ144" s="78">
        <f t="shared" si="47"/>
        <v>0</v>
      </c>
      <c r="AK144" s="78">
        <f t="shared" si="48"/>
        <v>0</v>
      </c>
      <c r="AL144" s="78">
        <f t="shared" si="49"/>
        <v>0</v>
      </c>
    </row>
    <row r="145" spans="1:38" x14ac:dyDescent="0.2">
      <c r="A145" s="77" t="s">
        <v>305</v>
      </c>
      <c r="B145" s="77" t="s">
        <v>306</v>
      </c>
      <c r="C145" s="93">
        <v>394</v>
      </c>
      <c r="D145" s="94">
        <v>407</v>
      </c>
      <c r="E145" s="94">
        <v>375</v>
      </c>
      <c r="F145" s="95">
        <v>374</v>
      </c>
      <c r="G145" s="96">
        <v>77</v>
      </c>
      <c r="H145" s="77">
        <v>317</v>
      </c>
      <c r="I145" s="97">
        <f t="shared" si="34"/>
        <v>0.80456852791878175</v>
      </c>
      <c r="J145" s="98" t="str">
        <f t="shared" si="35"/>
        <v>76.3% - 84.1%</v>
      </c>
      <c r="K145" s="246">
        <v>74</v>
      </c>
      <c r="L145" s="246">
        <v>333</v>
      </c>
      <c r="M145" s="97">
        <f t="shared" si="44"/>
        <v>0.81818181818181823</v>
      </c>
      <c r="N145" s="98" t="str">
        <f t="shared" si="36"/>
        <v>77.8% - 85.3%</v>
      </c>
      <c r="O145" s="77">
        <v>64</v>
      </c>
      <c r="P145" s="246">
        <v>311</v>
      </c>
      <c r="Q145" s="97">
        <f t="shared" si="37"/>
        <v>0.82933333333333337</v>
      </c>
      <c r="R145" s="98" t="str">
        <f t="shared" si="38"/>
        <v>78.8% - 86.4%</v>
      </c>
      <c r="S145" s="94">
        <v>71</v>
      </c>
      <c r="T145" s="94">
        <v>303</v>
      </c>
      <c r="U145" s="97">
        <f t="shared" si="39"/>
        <v>0.81016042780748665</v>
      </c>
      <c r="V145" s="99" t="str">
        <f t="shared" si="40"/>
        <v>76.7% - 84.7%</v>
      </c>
      <c r="W145" s="96">
        <v>0</v>
      </c>
      <c r="X145" s="97">
        <f t="shared" si="41"/>
        <v>0</v>
      </c>
      <c r="Y145" s="77">
        <v>0</v>
      </c>
      <c r="Z145" s="97">
        <f t="shared" si="42"/>
        <v>0</v>
      </c>
      <c r="AA145" s="77">
        <v>0</v>
      </c>
      <c r="AB145" s="97">
        <f t="shared" si="43"/>
        <v>0</v>
      </c>
      <c r="AC145" s="77">
        <v>0</v>
      </c>
      <c r="AD145" s="101">
        <f t="shared" si="45"/>
        <v>0</v>
      </c>
      <c r="AE145" s="151">
        <v>0</v>
      </c>
      <c r="AF145" s="151">
        <v>0</v>
      </c>
      <c r="AG145" s="151">
        <v>0</v>
      </c>
      <c r="AH145" s="151">
        <v>0</v>
      </c>
      <c r="AI145" s="78">
        <f t="shared" si="46"/>
        <v>0</v>
      </c>
      <c r="AJ145" s="78">
        <f t="shared" si="47"/>
        <v>0</v>
      </c>
      <c r="AK145" s="78">
        <f t="shared" si="48"/>
        <v>0</v>
      </c>
      <c r="AL145" s="78">
        <f t="shared" si="49"/>
        <v>0</v>
      </c>
    </row>
    <row r="146" spans="1:38" x14ac:dyDescent="0.2">
      <c r="A146" s="106" t="s">
        <v>307</v>
      </c>
      <c r="B146" s="106" t="s">
        <v>308</v>
      </c>
      <c r="C146" s="102">
        <v>1173</v>
      </c>
      <c r="D146" s="103">
        <v>1286</v>
      </c>
      <c r="E146" s="103">
        <v>1241</v>
      </c>
      <c r="F146" s="104">
        <v>1206</v>
      </c>
      <c r="G146" s="105">
        <v>356</v>
      </c>
      <c r="H146" s="106">
        <v>765</v>
      </c>
      <c r="I146" s="107">
        <f t="shared" si="34"/>
        <v>0.65217391304347827</v>
      </c>
      <c r="J146" s="108" t="str">
        <f t="shared" si="35"/>
        <v>62.4% - 67.9%</v>
      </c>
      <c r="K146" s="249">
        <v>347</v>
      </c>
      <c r="L146" s="249">
        <v>894</v>
      </c>
      <c r="M146" s="107">
        <f t="shared" si="44"/>
        <v>0.69517884914463457</v>
      </c>
      <c r="N146" s="108" t="str">
        <f t="shared" si="36"/>
        <v>66.9% - 72.0%</v>
      </c>
      <c r="O146" s="106">
        <v>356</v>
      </c>
      <c r="P146" s="249">
        <v>845</v>
      </c>
      <c r="Q146" s="107">
        <f t="shared" si="37"/>
        <v>0.68090249798549551</v>
      </c>
      <c r="R146" s="108" t="str">
        <f t="shared" si="38"/>
        <v>65.4% - 70.6%</v>
      </c>
      <c r="S146" s="103">
        <v>371</v>
      </c>
      <c r="T146" s="103">
        <v>829</v>
      </c>
      <c r="U146" s="107">
        <f t="shared" si="39"/>
        <v>0.68739635157545609</v>
      </c>
      <c r="V146" s="109" t="str">
        <f t="shared" si="40"/>
        <v>66.1% - 71.3%</v>
      </c>
      <c r="W146" s="105">
        <v>52</v>
      </c>
      <c r="X146" s="107">
        <f t="shared" si="41"/>
        <v>4.4330775788576297E-2</v>
      </c>
      <c r="Y146" s="106">
        <v>45</v>
      </c>
      <c r="Z146" s="107">
        <f t="shared" si="42"/>
        <v>3.4992223950233284E-2</v>
      </c>
      <c r="AA146" s="106">
        <v>40</v>
      </c>
      <c r="AB146" s="107">
        <f t="shared" si="43"/>
        <v>3.2232070910556E-2</v>
      </c>
      <c r="AC146" s="106">
        <v>6</v>
      </c>
      <c r="AD146" s="111">
        <f t="shared" si="45"/>
        <v>4.9751243781094526E-3</v>
      </c>
      <c r="AE146" s="151">
        <v>0</v>
      </c>
      <c r="AF146" s="151">
        <v>0</v>
      </c>
      <c r="AG146" s="151">
        <v>0</v>
      </c>
      <c r="AH146" s="151">
        <v>0</v>
      </c>
      <c r="AI146" s="78">
        <f t="shared" si="46"/>
        <v>0</v>
      </c>
      <c r="AJ146" s="78">
        <f t="shared" si="47"/>
        <v>0</v>
      </c>
      <c r="AK146" s="78">
        <f t="shared" si="48"/>
        <v>0</v>
      </c>
      <c r="AL146" s="78">
        <f t="shared" si="49"/>
        <v>0</v>
      </c>
    </row>
    <row r="147" spans="1:38" x14ac:dyDescent="0.2">
      <c r="C147" s="112"/>
      <c r="D147" s="112"/>
      <c r="E147" s="112"/>
      <c r="F147" s="112"/>
      <c r="G147" s="112"/>
      <c r="H147" s="112"/>
      <c r="I147" s="112"/>
      <c r="J147" s="112"/>
      <c r="K147" s="196"/>
      <c r="L147" s="196"/>
      <c r="M147" s="112"/>
      <c r="N147" s="112"/>
      <c r="O147" s="112"/>
      <c r="P147" s="112"/>
      <c r="Q147" s="112"/>
      <c r="R147" s="112"/>
      <c r="S147" s="112"/>
      <c r="T147" s="112"/>
      <c r="U147" s="112"/>
      <c r="V147" s="112"/>
      <c r="W147" s="112"/>
      <c r="X147" s="112"/>
      <c r="Y147" s="112"/>
      <c r="Z147" s="112"/>
      <c r="AA147" s="112"/>
      <c r="AB147" s="112"/>
      <c r="AC147" s="112"/>
      <c r="AD147" s="112"/>
      <c r="AI147" s="78"/>
      <c r="AJ147" s="78"/>
      <c r="AK147" s="78"/>
    </row>
    <row r="148" spans="1:38" x14ac:dyDescent="0.2">
      <c r="A148" s="57" t="s">
        <v>42</v>
      </c>
      <c r="F148" s="113"/>
      <c r="G148" s="113"/>
      <c r="H148" s="113"/>
      <c r="I148" s="113"/>
      <c r="J148" s="113"/>
      <c r="K148" s="248"/>
      <c r="L148" s="248"/>
      <c r="M148" s="113"/>
      <c r="N148" s="113"/>
      <c r="O148" s="113"/>
      <c r="P148" s="113"/>
      <c r="Q148" s="113"/>
      <c r="R148" s="113"/>
      <c r="S148" s="113"/>
      <c r="T148" s="113"/>
      <c r="U148" s="113"/>
      <c r="AI148" s="78"/>
      <c r="AJ148" s="78"/>
      <c r="AK148" s="78"/>
    </row>
    <row r="149" spans="1:38" x14ac:dyDescent="0.2">
      <c r="A149" s="93"/>
      <c r="B149" s="114" t="s">
        <v>309</v>
      </c>
      <c r="F149" s="113"/>
      <c r="G149" s="113"/>
      <c r="H149" s="113"/>
      <c r="I149" s="113"/>
      <c r="J149" s="113"/>
      <c r="K149" s="248"/>
      <c r="L149" s="248"/>
      <c r="M149" s="113"/>
      <c r="N149" s="113"/>
      <c r="O149" s="113"/>
      <c r="P149" s="113"/>
      <c r="Q149" s="113"/>
      <c r="R149" s="113"/>
      <c r="S149" s="113"/>
      <c r="T149" s="113"/>
      <c r="U149" s="113" t="s">
        <v>2261</v>
      </c>
      <c r="AC149" s="115">
        <v>1</v>
      </c>
      <c r="AI149" s="78"/>
      <c r="AJ149" s="78"/>
      <c r="AK149" s="78"/>
    </row>
    <row r="150" spans="1:38" x14ac:dyDescent="0.2">
      <c r="B150" s="114" t="s">
        <v>310</v>
      </c>
      <c r="F150" s="113"/>
      <c r="G150" s="113"/>
      <c r="H150" s="113"/>
      <c r="I150" s="113"/>
      <c r="J150" s="113"/>
      <c r="K150" s="248"/>
      <c r="L150" s="248"/>
      <c r="M150" s="113"/>
      <c r="N150" s="113"/>
      <c r="O150" s="113"/>
      <c r="P150" s="113"/>
      <c r="Q150" s="113"/>
      <c r="R150" s="113"/>
      <c r="S150" s="113"/>
      <c r="T150" s="113"/>
      <c r="U150" s="197">
        <f>MIN(U$9:U$146)</f>
        <v>0.38095238095238093</v>
      </c>
      <c r="V150" s="181"/>
    </row>
    <row r="151" spans="1:38" x14ac:dyDescent="0.2">
      <c r="A151" s="116"/>
      <c r="B151" s="114" t="s">
        <v>311</v>
      </c>
      <c r="F151" s="113"/>
      <c r="G151" s="113"/>
      <c r="H151" s="113"/>
      <c r="I151" s="113"/>
      <c r="J151" s="113"/>
      <c r="K151" s="248"/>
      <c r="L151" s="248"/>
      <c r="M151" s="113"/>
      <c r="N151" s="113"/>
      <c r="O151" s="113"/>
      <c r="P151" s="113"/>
      <c r="Q151" s="113"/>
      <c r="R151" s="113"/>
      <c r="S151" s="113"/>
      <c r="T151" s="113"/>
      <c r="U151" s="197">
        <f>MAX(U$9:U$146)</f>
        <v>0.93154947106409458</v>
      </c>
      <c r="V151" s="181"/>
    </row>
    <row r="152" spans="1:38" x14ac:dyDescent="0.2">
      <c r="B152" s="80"/>
      <c r="F152" s="113"/>
      <c r="G152" s="113"/>
      <c r="H152" s="113"/>
      <c r="I152" s="113"/>
      <c r="J152" s="113"/>
      <c r="K152" s="248"/>
      <c r="L152" s="248"/>
      <c r="M152" s="113"/>
      <c r="N152" s="113"/>
      <c r="O152" s="113"/>
      <c r="P152" s="113"/>
      <c r="Q152" s="113"/>
      <c r="R152" s="113"/>
      <c r="S152" s="113"/>
      <c r="T152" s="113"/>
      <c r="U152" s="113"/>
      <c r="V152" s="181"/>
    </row>
    <row r="155" spans="1:38" x14ac:dyDescent="0.2">
      <c r="C155" s="94"/>
      <c r="D155" s="94"/>
      <c r="E155" s="94"/>
      <c r="F155" s="94"/>
      <c r="G155" s="94"/>
      <c r="H155" s="94"/>
      <c r="I155" s="94"/>
      <c r="J155" s="94"/>
      <c r="M155" s="94"/>
      <c r="N155" s="94"/>
      <c r="O155" s="94"/>
      <c r="P155" s="94"/>
      <c r="Q155" s="94"/>
      <c r="R155" s="94"/>
      <c r="S155" s="94"/>
      <c r="T155" s="94"/>
      <c r="U155" s="94"/>
      <c r="V155" s="94"/>
      <c r="W155" s="94"/>
      <c r="X155" s="94"/>
      <c r="Y155" s="94"/>
      <c r="Z155" s="94"/>
      <c r="AA155" s="94"/>
      <c r="AB155" s="94"/>
      <c r="AC155" s="94"/>
      <c r="AD155" s="94"/>
    </row>
  </sheetData>
  <mergeCells count="11">
    <mergeCell ref="AC7:AD7"/>
    <mergeCell ref="C6:F6"/>
    <mergeCell ref="G6:V6"/>
    <mergeCell ref="W6:AD6"/>
    <mergeCell ref="G7:J7"/>
    <mergeCell ref="K7:N7"/>
    <mergeCell ref="O7:R7"/>
    <mergeCell ref="S7:V7"/>
    <mergeCell ref="W7:X7"/>
    <mergeCell ref="Y7:Z7"/>
    <mergeCell ref="AA7:AB7"/>
  </mergeCells>
  <conditionalFormatting sqref="X9:X146 Z9:Z146 AB9:AB146 AD9:AD146">
    <cfRule type="cellIs" dxfId="146" priority="4" stopIfTrue="1" operator="greaterThan">
      <formula>0.05</formula>
    </cfRule>
    <cfRule type="cellIs" dxfId="145" priority="5" stopIfTrue="1" operator="lessThan">
      <formula>0</formula>
    </cfRule>
  </conditionalFormatting>
  <conditionalFormatting sqref="C9:F146">
    <cfRule type="expression" dxfId="144" priority="6" stopIfTrue="1">
      <formula>AE9=1</formula>
    </cfRule>
  </conditionalFormatting>
  <conditionalFormatting sqref="A149">
    <cfRule type="expression" dxfId="143" priority="3" stopIfTrue="1">
      <formula>AC149=1</formula>
    </cfRule>
  </conditionalFormatting>
  <pageMargins left="0.39370078740157483" right="0.39370078740157483" top="0.39370078740157483" bottom="0.39370078740157483" header="0.31496062992125984" footer="0.31496062992125984"/>
  <pageSetup paperSize="9" scale="40" fitToHeight="2"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S140"/>
  <sheetViews>
    <sheetView workbookViewId="0"/>
  </sheetViews>
  <sheetFormatPr defaultRowHeight="15" x14ac:dyDescent="0.25"/>
  <cols>
    <col min="1" max="7" width="9.140625" style="117"/>
    <col min="8" max="8" width="10.140625" style="117" bestFit="1" customWidth="1"/>
    <col min="9" max="9" width="10.7109375" style="117" customWidth="1"/>
    <col min="10" max="17" width="9.140625" style="117"/>
    <col min="18" max="18" width="10.140625" style="117" bestFit="1" customWidth="1"/>
    <col min="19" max="19" width="10.7109375" style="117" customWidth="1"/>
    <col min="20" max="16384" width="9.140625" style="117"/>
  </cols>
  <sheetData>
    <row r="1" spans="1:19" ht="77.25" x14ac:dyDescent="0.25">
      <c r="A1" s="117" t="s">
        <v>312</v>
      </c>
      <c r="B1" s="117" t="s">
        <v>313</v>
      </c>
      <c r="C1" s="117" t="s">
        <v>71</v>
      </c>
      <c r="D1" s="117" t="s">
        <v>72</v>
      </c>
      <c r="E1" s="118" t="s">
        <v>314</v>
      </c>
      <c r="F1" s="118" t="s">
        <v>315</v>
      </c>
      <c r="G1" s="118" t="s">
        <v>316</v>
      </c>
      <c r="H1" s="118" t="s">
        <v>317</v>
      </c>
      <c r="I1" s="118" t="s">
        <v>318</v>
      </c>
      <c r="K1" s="117" t="s">
        <v>312</v>
      </c>
      <c r="L1" s="117" t="s">
        <v>313</v>
      </c>
      <c r="M1" s="117" t="s">
        <v>71</v>
      </c>
      <c r="N1" s="117" t="s">
        <v>72</v>
      </c>
      <c r="O1" s="118" t="s">
        <v>314</v>
      </c>
      <c r="P1" s="118" t="s">
        <v>315</v>
      </c>
      <c r="Q1" s="118" t="s">
        <v>316</v>
      </c>
      <c r="R1" s="118" t="s">
        <v>317</v>
      </c>
      <c r="S1" s="118" t="s">
        <v>318</v>
      </c>
    </row>
    <row r="2" spans="1:19" x14ac:dyDescent="0.25">
      <c r="A2" s="117" t="s">
        <v>319</v>
      </c>
      <c r="B2" s="117" t="s">
        <v>320</v>
      </c>
      <c r="C2" s="117" t="s">
        <v>193</v>
      </c>
      <c r="D2" s="117" t="s">
        <v>321</v>
      </c>
      <c r="E2" s="119">
        <v>8.7487283825025436E-2</v>
      </c>
      <c r="F2" s="119">
        <v>0.91251271617497454</v>
      </c>
      <c r="G2" s="27">
        <v>0</v>
      </c>
      <c r="H2" s="27">
        <v>0.20835894283958201</v>
      </c>
      <c r="I2" s="27">
        <v>4.0858018386107364E-3</v>
      </c>
      <c r="K2" s="117" t="s">
        <v>319</v>
      </c>
      <c r="L2" s="117" t="s">
        <v>320</v>
      </c>
      <c r="M2" s="117" t="s">
        <v>193</v>
      </c>
      <c r="N2" s="117" t="s">
        <v>321</v>
      </c>
      <c r="O2" s="119">
        <v>8.7487283825025436E-2</v>
      </c>
      <c r="P2" s="119">
        <v>0.91251271617497454</v>
      </c>
      <c r="Q2" s="27">
        <v>0</v>
      </c>
      <c r="R2" s="27">
        <v>0.20835894283958201</v>
      </c>
      <c r="S2" s="27">
        <v>4.0858018386107364E-3</v>
      </c>
    </row>
    <row r="3" spans="1:19" x14ac:dyDescent="0.25">
      <c r="A3" s="117" t="s">
        <v>319</v>
      </c>
      <c r="B3" s="117" t="s">
        <v>320</v>
      </c>
      <c r="C3" s="117" t="s">
        <v>186</v>
      </c>
      <c r="D3" s="117" t="s">
        <v>322</v>
      </c>
      <c r="E3" s="119">
        <v>0.36240090600226499</v>
      </c>
      <c r="F3" s="119">
        <v>0.63759909399773496</v>
      </c>
      <c r="G3" s="27">
        <v>0</v>
      </c>
      <c r="H3" s="27">
        <v>-2.3230088495575174E-2</v>
      </c>
      <c r="I3" s="27">
        <v>-6.560846560846556E-2</v>
      </c>
      <c r="K3" s="117" t="s">
        <v>319</v>
      </c>
      <c r="L3" s="117" t="s">
        <v>320</v>
      </c>
      <c r="M3" s="117" t="s">
        <v>186</v>
      </c>
      <c r="N3" s="117" t="s">
        <v>322</v>
      </c>
      <c r="O3" s="119">
        <v>0.36240090600226499</v>
      </c>
      <c r="P3" s="119">
        <v>0.63759909399773496</v>
      </c>
      <c r="Q3" s="27">
        <v>0</v>
      </c>
      <c r="R3" s="27">
        <v>-2.3230088495575174E-2</v>
      </c>
      <c r="S3" s="27">
        <v>-6.560846560846556E-2</v>
      </c>
    </row>
    <row r="4" spans="1:19" x14ac:dyDescent="0.25">
      <c r="A4" s="117" t="s">
        <v>319</v>
      </c>
      <c r="B4" s="117" t="s">
        <v>320</v>
      </c>
      <c r="C4" s="117" t="s">
        <v>247</v>
      </c>
      <c r="D4" s="117" t="s">
        <v>323</v>
      </c>
      <c r="E4" s="119">
        <v>0.51260504201680668</v>
      </c>
      <c r="F4" s="119">
        <v>0.47899159663865548</v>
      </c>
      <c r="G4" s="27">
        <v>8.4033613445378148E-3</v>
      </c>
      <c r="H4" s="27">
        <v>8.2521117608836958E-2</v>
      </c>
      <c r="I4" s="27">
        <v>-0.11359404096834269</v>
      </c>
      <c r="K4" s="117" t="s">
        <v>319</v>
      </c>
      <c r="L4" s="117" t="s">
        <v>320</v>
      </c>
      <c r="M4" s="117" t="s">
        <v>238</v>
      </c>
      <c r="N4" s="117" t="s">
        <v>324</v>
      </c>
      <c r="O4" s="119">
        <v>0.56213017751479288</v>
      </c>
      <c r="P4" s="119">
        <v>0.43786982248520712</v>
      </c>
      <c r="Q4" s="27">
        <v>0</v>
      </c>
      <c r="R4" s="27">
        <v>-4.3847241867043807E-2</v>
      </c>
      <c r="S4" s="27">
        <v>-0.13554987212276215</v>
      </c>
    </row>
    <row r="5" spans="1:19" x14ac:dyDescent="0.25">
      <c r="A5" s="117" t="s">
        <v>319</v>
      </c>
      <c r="B5" s="117" t="s">
        <v>320</v>
      </c>
      <c r="C5" s="117" t="s">
        <v>238</v>
      </c>
      <c r="D5" s="117" t="s">
        <v>324</v>
      </c>
      <c r="E5" s="119">
        <v>0.56213017751479288</v>
      </c>
      <c r="F5" s="119">
        <v>0.43786982248520712</v>
      </c>
      <c r="G5" s="27">
        <v>0</v>
      </c>
      <c r="H5" s="27">
        <v>-4.3847241867043807E-2</v>
      </c>
      <c r="I5" s="27">
        <v>-0.13554987212276215</v>
      </c>
      <c r="K5" s="117" t="s">
        <v>319</v>
      </c>
      <c r="L5" s="117" t="s">
        <v>320</v>
      </c>
      <c r="M5" s="117" t="s">
        <v>184</v>
      </c>
      <c r="N5" s="117" t="s">
        <v>325</v>
      </c>
      <c r="O5" s="119">
        <v>0.58565500889152344</v>
      </c>
      <c r="P5" s="119">
        <v>0.41434499110847661</v>
      </c>
      <c r="Q5" s="27">
        <v>0</v>
      </c>
      <c r="R5" s="27">
        <v>2.3820361098467524E-2</v>
      </c>
      <c r="S5" s="27">
        <v>-1.8329938900203624E-2</v>
      </c>
    </row>
    <row r="6" spans="1:19" x14ac:dyDescent="0.25">
      <c r="A6" s="117" t="s">
        <v>319</v>
      </c>
      <c r="B6" s="117" t="s">
        <v>320</v>
      </c>
      <c r="C6" s="117" t="s">
        <v>255</v>
      </c>
      <c r="D6" s="117" t="s">
        <v>326</v>
      </c>
      <c r="E6" s="119">
        <v>0.57567567567567568</v>
      </c>
      <c r="F6" s="119">
        <v>0.39729729729729729</v>
      </c>
      <c r="G6" s="27">
        <v>2.7027027027027029E-2</v>
      </c>
      <c r="H6" s="27">
        <v>-4.6186895810955919E-2</v>
      </c>
      <c r="I6" s="27">
        <v>-0.1360186806771746</v>
      </c>
      <c r="K6" s="117" t="s">
        <v>319</v>
      </c>
      <c r="L6" s="117" t="s">
        <v>320</v>
      </c>
      <c r="M6" s="117" t="s">
        <v>262</v>
      </c>
      <c r="N6" s="117" t="s">
        <v>327</v>
      </c>
      <c r="O6" s="119">
        <v>0.5859247135842881</v>
      </c>
      <c r="P6" s="119">
        <v>0.41407528641571195</v>
      </c>
      <c r="Q6" s="27">
        <v>0</v>
      </c>
      <c r="R6" s="27">
        <v>2.9934640522875817</v>
      </c>
      <c r="S6" s="27">
        <v>-0.13578500707213581</v>
      </c>
    </row>
    <row r="7" spans="1:19" x14ac:dyDescent="0.25">
      <c r="A7" s="117" t="s">
        <v>319</v>
      </c>
      <c r="B7" s="117" t="s">
        <v>320</v>
      </c>
      <c r="C7" s="117" t="s">
        <v>301</v>
      </c>
      <c r="D7" s="117" t="s">
        <v>328</v>
      </c>
      <c r="E7" s="119">
        <v>0.58232931726907633</v>
      </c>
      <c r="F7" s="119">
        <v>0.40829986613119146</v>
      </c>
      <c r="G7" s="27">
        <v>9.3708165997322627E-3</v>
      </c>
      <c r="H7" s="27">
        <v>6.0326472675656495E-2</v>
      </c>
      <c r="I7" s="27">
        <v>-4.2614546619673233E-2</v>
      </c>
      <c r="K7" s="117" t="s">
        <v>319</v>
      </c>
      <c r="L7" s="117" t="s">
        <v>320</v>
      </c>
      <c r="M7" s="117" t="s">
        <v>113</v>
      </c>
      <c r="N7" s="117" t="s">
        <v>329</v>
      </c>
      <c r="O7" s="119">
        <v>0.59453471196454943</v>
      </c>
      <c r="P7" s="119">
        <v>0.40546528803545051</v>
      </c>
      <c r="Q7" s="27">
        <v>0</v>
      </c>
      <c r="R7" s="27">
        <v>-7.9694137638062879E-2</v>
      </c>
      <c r="S7" s="27">
        <v>-0.14371541501976282</v>
      </c>
    </row>
    <row r="8" spans="1:19" x14ac:dyDescent="0.25">
      <c r="A8" s="117" t="s">
        <v>319</v>
      </c>
      <c r="B8" s="117" t="s">
        <v>320</v>
      </c>
      <c r="C8" s="117" t="s">
        <v>184</v>
      </c>
      <c r="D8" s="117" t="s">
        <v>325</v>
      </c>
      <c r="E8" s="119">
        <v>0.58565500889152344</v>
      </c>
      <c r="F8" s="119">
        <v>0.41434499110847661</v>
      </c>
      <c r="G8" s="27">
        <v>0</v>
      </c>
      <c r="H8" s="27">
        <v>2.3820361098467524E-2</v>
      </c>
      <c r="I8" s="27">
        <v>-1.8329938900203624E-2</v>
      </c>
      <c r="K8" s="117" t="s">
        <v>319</v>
      </c>
      <c r="L8" s="117" t="s">
        <v>320</v>
      </c>
      <c r="M8" s="117" t="s">
        <v>91</v>
      </c>
      <c r="N8" s="117" t="s">
        <v>330</v>
      </c>
      <c r="O8" s="119">
        <v>0.62996158770806654</v>
      </c>
      <c r="P8" s="119">
        <v>0.37003841229193341</v>
      </c>
      <c r="Q8" s="27">
        <v>0</v>
      </c>
      <c r="R8" s="27">
        <v>0.32738474612279589</v>
      </c>
      <c r="S8" s="27">
        <v>-9.1199999999999948E-2</v>
      </c>
    </row>
    <row r="9" spans="1:19" x14ac:dyDescent="0.25">
      <c r="A9" s="117" t="s">
        <v>319</v>
      </c>
      <c r="B9" s="117" t="s">
        <v>320</v>
      </c>
      <c r="C9" s="117" t="s">
        <v>262</v>
      </c>
      <c r="D9" s="117" t="s">
        <v>327</v>
      </c>
      <c r="E9" s="119">
        <v>0.5859247135842881</v>
      </c>
      <c r="F9" s="119">
        <v>0.41407528641571195</v>
      </c>
      <c r="G9" s="27">
        <v>0</v>
      </c>
      <c r="H9" s="27">
        <v>2.9934640522875817</v>
      </c>
      <c r="I9" s="27">
        <v>-0.13578500707213581</v>
      </c>
      <c r="K9" s="117" t="s">
        <v>319</v>
      </c>
      <c r="L9" s="117" t="s">
        <v>320</v>
      </c>
      <c r="M9" s="117" t="s">
        <v>265</v>
      </c>
      <c r="N9" s="117" t="s">
        <v>331</v>
      </c>
      <c r="O9" s="119">
        <v>0.64161849710982655</v>
      </c>
      <c r="P9" s="119">
        <v>0.3583815028901734</v>
      </c>
      <c r="Q9" s="27">
        <v>0</v>
      </c>
      <c r="R9" s="27">
        <v>9.378292939936772E-2</v>
      </c>
      <c r="S9" s="27">
        <v>2.0398132219218379E-2</v>
      </c>
    </row>
    <row r="10" spans="1:19" x14ac:dyDescent="0.25">
      <c r="A10" s="117" t="s">
        <v>319</v>
      </c>
      <c r="B10" s="117" t="s">
        <v>320</v>
      </c>
      <c r="C10" s="117" t="s">
        <v>286</v>
      </c>
      <c r="D10" s="117" t="s">
        <v>332</v>
      </c>
      <c r="E10" s="119">
        <v>0.58709677419354833</v>
      </c>
      <c r="F10" s="119">
        <v>0.39096774193548389</v>
      </c>
      <c r="G10" s="27">
        <v>2.1935483870967741E-2</v>
      </c>
      <c r="H10" s="27">
        <v>-1.8366054464851178E-2</v>
      </c>
      <c r="I10" s="27">
        <v>-4.9079754601227044E-2</v>
      </c>
      <c r="K10" s="117" t="s">
        <v>319</v>
      </c>
      <c r="L10" s="117" t="s">
        <v>320</v>
      </c>
      <c r="M10" s="117" t="s">
        <v>179</v>
      </c>
      <c r="N10" s="117" t="s">
        <v>333</v>
      </c>
      <c r="O10" s="119">
        <v>0.64604316546762586</v>
      </c>
      <c r="P10" s="119">
        <v>0.35395683453237409</v>
      </c>
      <c r="Q10" s="27">
        <v>0</v>
      </c>
      <c r="R10" s="27">
        <v>1.9061583577712593E-2</v>
      </c>
      <c r="S10" s="27">
        <v>-2.3533544081489333E-2</v>
      </c>
    </row>
    <row r="11" spans="1:19" x14ac:dyDescent="0.25">
      <c r="A11" s="117" t="s">
        <v>319</v>
      </c>
      <c r="B11" s="117" t="s">
        <v>320</v>
      </c>
      <c r="C11" s="117" t="s">
        <v>113</v>
      </c>
      <c r="D11" s="117" t="s">
        <v>329</v>
      </c>
      <c r="E11" s="119">
        <v>0.59453471196454943</v>
      </c>
      <c r="F11" s="119">
        <v>0.40546528803545051</v>
      </c>
      <c r="G11" s="27">
        <v>0</v>
      </c>
      <c r="H11" s="27">
        <v>-7.9694137638062879E-2</v>
      </c>
      <c r="I11" s="27">
        <v>-0.14371541501976282</v>
      </c>
      <c r="K11" s="117" t="s">
        <v>319</v>
      </c>
      <c r="L11" s="117" t="s">
        <v>320</v>
      </c>
      <c r="M11" s="117" t="s">
        <v>82</v>
      </c>
      <c r="N11" s="117" t="s">
        <v>334</v>
      </c>
      <c r="O11" s="119">
        <v>0.66129032258064513</v>
      </c>
      <c r="P11" s="119">
        <v>0.33870967741935482</v>
      </c>
      <c r="Q11" s="27">
        <v>0</v>
      </c>
      <c r="R11" s="27">
        <v>-5.4419410745233932E-2</v>
      </c>
      <c r="S11" s="27">
        <v>-9.4890510948905105E-2</v>
      </c>
    </row>
    <row r="12" spans="1:19" x14ac:dyDescent="0.25">
      <c r="A12" s="117" t="s">
        <v>319</v>
      </c>
      <c r="B12" s="117" t="s">
        <v>320</v>
      </c>
      <c r="C12" s="117" t="s">
        <v>236</v>
      </c>
      <c r="D12" s="117" t="s">
        <v>335</v>
      </c>
      <c r="E12" s="119">
        <v>0.60235640648011779</v>
      </c>
      <c r="F12" s="119">
        <v>0.37923416789396169</v>
      </c>
      <c r="G12" s="27">
        <v>1.8409425625920472E-2</v>
      </c>
      <c r="H12" s="27">
        <v>2.2782903408021138E-2</v>
      </c>
      <c r="I12" s="27">
        <v>-3.82436260623229E-2</v>
      </c>
      <c r="K12" s="117" t="s">
        <v>319</v>
      </c>
      <c r="L12" s="117" t="s">
        <v>320</v>
      </c>
      <c r="M12" s="117" t="s">
        <v>102</v>
      </c>
      <c r="N12" s="117" t="s">
        <v>336</v>
      </c>
      <c r="O12" s="119">
        <v>0.67283393501805056</v>
      </c>
      <c r="P12" s="119">
        <v>0.32716606498194944</v>
      </c>
      <c r="Q12" s="27">
        <v>0</v>
      </c>
      <c r="R12" s="27">
        <v>7.6119946582493547E-2</v>
      </c>
      <c r="S12" s="27">
        <v>-9.8912270001016545E-2</v>
      </c>
    </row>
    <row r="13" spans="1:19" x14ac:dyDescent="0.25">
      <c r="A13" s="117" t="s">
        <v>319</v>
      </c>
      <c r="B13" s="117" t="s">
        <v>320</v>
      </c>
      <c r="C13" s="117" t="s">
        <v>243</v>
      </c>
      <c r="D13" s="117" t="s">
        <v>337</v>
      </c>
      <c r="E13" s="119">
        <v>0.60427807486631013</v>
      </c>
      <c r="F13" s="119">
        <v>0.38770053475935828</v>
      </c>
      <c r="G13" s="27">
        <v>8.0213903743315516E-3</v>
      </c>
      <c r="H13" s="27">
        <v>1.2863913337846977E-2</v>
      </c>
      <c r="I13" s="27">
        <v>-4.469987228607919E-2</v>
      </c>
      <c r="K13" s="117" t="s">
        <v>319</v>
      </c>
      <c r="L13" s="117" t="s">
        <v>320</v>
      </c>
      <c r="M13" s="117" t="s">
        <v>168</v>
      </c>
      <c r="N13" s="117" t="s">
        <v>338</v>
      </c>
      <c r="O13" s="119">
        <v>0.68646288209606987</v>
      </c>
      <c r="P13" s="119">
        <v>0.31353711790393013</v>
      </c>
      <c r="Q13" s="27">
        <v>0</v>
      </c>
      <c r="R13" s="27">
        <v>-3.0474531998259113E-3</v>
      </c>
      <c r="S13" s="27">
        <v>-4.2041413930140159E-2</v>
      </c>
    </row>
    <row r="14" spans="1:19" x14ac:dyDescent="0.25">
      <c r="A14" s="117" t="s">
        <v>319</v>
      </c>
      <c r="B14" s="117" t="s">
        <v>320</v>
      </c>
      <c r="C14" s="117" t="s">
        <v>231</v>
      </c>
      <c r="D14" s="117" t="s">
        <v>339</v>
      </c>
      <c r="E14" s="119">
        <v>0.60858895705521476</v>
      </c>
      <c r="F14" s="119">
        <v>0.35582822085889571</v>
      </c>
      <c r="G14" s="27">
        <v>3.5582822085889573E-2</v>
      </c>
      <c r="H14" s="27">
        <v>7.4843389383448811E-2</v>
      </c>
      <c r="I14" s="27">
        <v>-9.494725152692951E-2</v>
      </c>
      <c r="K14" s="117" t="s">
        <v>319</v>
      </c>
      <c r="L14" s="117" t="s">
        <v>320</v>
      </c>
      <c r="M14" s="117" t="s">
        <v>136</v>
      </c>
      <c r="N14" s="117" t="s">
        <v>340</v>
      </c>
      <c r="O14" s="119">
        <v>0.693304535637149</v>
      </c>
      <c r="P14" s="119">
        <v>0.30669546436285094</v>
      </c>
      <c r="Q14" s="27">
        <v>0</v>
      </c>
      <c r="R14" s="27">
        <v>2.717692734331667E-2</v>
      </c>
      <c r="S14" s="27">
        <v>-7.2608913370055039E-2</v>
      </c>
    </row>
    <row r="15" spans="1:19" x14ac:dyDescent="0.25">
      <c r="A15" s="117" t="s">
        <v>319</v>
      </c>
      <c r="B15" s="117" t="s">
        <v>320</v>
      </c>
      <c r="C15" s="117" t="s">
        <v>299</v>
      </c>
      <c r="D15" s="117" t="s">
        <v>341</v>
      </c>
      <c r="E15" s="119">
        <v>0.62609871534820827</v>
      </c>
      <c r="F15" s="119">
        <v>0.32792427315753886</v>
      </c>
      <c r="G15" s="27">
        <v>4.5977011494252873E-2</v>
      </c>
      <c r="H15" s="27">
        <v>6.1927840603123396E-2</v>
      </c>
      <c r="I15" s="27">
        <v>-3.4122448979591824E-2</v>
      </c>
      <c r="K15" s="117" t="s">
        <v>319</v>
      </c>
      <c r="L15" s="117" t="s">
        <v>320</v>
      </c>
      <c r="M15" s="117" t="s">
        <v>148</v>
      </c>
      <c r="N15" s="117" t="s">
        <v>342</v>
      </c>
      <c r="O15" s="119">
        <v>0.70220162224797222</v>
      </c>
      <c r="P15" s="119">
        <v>0.29779837775202783</v>
      </c>
      <c r="Q15" s="27">
        <v>0</v>
      </c>
      <c r="R15" s="27">
        <v>-3.7367540435025104E-2</v>
      </c>
      <c r="S15" s="27">
        <v>-8.2240340304856385E-2</v>
      </c>
    </row>
    <row r="16" spans="1:19" x14ac:dyDescent="0.25">
      <c r="A16" s="117" t="s">
        <v>319</v>
      </c>
      <c r="B16" s="117" t="s">
        <v>320</v>
      </c>
      <c r="C16" s="117" t="s">
        <v>91</v>
      </c>
      <c r="D16" s="117" t="s">
        <v>330</v>
      </c>
      <c r="E16" s="119">
        <v>0.62996158770806654</v>
      </c>
      <c r="F16" s="119">
        <v>0.37003841229193341</v>
      </c>
      <c r="G16" s="27">
        <v>0</v>
      </c>
      <c r="H16" s="27">
        <v>0.32738474612279589</v>
      </c>
      <c r="I16" s="27">
        <v>-9.1199999999999948E-2</v>
      </c>
      <c r="K16" s="117" t="s">
        <v>319</v>
      </c>
      <c r="L16" s="117" t="s">
        <v>320</v>
      </c>
      <c r="M16" s="117" t="s">
        <v>98</v>
      </c>
      <c r="N16" s="117" t="s">
        <v>343</v>
      </c>
      <c r="O16" s="119">
        <v>0.71221281741233378</v>
      </c>
      <c r="P16" s="119">
        <v>0.28778718258766628</v>
      </c>
      <c r="Q16" s="27">
        <v>0</v>
      </c>
      <c r="R16" s="27">
        <v>-7.5719474713607182E-2</v>
      </c>
      <c r="S16" s="27">
        <v>-0.13696843203756848</v>
      </c>
    </row>
    <row r="17" spans="1:19" x14ac:dyDescent="0.25">
      <c r="A17" s="117" t="s">
        <v>319</v>
      </c>
      <c r="B17" s="117" t="s">
        <v>320</v>
      </c>
      <c r="C17" s="117" t="s">
        <v>202</v>
      </c>
      <c r="D17" s="117" t="s">
        <v>344</v>
      </c>
      <c r="E17" s="119">
        <v>0.63124999999999998</v>
      </c>
      <c r="F17" s="119">
        <v>0.36562499999999998</v>
      </c>
      <c r="G17" s="27">
        <v>3.1250000000000002E-3</v>
      </c>
      <c r="H17" s="27">
        <v>-2.9935581659719546E-2</v>
      </c>
      <c r="I17" s="27">
        <v>-0.16202945990180029</v>
      </c>
      <c r="K17" s="117" t="s">
        <v>319</v>
      </c>
      <c r="L17" s="117" t="s">
        <v>320</v>
      </c>
      <c r="M17" s="117" t="s">
        <v>129</v>
      </c>
      <c r="N17" s="117" t="s">
        <v>345</v>
      </c>
      <c r="O17" s="119">
        <v>0.71582278481012662</v>
      </c>
      <c r="P17" s="119">
        <v>0.28417721518987343</v>
      </c>
      <c r="Q17" s="27">
        <v>0</v>
      </c>
      <c r="R17" s="27">
        <v>-2.1823247175359883E-2</v>
      </c>
      <c r="S17" s="27">
        <v>-5.2899745242020124E-2</v>
      </c>
    </row>
    <row r="18" spans="1:19" x14ac:dyDescent="0.25">
      <c r="A18" s="117" t="s">
        <v>319</v>
      </c>
      <c r="B18" s="117" t="s">
        <v>320</v>
      </c>
      <c r="C18" s="117" t="s">
        <v>265</v>
      </c>
      <c r="D18" s="117" t="s">
        <v>331</v>
      </c>
      <c r="E18" s="119">
        <v>0.64161849710982655</v>
      </c>
      <c r="F18" s="119">
        <v>0.3583815028901734</v>
      </c>
      <c r="G18" s="27">
        <v>0</v>
      </c>
      <c r="H18" s="27">
        <v>9.378292939936772E-2</v>
      </c>
      <c r="I18" s="27">
        <v>2.0398132219218379E-2</v>
      </c>
      <c r="K18" s="117" t="s">
        <v>319</v>
      </c>
      <c r="L18" s="117" t="s">
        <v>320</v>
      </c>
      <c r="M18" s="117" t="s">
        <v>174</v>
      </c>
      <c r="N18" s="117" t="s">
        <v>346</v>
      </c>
      <c r="O18" s="119">
        <v>0.71590052750565181</v>
      </c>
      <c r="P18" s="119">
        <v>0.28409947249434814</v>
      </c>
      <c r="Q18" s="27">
        <v>0</v>
      </c>
      <c r="R18" s="27">
        <v>5.0881013660661223E-2</v>
      </c>
      <c r="S18" s="27">
        <v>3.7326558530388798E-2</v>
      </c>
    </row>
    <row r="19" spans="1:19" x14ac:dyDescent="0.25">
      <c r="A19" s="117" t="s">
        <v>319</v>
      </c>
      <c r="B19" s="117" t="s">
        <v>320</v>
      </c>
      <c r="C19" s="117" t="s">
        <v>284</v>
      </c>
      <c r="D19" s="117" t="s">
        <v>347</v>
      </c>
      <c r="E19" s="119">
        <v>0.64400715563506261</v>
      </c>
      <c r="F19" s="119">
        <v>0.34615384615384615</v>
      </c>
      <c r="G19" s="27">
        <v>9.8389982110912346E-3</v>
      </c>
      <c r="H19" s="27">
        <v>0.2255412441764868</v>
      </c>
      <c r="I19" s="27">
        <v>-3.4958998705222233E-2</v>
      </c>
      <c r="K19" s="117" t="s">
        <v>319</v>
      </c>
      <c r="L19" s="117" t="s">
        <v>320</v>
      </c>
      <c r="M19" s="117" t="s">
        <v>249</v>
      </c>
      <c r="N19" s="117" t="s">
        <v>348</v>
      </c>
      <c r="O19" s="119">
        <v>0.7276785714285714</v>
      </c>
      <c r="P19" s="119">
        <v>0.27232142857142855</v>
      </c>
      <c r="Q19" s="27">
        <v>0</v>
      </c>
      <c r="R19" s="27">
        <v>3.7337192474674374E-2</v>
      </c>
      <c r="S19" s="27">
        <v>-9.586276488395562E-2</v>
      </c>
    </row>
    <row r="20" spans="1:19" x14ac:dyDescent="0.25">
      <c r="A20" s="117" t="s">
        <v>319</v>
      </c>
      <c r="B20" s="117" t="s">
        <v>320</v>
      </c>
      <c r="C20" s="117" t="s">
        <v>179</v>
      </c>
      <c r="D20" s="117" t="s">
        <v>333</v>
      </c>
      <c r="E20" s="119">
        <v>0.64604316546762586</v>
      </c>
      <c r="F20" s="119">
        <v>0.35395683453237409</v>
      </c>
      <c r="G20" s="27">
        <v>0</v>
      </c>
      <c r="H20" s="27">
        <v>1.9061583577712593E-2</v>
      </c>
      <c r="I20" s="27">
        <v>-2.3533544081489333E-2</v>
      </c>
      <c r="K20" s="117" t="s">
        <v>319</v>
      </c>
      <c r="L20" s="117" t="s">
        <v>320</v>
      </c>
      <c r="M20" s="117" t="s">
        <v>118</v>
      </c>
      <c r="N20" s="117" t="s">
        <v>349</v>
      </c>
      <c r="O20" s="119">
        <v>0.73347107438016534</v>
      </c>
      <c r="P20" s="119">
        <v>0.26652892561983471</v>
      </c>
      <c r="Q20" s="27">
        <v>0</v>
      </c>
      <c r="R20" s="27">
        <v>-1.6593294954283744E-2</v>
      </c>
      <c r="S20" s="27">
        <v>-6.5486725663716827E-2</v>
      </c>
    </row>
    <row r="21" spans="1:19" x14ac:dyDescent="0.25">
      <c r="A21" s="117" t="s">
        <v>319</v>
      </c>
      <c r="B21" s="117" t="s">
        <v>320</v>
      </c>
      <c r="C21" s="117" t="s">
        <v>82</v>
      </c>
      <c r="D21" s="117" t="s">
        <v>334</v>
      </c>
      <c r="E21" s="119">
        <v>0.66129032258064513</v>
      </c>
      <c r="F21" s="119">
        <v>0.33870967741935482</v>
      </c>
      <c r="G21" s="27">
        <v>0</v>
      </c>
      <c r="H21" s="27">
        <v>-5.4419410745233932E-2</v>
      </c>
      <c r="I21" s="27">
        <v>-9.4890510948905105E-2</v>
      </c>
      <c r="K21" s="117" t="s">
        <v>319</v>
      </c>
      <c r="L21" s="117" t="s">
        <v>320</v>
      </c>
      <c r="M21" s="117" t="s">
        <v>169</v>
      </c>
      <c r="N21" s="117" t="s">
        <v>350</v>
      </c>
      <c r="O21" s="119">
        <v>0.73670444638186572</v>
      </c>
      <c r="P21" s="119">
        <v>0.26329555361813428</v>
      </c>
      <c r="Q21" s="27">
        <v>0</v>
      </c>
      <c r="R21" s="27">
        <v>-2.3518144088538917E-2</v>
      </c>
      <c r="S21" s="27">
        <v>-3.8658983761131527E-2</v>
      </c>
    </row>
    <row r="22" spans="1:19" x14ac:dyDescent="0.25">
      <c r="A22" s="117" t="s">
        <v>319</v>
      </c>
      <c r="B22" s="117" t="s">
        <v>320</v>
      </c>
      <c r="C22" s="117" t="s">
        <v>191</v>
      </c>
      <c r="D22" s="117" t="s">
        <v>351</v>
      </c>
      <c r="E22" s="119">
        <v>0.66708385481852317</v>
      </c>
      <c r="F22" s="119">
        <v>0.32790988735919901</v>
      </c>
      <c r="G22" s="27">
        <v>5.0062578222778474E-3</v>
      </c>
      <c r="H22" s="27">
        <v>5.7927838464084669E-2</v>
      </c>
      <c r="I22" s="27">
        <v>-1.2499999999999734E-3</v>
      </c>
      <c r="K22" s="117" t="s">
        <v>319</v>
      </c>
      <c r="L22" s="117" t="s">
        <v>320</v>
      </c>
      <c r="M22" s="117" t="s">
        <v>288</v>
      </c>
      <c r="N22" s="117" t="s">
        <v>352</v>
      </c>
      <c r="O22" s="119">
        <v>0.7419575633127995</v>
      </c>
      <c r="P22" s="119">
        <v>0.25804243668720056</v>
      </c>
      <c r="Q22" s="27">
        <v>0</v>
      </c>
      <c r="R22" s="27">
        <v>6.8763716166788669E-2</v>
      </c>
      <c r="S22" s="27">
        <v>2.3109243697478909E-2</v>
      </c>
    </row>
    <row r="23" spans="1:19" x14ac:dyDescent="0.25">
      <c r="A23" s="117" t="s">
        <v>319</v>
      </c>
      <c r="B23" s="117" t="s">
        <v>320</v>
      </c>
      <c r="C23" s="117" t="s">
        <v>162</v>
      </c>
      <c r="D23" s="117" t="s">
        <v>353</v>
      </c>
      <c r="E23" s="119">
        <v>0.67147613762486125</v>
      </c>
      <c r="F23" s="119">
        <v>0.29189789123196447</v>
      </c>
      <c r="G23" s="27">
        <v>3.662597114317425E-2</v>
      </c>
      <c r="H23" s="27">
        <v>-3.970157207567282E-2</v>
      </c>
      <c r="I23" s="27">
        <v>-5.232711017617675E-2</v>
      </c>
      <c r="K23" s="117" t="s">
        <v>319</v>
      </c>
      <c r="L23" s="117" t="s">
        <v>320</v>
      </c>
      <c r="M23" s="117" t="s">
        <v>158</v>
      </c>
      <c r="N23" s="117" t="s">
        <v>354</v>
      </c>
      <c r="O23" s="119">
        <v>0.75609756097560976</v>
      </c>
      <c r="P23" s="119">
        <v>0.24390243902439024</v>
      </c>
      <c r="Q23" s="27">
        <v>0</v>
      </c>
      <c r="R23" s="27">
        <v>9.2422980849292236E-2</v>
      </c>
      <c r="S23" s="27">
        <v>1.3127413127413057E-2</v>
      </c>
    </row>
    <row r="24" spans="1:19" x14ac:dyDescent="0.25">
      <c r="A24" s="117" t="s">
        <v>319</v>
      </c>
      <c r="B24" s="117" t="s">
        <v>320</v>
      </c>
      <c r="C24" s="117" t="s">
        <v>102</v>
      </c>
      <c r="D24" s="117" t="s">
        <v>336</v>
      </c>
      <c r="E24" s="119">
        <v>0.67283393501805056</v>
      </c>
      <c r="F24" s="119">
        <v>0.32716606498194944</v>
      </c>
      <c r="G24" s="27">
        <v>0</v>
      </c>
      <c r="H24" s="27">
        <v>7.6119946582493547E-2</v>
      </c>
      <c r="I24" s="27">
        <v>-9.8912270001016545E-2</v>
      </c>
      <c r="K24" s="117" t="s">
        <v>319</v>
      </c>
      <c r="L24" s="117" t="s">
        <v>320</v>
      </c>
      <c r="M24" s="117" t="s">
        <v>151</v>
      </c>
      <c r="N24" s="117" t="s">
        <v>355</v>
      </c>
      <c r="O24" s="119">
        <v>0.76345840130505704</v>
      </c>
      <c r="P24" s="119">
        <v>0.2365415986949429</v>
      </c>
      <c r="Q24" s="27">
        <v>0</v>
      </c>
      <c r="R24" s="27">
        <v>1.7427385892116121E-2</v>
      </c>
      <c r="S24" s="27">
        <v>-2.1938571998404433E-2</v>
      </c>
    </row>
    <row r="25" spans="1:19" x14ac:dyDescent="0.25">
      <c r="A25" s="117" t="s">
        <v>319</v>
      </c>
      <c r="B25" s="117" t="s">
        <v>320</v>
      </c>
      <c r="C25" s="117" t="s">
        <v>208</v>
      </c>
      <c r="D25" s="117" t="s">
        <v>356</v>
      </c>
      <c r="E25" s="119">
        <v>0.67669172932330823</v>
      </c>
      <c r="F25" s="119">
        <v>0.31064503363672341</v>
      </c>
      <c r="G25" s="27">
        <v>1.2663237039968342E-2</v>
      </c>
      <c r="H25" s="27">
        <v>5.09461426491995E-2</v>
      </c>
      <c r="I25" s="27">
        <v>-2.2720680653582126E-2</v>
      </c>
      <c r="K25" s="117" t="s">
        <v>319</v>
      </c>
      <c r="L25" s="117" t="s">
        <v>320</v>
      </c>
      <c r="M25" s="117" t="s">
        <v>77</v>
      </c>
      <c r="N25" s="117" t="s">
        <v>357</v>
      </c>
      <c r="O25" s="119">
        <v>0.76534296028880866</v>
      </c>
      <c r="P25" s="119">
        <v>0.23465703971119134</v>
      </c>
      <c r="Q25" s="27">
        <v>0</v>
      </c>
      <c r="R25" s="27">
        <v>-5.50106609808102E-2</v>
      </c>
      <c r="S25" s="27">
        <v>-0.12307083498219229</v>
      </c>
    </row>
    <row r="26" spans="1:19" x14ac:dyDescent="0.25">
      <c r="A26" s="117" t="s">
        <v>319</v>
      </c>
      <c r="B26" s="117" t="s">
        <v>320</v>
      </c>
      <c r="C26" s="117" t="s">
        <v>307</v>
      </c>
      <c r="D26" s="117" t="s">
        <v>358</v>
      </c>
      <c r="E26" s="119">
        <v>0.68090249798549551</v>
      </c>
      <c r="F26" s="119">
        <v>0.28686543110394841</v>
      </c>
      <c r="G26" s="27">
        <v>3.2232070910556E-2</v>
      </c>
      <c r="H26" s="27">
        <v>1.1822258459029733E-2</v>
      </c>
      <c r="I26" s="27">
        <v>-1.3905442987683703E-2</v>
      </c>
      <c r="K26" s="117" t="s">
        <v>319</v>
      </c>
      <c r="L26" s="117" t="s">
        <v>320</v>
      </c>
      <c r="M26" s="117" t="s">
        <v>109</v>
      </c>
      <c r="N26" s="117" t="s">
        <v>359</v>
      </c>
      <c r="O26" s="119">
        <v>0.77139874739039671</v>
      </c>
      <c r="P26" s="119">
        <v>0.22860125260960334</v>
      </c>
      <c r="Q26" s="27">
        <v>0</v>
      </c>
      <c r="R26" s="27">
        <v>-5.2164840897239717E-4</v>
      </c>
      <c r="S26" s="27">
        <v>-7.1255453223460941E-2</v>
      </c>
    </row>
    <row r="27" spans="1:19" x14ac:dyDescent="0.25">
      <c r="A27" s="117" t="s">
        <v>319</v>
      </c>
      <c r="B27" s="117" t="s">
        <v>320</v>
      </c>
      <c r="C27" s="117" t="s">
        <v>168</v>
      </c>
      <c r="D27" s="117" t="s">
        <v>338</v>
      </c>
      <c r="E27" s="119">
        <v>0.68646288209606987</v>
      </c>
      <c r="F27" s="119">
        <v>0.31353711790393013</v>
      </c>
      <c r="G27" s="27">
        <v>0</v>
      </c>
      <c r="H27" s="27">
        <v>-3.0474531998259113E-3</v>
      </c>
      <c r="I27" s="27">
        <v>-4.2041413930140159E-2</v>
      </c>
      <c r="K27" s="117" t="s">
        <v>319</v>
      </c>
      <c r="L27" s="117" t="s">
        <v>320</v>
      </c>
      <c r="M27" s="117" t="s">
        <v>198</v>
      </c>
      <c r="N27" s="117" t="s">
        <v>360</v>
      </c>
      <c r="O27" s="119">
        <v>0.7880067567567568</v>
      </c>
      <c r="P27" s="119">
        <v>0.21199324324324326</v>
      </c>
      <c r="Q27" s="27">
        <v>0</v>
      </c>
      <c r="R27" s="27">
        <v>0.101139269937224</v>
      </c>
      <c r="S27" s="27">
        <v>7.0766448112141056E-2</v>
      </c>
    </row>
    <row r="28" spans="1:19" x14ac:dyDescent="0.25">
      <c r="A28" s="117" t="s">
        <v>319</v>
      </c>
      <c r="B28" s="117" t="s">
        <v>320</v>
      </c>
      <c r="C28" s="117" t="s">
        <v>280</v>
      </c>
      <c r="D28" s="117" t="s">
        <v>361</v>
      </c>
      <c r="E28" s="119">
        <v>0.68816358631537555</v>
      </c>
      <c r="F28" s="119">
        <v>0.30200550530869053</v>
      </c>
      <c r="G28" s="27">
        <v>9.8309083759339361E-3</v>
      </c>
      <c r="H28" s="27">
        <v>-1.7672621921776877E-2</v>
      </c>
      <c r="I28" s="27">
        <v>-8.9346463742166482E-2</v>
      </c>
      <c r="K28" s="117" t="s">
        <v>319</v>
      </c>
      <c r="L28" s="117" t="s">
        <v>320</v>
      </c>
      <c r="M28" s="117" t="s">
        <v>106</v>
      </c>
      <c r="N28" s="117" t="s">
        <v>362</v>
      </c>
      <c r="O28" s="119">
        <v>0.78970588235294115</v>
      </c>
      <c r="P28" s="119">
        <v>0.21029411764705883</v>
      </c>
      <c r="Q28" s="27">
        <v>0</v>
      </c>
      <c r="R28" s="27">
        <v>-3.682719546742208E-2</v>
      </c>
      <c r="S28" s="27">
        <v>-0.12059489169091497</v>
      </c>
    </row>
    <row r="29" spans="1:19" x14ac:dyDescent="0.25">
      <c r="A29" s="117" t="s">
        <v>319</v>
      </c>
      <c r="B29" s="117" t="s">
        <v>320</v>
      </c>
      <c r="C29" s="117" t="s">
        <v>136</v>
      </c>
      <c r="D29" s="117" t="s">
        <v>340</v>
      </c>
      <c r="E29" s="119">
        <v>0.693304535637149</v>
      </c>
      <c r="F29" s="119">
        <v>0.30669546436285094</v>
      </c>
      <c r="G29" s="27">
        <v>0</v>
      </c>
      <c r="H29" s="27">
        <v>2.717692734331667E-2</v>
      </c>
      <c r="I29" s="27">
        <v>-7.2608913370055039E-2</v>
      </c>
      <c r="K29" s="117" t="s">
        <v>319</v>
      </c>
      <c r="L29" s="117" t="s">
        <v>320</v>
      </c>
      <c r="M29" s="117" t="s">
        <v>278</v>
      </c>
      <c r="N29" s="117" t="s">
        <v>363</v>
      </c>
      <c r="O29" s="119">
        <v>0.80105055810899539</v>
      </c>
      <c r="P29" s="119">
        <v>0.19894944189100461</v>
      </c>
      <c r="Q29" s="27">
        <v>0</v>
      </c>
      <c r="R29" s="27">
        <v>8.6886708296164183E-2</v>
      </c>
      <c r="S29" s="27">
        <v>3.5702142128527736E-2</v>
      </c>
    </row>
    <row r="30" spans="1:19" x14ac:dyDescent="0.25">
      <c r="A30" s="117" t="s">
        <v>319</v>
      </c>
      <c r="B30" s="117" t="s">
        <v>320</v>
      </c>
      <c r="C30" s="117" t="s">
        <v>148</v>
      </c>
      <c r="D30" s="117" t="s">
        <v>342</v>
      </c>
      <c r="E30" s="119">
        <v>0.70220162224797222</v>
      </c>
      <c r="F30" s="119">
        <v>0.29779837775202783</v>
      </c>
      <c r="G30" s="27">
        <v>0</v>
      </c>
      <c r="H30" s="27">
        <v>-3.7367540435025104E-2</v>
      </c>
      <c r="I30" s="27">
        <v>-8.2240340304856385E-2</v>
      </c>
      <c r="K30" s="117" t="s">
        <v>319</v>
      </c>
      <c r="L30" s="117" t="s">
        <v>320</v>
      </c>
      <c r="M30" s="117" t="s">
        <v>121</v>
      </c>
      <c r="N30" s="117" t="s">
        <v>364</v>
      </c>
      <c r="O30" s="119">
        <v>0.80600000000000005</v>
      </c>
      <c r="P30" s="119">
        <v>0.19400000000000001</v>
      </c>
      <c r="Q30" s="27">
        <v>0</v>
      </c>
      <c r="R30" s="27">
        <v>-3.9840637450199168E-3</v>
      </c>
      <c r="S30" s="27">
        <v>-5.6158565361019375E-2</v>
      </c>
    </row>
    <row r="31" spans="1:19" x14ac:dyDescent="0.25">
      <c r="A31" s="117" t="s">
        <v>319</v>
      </c>
      <c r="B31" s="117" t="s">
        <v>320</v>
      </c>
      <c r="C31" s="117" t="s">
        <v>93</v>
      </c>
      <c r="D31" s="117" t="s">
        <v>365</v>
      </c>
      <c r="E31" s="119">
        <v>0.71203438395415475</v>
      </c>
      <c r="F31" s="119">
        <v>0.2815186246418338</v>
      </c>
      <c r="G31" s="27">
        <v>6.4469914040114614E-3</v>
      </c>
      <c r="H31" s="27">
        <v>-2.1209465381244574E-2</v>
      </c>
      <c r="I31" s="27">
        <v>-7.9307502061005786E-2</v>
      </c>
      <c r="K31" s="117" t="s">
        <v>319</v>
      </c>
      <c r="L31" s="117" t="s">
        <v>320</v>
      </c>
      <c r="M31" s="117" t="s">
        <v>225</v>
      </c>
      <c r="N31" s="117" t="s">
        <v>366</v>
      </c>
      <c r="O31" s="119">
        <v>0.81109643328929992</v>
      </c>
      <c r="P31" s="119">
        <v>0.18890356671070013</v>
      </c>
      <c r="Q31" s="27">
        <v>0</v>
      </c>
      <c r="R31" s="27">
        <v>-5.1081165778752768E-2</v>
      </c>
      <c r="S31" s="27">
        <v>-0.10836277974087161</v>
      </c>
    </row>
    <row r="32" spans="1:19" x14ac:dyDescent="0.25">
      <c r="A32" s="117" t="s">
        <v>319</v>
      </c>
      <c r="B32" s="117" t="s">
        <v>320</v>
      </c>
      <c r="C32" s="117" t="s">
        <v>98</v>
      </c>
      <c r="D32" s="117" t="s">
        <v>343</v>
      </c>
      <c r="E32" s="119">
        <v>0.71221281741233378</v>
      </c>
      <c r="F32" s="119">
        <v>0.28778718258766628</v>
      </c>
      <c r="G32" s="27">
        <v>0</v>
      </c>
      <c r="H32" s="27">
        <v>-7.5719474713607182E-2</v>
      </c>
      <c r="I32" s="27">
        <v>-0.13696843203756848</v>
      </c>
      <c r="K32" s="117" t="s">
        <v>319</v>
      </c>
      <c r="L32" s="117" t="s">
        <v>320</v>
      </c>
      <c r="M32" s="117" t="s">
        <v>140</v>
      </c>
      <c r="N32" s="117" t="s">
        <v>367</v>
      </c>
      <c r="O32" s="119">
        <v>0.81201550387596899</v>
      </c>
      <c r="P32" s="119">
        <v>0.18798449612403101</v>
      </c>
      <c r="Q32" s="27">
        <v>0</v>
      </c>
      <c r="R32" s="27">
        <v>5.3580126643935078E-3</v>
      </c>
      <c r="S32" s="27">
        <v>-3.5213462137737572E-2</v>
      </c>
    </row>
    <row r="33" spans="1:19" x14ac:dyDescent="0.25">
      <c r="A33" s="117" t="s">
        <v>319</v>
      </c>
      <c r="B33" s="117" t="s">
        <v>320</v>
      </c>
      <c r="C33" s="117" t="s">
        <v>129</v>
      </c>
      <c r="D33" s="117" t="s">
        <v>345</v>
      </c>
      <c r="E33" s="119">
        <v>0.71582278481012662</v>
      </c>
      <c r="F33" s="119">
        <v>0.28417721518987343</v>
      </c>
      <c r="G33" s="27">
        <v>0</v>
      </c>
      <c r="H33" s="27">
        <v>-2.1823247175359883E-2</v>
      </c>
      <c r="I33" s="27">
        <v>-5.2899745242020124E-2</v>
      </c>
      <c r="K33" s="117" t="s">
        <v>319</v>
      </c>
      <c r="L33" s="117" t="s">
        <v>320</v>
      </c>
      <c r="M33" s="117" t="s">
        <v>291</v>
      </c>
      <c r="N33" s="117" t="s">
        <v>368</v>
      </c>
      <c r="O33" s="119">
        <v>0.81469648562300323</v>
      </c>
      <c r="P33" s="119">
        <v>0.1853035143769968</v>
      </c>
      <c r="Q33" s="27">
        <v>0</v>
      </c>
      <c r="R33" s="27">
        <v>1.9543973941368087E-2</v>
      </c>
      <c r="S33" s="27">
        <v>-8.613138686131383E-2</v>
      </c>
    </row>
    <row r="34" spans="1:19" x14ac:dyDescent="0.25">
      <c r="A34" s="117" t="s">
        <v>319</v>
      </c>
      <c r="B34" s="117" t="s">
        <v>320</v>
      </c>
      <c r="C34" s="117" t="s">
        <v>174</v>
      </c>
      <c r="D34" s="117" t="s">
        <v>346</v>
      </c>
      <c r="E34" s="119">
        <v>0.71590052750565181</v>
      </c>
      <c r="F34" s="119">
        <v>0.28409947249434814</v>
      </c>
      <c r="G34" s="27">
        <v>0</v>
      </c>
      <c r="H34" s="27">
        <v>5.0881013660661223E-2</v>
      </c>
      <c r="I34" s="27">
        <v>3.7326558530388798E-2</v>
      </c>
      <c r="K34" s="117" t="s">
        <v>319</v>
      </c>
      <c r="L34" s="117" t="s">
        <v>320</v>
      </c>
      <c r="M34" s="117" t="s">
        <v>188</v>
      </c>
      <c r="N34" s="117" t="s">
        <v>369</v>
      </c>
      <c r="O34" s="119">
        <v>0.82704186684969117</v>
      </c>
      <c r="P34" s="119">
        <v>0.17295813315030886</v>
      </c>
      <c r="Q34" s="27">
        <v>0</v>
      </c>
      <c r="R34" s="27">
        <v>1.8703023946862407E-2</v>
      </c>
      <c r="S34" s="27">
        <v>-5.9544941100532545E-2</v>
      </c>
    </row>
    <row r="35" spans="1:19" x14ac:dyDescent="0.25">
      <c r="A35" s="117" t="s">
        <v>319</v>
      </c>
      <c r="B35" s="117" t="s">
        <v>320</v>
      </c>
      <c r="C35" s="117" t="s">
        <v>249</v>
      </c>
      <c r="D35" s="117" t="s">
        <v>348</v>
      </c>
      <c r="E35" s="119">
        <v>0.7276785714285714</v>
      </c>
      <c r="F35" s="119">
        <v>0.27232142857142855</v>
      </c>
      <c r="G35" s="27">
        <v>0</v>
      </c>
      <c r="H35" s="27">
        <v>3.7337192474674374E-2</v>
      </c>
      <c r="I35" s="27">
        <v>-9.586276488395562E-2</v>
      </c>
      <c r="K35" s="117" t="s">
        <v>319</v>
      </c>
      <c r="L35" s="117" t="s">
        <v>320</v>
      </c>
      <c r="M35" s="117" t="s">
        <v>305</v>
      </c>
      <c r="N35" s="117" t="s">
        <v>370</v>
      </c>
      <c r="O35" s="119">
        <v>0.82933333333333337</v>
      </c>
      <c r="P35" s="119">
        <v>0.17066666666666666</v>
      </c>
      <c r="Q35" s="27">
        <v>0</v>
      </c>
      <c r="R35" s="27">
        <v>7.3875083948959919E-3</v>
      </c>
      <c r="S35" s="27">
        <v>-2.9126213592232997E-2</v>
      </c>
    </row>
    <row r="36" spans="1:19" x14ac:dyDescent="0.25">
      <c r="A36" s="117" t="s">
        <v>319</v>
      </c>
      <c r="B36" s="117" t="s">
        <v>320</v>
      </c>
      <c r="C36" s="117" t="s">
        <v>118</v>
      </c>
      <c r="D36" s="117" t="s">
        <v>349</v>
      </c>
      <c r="E36" s="119">
        <v>0.73347107438016534</v>
      </c>
      <c r="F36" s="119">
        <v>0.26652892561983471</v>
      </c>
      <c r="G36" s="27">
        <v>0</v>
      </c>
      <c r="H36" s="27">
        <v>-1.6593294954283744E-2</v>
      </c>
      <c r="I36" s="27">
        <v>-6.5486725663716827E-2</v>
      </c>
      <c r="K36" s="117" t="s">
        <v>319</v>
      </c>
      <c r="L36" s="117" t="s">
        <v>320</v>
      </c>
      <c r="M36" s="117" t="s">
        <v>227</v>
      </c>
      <c r="N36" s="117" t="s">
        <v>371</v>
      </c>
      <c r="O36" s="119">
        <v>0.83221476510067116</v>
      </c>
      <c r="P36" s="119">
        <v>0.16778523489932887</v>
      </c>
      <c r="Q36" s="27">
        <v>0</v>
      </c>
      <c r="R36" s="27">
        <v>5.1146384479717755E-2</v>
      </c>
      <c r="S36" s="27">
        <v>-2.5745811197384505E-2</v>
      </c>
    </row>
    <row r="37" spans="1:19" x14ac:dyDescent="0.25">
      <c r="A37" s="117" t="s">
        <v>319</v>
      </c>
      <c r="B37" s="117" t="s">
        <v>320</v>
      </c>
      <c r="C37" s="117" t="s">
        <v>169</v>
      </c>
      <c r="D37" s="117" t="s">
        <v>350</v>
      </c>
      <c r="E37" s="119">
        <v>0.73670444638186572</v>
      </c>
      <c r="F37" s="119">
        <v>0.26329555361813428</v>
      </c>
      <c r="G37" s="27">
        <v>0</v>
      </c>
      <c r="H37" s="27">
        <v>-2.3518144088538917E-2</v>
      </c>
      <c r="I37" s="27">
        <v>-3.8658983761131527E-2</v>
      </c>
      <c r="K37" s="117" t="s">
        <v>319</v>
      </c>
      <c r="L37" s="117" t="s">
        <v>320</v>
      </c>
      <c r="M37" s="117" t="s">
        <v>132</v>
      </c>
      <c r="N37" s="117" t="s">
        <v>372</v>
      </c>
      <c r="O37" s="119">
        <v>0.8513853904282116</v>
      </c>
      <c r="P37" s="119">
        <v>0.1486146095717884</v>
      </c>
      <c r="Q37" s="27">
        <v>0</v>
      </c>
      <c r="R37" s="27">
        <v>-4.796163069544368E-2</v>
      </c>
      <c r="S37" s="27">
        <v>-8.2964388835418679E-2</v>
      </c>
    </row>
    <row r="38" spans="1:19" x14ac:dyDescent="0.25">
      <c r="A38" s="117" t="s">
        <v>319</v>
      </c>
      <c r="B38" s="117" t="s">
        <v>320</v>
      </c>
      <c r="C38" s="117" t="s">
        <v>181</v>
      </c>
      <c r="D38" s="117" t="s">
        <v>373</v>
      </c>
      <c r="E38" s="119">
        <v>0.73745519713261654</v>
      </c>
      <c r="F38" s="119">
        <v>0.24641577060931899</v>
      </c>
      <c r="G38" s="27">
        <v>1.6129032258064516E-2</v>
      </c>
      <c r="H38" s="27">
        <v>0.1597817614964927</v>
      </c>
      <c r="I38" s="27">
        <v>-1.2170834255366247E-2</v>
      </c>
      <c r="K38" s="117" t="s">
        <v>319</v>
      </c>
      <c r="L38" s="117" t="s">
        <v>320</v>
      </c>
      <c r="M38" s="117" t="s">
        <v>153</v>
      </c>
      <c r="N38" s="117" t="s">
        <v>374</v>
      </c>
      <c r="O38" s="119">
        <v>0.91205862758161227</v>
      </c>
      <c r="P38" s="119">
        <v>8.7941372418387745E-2</v>
      </c>
      <c r="Q38" s="27">
        <v>0</v>
      </c>
      <c r="R38" s="27">
        <v>0.35960144927536231</v>
      </c>
      <c r="S38" s="27">
        <v>0.19126984126984126</v>
      </c>
    </row>
    <row r="39" spans="1:19" x14ac:dyDescent="0.25">
      <c r="A39" s="117" t="s">
        <v>319</v>
      </c>
      <c r="B39" s="117" t="s">
        <v>320</v>
      </c>
      <c r="C39" s="117" t="s">
        <v>288</v>
      </c>
      <c r="D39" s="117" t="s">
        <v>352</v>
      </c>
      <c r="E39" s="119">
        <v>0.7419575633127995</v>
      </c>
      <c r="F39" s="119">
        <v>0.25804243668720056</v>
      </c>
      <c r="G39" s="27">
        <v>0</v>
      </c>
      <c r="H39" s="27">
        <v>6.8763716166788669E-2</v>
      </c>
      <c r="I39" s="27">
        <v>2.3109243697478909E-2</v>
      </c>
      <c r="K39" s="117" t="s">
        <v>319</v>
      </c>
      <c r="L39" s="117" t="s">
        <v>320</v>
      </c>
      <c r="M39" s="117" t="s">
        <v>196</v>
      </c>
      <c r="N39" s="117" t="s">
        <v>375</v>
      </c>
      <c r="O39" s="119">
        <v>0.83815028901734101</v>
      </c>
      <c r="P39" s="119">
        <v>0.15937241948802641</v>
      </c>
      <c r="Q39" s="27">
        <v>2.477291494632535E-3</v>
      </c>
      <c r="R39" s="27">
        <v>-2.6918441141020488E-2</v>
      </c>
      <c r="S39" s="27">
        <v>-6.6306861989205879E-2</v>
      </c>
    </row>
    <row r="40" spans="1:19" x14ac:dyDescent="0.25">
      <c r="A40" s="117" t="s">
        <v>319</v>
      </c>
      <c r="B40" s="117" t="s">
        <v>320</v>
      </c>
      <c r="C40" s="117" t="s">
        <v>158</v>
      </c>
      <c r="D40" s="117" t="s">
        <v>354</v>
      </c>
      <c r="E40" s="119">
        <v>0.75609756097560976</v>
      </c>
      <c r="F40" s="119">
        <v>0.24390243902439024</v>
      </c>
      <c r="G40" s="27">
        <v>0</v>
      </c>
      <c r="H40" s="27">
        <v>9.2422980849292236E-2</v>
      </c>
      <c r="I40" s="27">
        <v>1.3127413127413057E-2</v>
      </c>
      <c r="K40" s="117" t="s">
        <v>319</v>
      </c>
      <c r="L40" s="117" t="s">
        <v>320</v>
      </c>
      <c r="M40" s="117" t="s">
        <v>202</v>
      </c>
      <c r="N40" s="117" t="s">
        <v>344</v>
      </c>
      <c r="O40" s="119">
        <v>0.63124999999999998</v>
      </c>
      <c r="P40" s="119">
        <v>0.36562499999999998</v>
      </c>
      <c r="Q40" s="27">
        <v>3.1250000000000002E-3</v>
      </c>
      <c r="R40" s="27">
        <v>-2.9935581659719546E-2</v>
      </c>
      <c r="S40" s="27">
        <v>-0.16202945990180029</v>
      </c>
    </row>
    <row r="41" spans="1:19" x14ac:dyDescent="0.25">
      <c r="A41" s="117" t="s">
        <v>319</v>
      </c>
      <c r="B41" s="117" t="s">
        <v>320</v>
      </c>
      <c r="C41" s="117" t="s">
        <v>210</v>
      </c>
      <c r="D41" s="117" t="s">
        <v>376</v>
      </c>
      <c r="E41" s="119">
        <v>0.75619834710743805</v>
      </c>
      <c r="F41" s="119">
        <v>0.23140495867768596</v>
      </c>
      <c r="G41" s="27">
        <v>1.2396694214876033E-2</v>
      </c>
      <c r="H41" s="27">
        <v>0.19950433705080539</v>
      </c>
      <c r="I41" s="27">
        <v>1.4887817152442917E-2</v>
      </c>
      <c r="K41" s="117" t="s">
        <v>319</v>
      </c>
      <c r="L41" s="117" t="s">
        <v>320</v>
      </c>
      <c r="M41" s="117" t="s">
        <v>146</v>
      </c>
      <c r="N41" s="117" t="s">
        <v>377</v>
      </c>
      <c r="O41" s="119">
        <v>0.84156378600823045</v>
      </c>
      <c r="P41" s="119">
        <v>0.15432098765432098</v>
      </c>
      <c r="Q41" s="27">
        <v>4.11522633744856E-3</v>
      </c>
      <c r="R41" s="27">
        <v>-2.9455816275586577E-2</v>
      </c>
      <c r="S41" s="27">
        <v>-0.15220235499345836</v>
      </c>
    </row>
    <row r="42" spans="1:19" x14ac:dyDescent="0.25">
      <c r="A42" s="117" t="s">
        <v>319</v>
      </c>
      <c r="B42" s="117" t="s">
        <v>320</v>
      </c>
      <c r="C42" s="117" t="s">
        <v>212</v>
      </c>
      <c r="D42" s="117" t="s">
        <v>378</v>
      </c>
      <c r="E42" s="119">
        <v>0.75760286225402507</v>
      </c>
      <c r="F42" s="119">
        <v>0.23434704830053668</v>
      </c>
      <c r="G42" s="27">
        <v>8.0500894454382833E-3</v>
      </c>
      <c r="H42" s="27">
        <v>0.17529566360052562</v>
      </c>
      <c r="I42" s="27">
        <v>-5.1135158073413955E-2</v>
      </c>
      <c r="K42" s="117" t="s">
        <v>319</v>
      </c>
      <c r="L42" s="117" t="s">
        <v>320</v>
      </c>
      <c r="M42" s="117" t="s">
        <v>95</v>
      </c>
      <c r="N42" s="117" t="s">
        <v>379</v>
      </c>
      <c r="O42" s="119">
        <v>0.88766368022053754</v>
      </c>
      <c r="P42" s="119">
        <v>0.10751206064782909</v>
      </c>
      <c r="Q42" s="27">
        <v>4.8242591316333561E-3</v>
      </c>
      <c r="R42" s="27">
        <v>3.2189222834785758E-2</v>
      </c>
      <c r="S42" s="27">
        <v>-6.5046217048956301E-3</v>
      </c>
    </row>
    <row r="43" spans="1:19" x14ac:dyDescent="0.25">
      <c r="A43" s="117" t="s">
        <v>319</v>
      </c>
      <c r="B43" s="117" t="s">
        <v>320</v>
      </c>
      <c r="C43" s="117" t="s">
        <v>268</v>
      </c>
      <c r="D43" s="117" t="s">
        <v>380</v>
      </c>
      <c r="E43" s="119">
        <v>0.75948460987831068</v>
      </c>
      <c r="F43" s="119">
        <v>0.23264137437365784</v>
      </c>
      <c r="G43" s="27">
        <v>7.874015748031496E-3</v>
      </c>
      <c r="H43" s="27">
        <v>-5.7831731579834789E-2</v>
      </c>
      <c r="I43" s="27">
        <v>-8.8714938030006518E-2</v>
      </c>
      <c r="K43" s="117" t="s">
        <v>319</v>
      </c>
      <c r="L43" s="117" t="s">
        <v>320</v>
      </c>
      <c r="M43" s="117" t="s">
        <v>191</v>
      </c>
      <c r="N43" s="117" t="s">
        <v>351</v>
      </c>
      <c r="O43" s="119">
        <v>0.66708385481852317</v>
      </c>
      <c r="P43" s="119">
        <v>0.32790988735919901</v>
      </c>
      <c r="Q43" s="27">
        <v>5.0062578222778474E-3</v>
      </c>
      <c r="R43" s="27">
        <v>5.7927838464084669E-2</v>
      </c>
      <c r="S43" s="27">
        <v>-1.2499999999999734E-3</v>
      </c>
    </row>
    <row r="44" spans="1:19" x14ac:dyDescent="0.25">
      <c r="A44" s="117" t="s">
        <v>319</v>
      </c>
      <c r="B44" s="117" t="s">
        <v>320</v>
      </c>
      <c r="C44" s="117" t="s">
        <v>151</v>
      </c>
      <c r="D44" s="117" t="s">
        <v>355</v>
      </c>
      <c r="E44" s="119">
        <v>0.76345840130505704</v>
      </c>
      <c r="F44" s="119">
        <v>0.2365415986949429</v>
      </c>
      <c r="G44" s="27">
        <v>0</v>
      </c>
      <c r="H44" s="27">
        <v>1.7427385892116121E-2</v>
      </c>
      <c r="I44" s="27">
        <v>-2.1938571998404433E-2</v>
      </c>
      <c r="K44" s="117" t="s">
        <v>319</v>
      </c>
      <c r="L44" s="117" t="s">
        <v>320</v>
      </c>
      <c r="M44" s="117" t="s">
        <v>217</v>
      </c>
      <c r="N44" s="117" t="s">
        <v>381</v>
      </c>
      <c r="O44" s="119">
        <v>0.80085348506401133</v>
      </c>
      <c r="P44" s="119">
        <v>0.19274537695590327</v>
      </c>
      <c r="Q44" s="27">
        <v>6.4011379800853483E-3</v>
      </c>
      <c r="R44" s="27">
        <v>6.8027210884353817E-3</v>
      </c>
      <c r="S44" s="27">
        <v>-5.4948748109561407E-2</v>
      </c>
    </row>
    <row r="45" spans="1:19" x14ac:dyDescent="0.25">
      <c r="A45" s="117" t="s">
        <v>319</v>
      </c>
      <c r="B45" s="117" t="s">
        <v>320</v>
      </c>
      <c r="C45" s="117" t="s">
        <v>77</v>
      </c>
      <c r="D45" s="117" t="s">
        <v>357</v>
      </c>
      <c r="E45" s="119">
        <v>0.76534296028880866</v>
      </c>
      <c r="F45" s="119">
        <v>0.23465703971119134</v>
      </c>
      <c r="G45" s="27">
        <v>0</v>
      </c>
      <c r="H45" s="27">
        <v>-5.50106609808102E-2</v>
      </c>
      <c r="I45" s="27">
        <v>-0.12307083498219229</v>
      </c>
      <c r="K45" s="117" t="s">
        <v>319</v>
      </c>
      <c r="L45" s="117" t="s">
        <v>320</v>
      </c>
      <c r="M45" s="117" t="s">
        <v>93</v>
      </c>
      <c r="N45" s="117" t="s">
        <v>365</v>
      </c>
      <c r="O45" s="119">
        <v>0.71203438395415475</v>
      </c>
      <c r="P45" s="119">
        <v>0.2815186246418338</v>
      </c>
      <c r="Q45" s="27">
        <v>6.4469914040114614E-3</v>
      </c>
      <c r="R45" s="27">
        <v>-2.1209465381244574E-2</v>
      </c>
      <c r="S45" s="27">
        <v>-7.9307502061005786E-2</v>
      </c>
    </row>
    <row r="46" spans="1:19" x14ac:dyDescent="0.25">
      <c r="A46" s="117" t="s">
        <v>319</v>
      </c>
      <c r="B46" s="117" t="s">
        <v>320</v>
      </c>
      <c r="C46" s="117" t="s">
        <v>221</v>
      </c>
      <c r="D46" s="117" t="s">
        <v>382</v>
      </c>
      <c r="E46" s="119">
        <v>0.76954314720812178</v>
      </c>
      <c r="F46" s="119">
        <v>0.21522842639593909</v>
      </c>
      <c r="G46" s="27">
        <v>1.5228426395939087E-2</v>
      </c>
      <c r="H46" s="27">
        <v>1.3113911031113368E-2</v>
      </c>
      <c r="I46" s="27">
        <v>-2.0874751491053667E-2</v>
      </c>
      <c r="K46" s="117" t="s">
        <v>319</v>
      </c>
      <c r="L46" s="117" t="s">
        <v>320</v>
      </c>
      <c r="M46" s="117" t="s">
        <v>273</v>
      </c>
      <c r="N46" s="117" t="s">
        <v>383</v>
      </c>
      <c r="O46" s="119">
        <v>0.77140335392762582</v>
      </c>
      <c r="P46" s="119">
        <v>0.22153574580759047</v>
      </c>
      <c r="Q46" s="27">
        <v>7.0609002647837602E-3</v>
      </c>
      <c r="R46" s="27">
        <v>0.30080367393800223</v>
      </c>
      <c r="S46" s="27">
        <v>2.6548672566371057E-3</v>
      </c>
    </row>
    <row r="47" spans="1:19" x14ac:dyDescent="0.25">
      <c r="A47" s="117" t="s">
        <v>319</v>
      </c>
      <c r="B47" s="117" t="s">
        <v>320</v>
      </c>
      <c r="C47" s="117" t="s">
        <v>109</v>
      </c>
      <c r="D47" s="117" t="s">
        <v>359</v>
      </c>
      <c r="E47" s="119">
        <v>0.77139874739039671</v>
      </c>
      <c r="F47" s="119">
        <v>0.22860125260960334</v>
      </c>
      <c r="G47" s="27">
        <v>0</v>
      </c>
      <c r="H47" s="27">
        <v>-5.2164840897239717E-4</v>
      </c>
      <c r="I47" s="27">
        <v>-7.1255453223460941E-2</v>
      </c>
      <c r="K47" s="117" t="s">
        <v>319</v>
      </c>
      <c r="L47" s="117" t="s">
        <v>320</v>
      </c>
      <c r="M47" s="117" t="s">
        <v>268</v>
      </c>
      <c r="N47" s="117" t="s">
        <v>380</v>
      </c>
      <c r="O47" s="119">
        <v>0.75948460987831068</v>
      </c>
      <c r="P47" s="119">
        <v>0.23264137437365784</v>
      </c>
      <c r="Q47" s="27">
        <v>7.874015748031496E-3</v>
      </c>
      <c r="R47" s="27">
        <v>-5.7831731579834789E-2</v>
      </c>
      <c r="S47" s="27">
        <v>-8.8714938030006518E-2</v>
      </c>
    </row>
    <row r="48" spans="1:19" x14ac:dyDescent="0.25">
      <c r="A48" s="117" t="s">
        <v>319</v>
      </c>
      <c r="B48" s="117" t="s">
        <v>320</v>
      </c>
      <c r="C48" s="117" t="s">
        <v>273</v>
      </c>
      <c r="D48" s="117" t="s">
        <v>383</v>
      </c>
      <c r="E48" s="119">
        <v>0.77140335392762582</v>
      </c>
      <c r="F48" s="119">
        <v>0.22153574580759047</v>
      </c>
      <c r="G48" s="27">
        <v>7.0609002647837602E-3</v>
      </c>
      <c r="H48" s="27">
        <v>0.30080367393800223</v>
      </c>
      <c r="I48" s="27">
        <v>2.6548672566371057E-3</v>
      </c>
      <c r="K48" s="117" t="s">
        <v>319</v>
      </c>
      <c r="L48" s="117" t="s">
        <v>320</v>
      </c>
      <c r="M48" s="117" t="s">
        <v>243</v>
      </c>
      <c r="N48" s="117" t="s">
        <v>337</v>
      </c>
      <c r="O48" s="119">
        <v>0.60427807486631013</v>
      </c>
      <c r="P48" s="119">
        <v>0.38770053475935828</v>
      </c>
      <c r="Q48" s="27">
        <v>8.0213903743315516E-3</v>
      </c>
      <c r="R48" s="27">
        <v>1.2863913337846977E-2</v>
      </c>
      <c r="S48" s="27">
        <v>-4.469987228607919E-2</v>
      </c>
    </row>
    <row r="49" spans="1:19" x14ac:dyDescent="0.25">
      <c r="A49" s="117" t="s">
        <v>319</v>
      </c>
      <c r="B49" s="117" t="s">
        <v>320</v>
      </c>
      <c r="C49" s="117" t="s">
        <v>198</v>
      </c>
      <c r="D49" s="117" t="s">
        <v>360</v>
      </c>
      <c r="E49" s="119">
        <v>0.7880067567567568</v>
      </c>
      <c r="F49" s="119">
        <v>0.21199324324324326</v>
      </c>
      <c r="G49" s="27">
        <v>0</v>
      </c>
      <c r="H49" s="27">
        <v>0.101139269937224</v>
      </c>
      <c r="I49" s="27">
        <v>7.0766448112141056E-2</v>
      </c>
      <c r="K49" s="117" t="s">
        <v>319</v>
      </c>
      <c r="L49" s="117" t="s">
        <v>320</v>
      </c>
      <c r="M49" s="117" t="s">
        <v>212</v>
      </c>
      <c r="N49" s="117" t="s">
        <v>378</v>
      </c>
      <c r="O49" s="119">
        <v>0.75760286225402507</v>
      </c>
      <c r="P49" s="119">
        <v>0.23434704830053668</v>
      </c>
      <c r="Q49" s="27">
        <v>8.0500894454382833E-3</v>
      </c>
      <c r="R49" s="27">
        <v>0.17529566360052562</v>
      </c>
      <c r="S49" s="27">
        <v>-5.1135158073413955E-2</v>
      </c>
    </row>
    <row r="50" spans="1:19" x14ac:dyDescent="0.25">
      <c r="A50" s="117" t="s">
        <v>319</v>
      </c>
      <c r="B50" s="117" t="s">
        <v>320</v>
      </c>
      <c r="C50" s="117" t="s">
        <v>106</v>
      </c>
      <c r="D50" s="117" t="s">
        <v>362</v>
      </c>
      <c r="E50" s="119">
        <v>0.78970588235294115</v>
      </c>
      <c r="F50" s="119">
        <v>0.21029411764705883</v>
      </c>
      <c r="G50" s="27">
        <v>0</v>
      </c>
      <c r="H50" s="27">
        <v>-3.682719546742208E-2</v>
      </c>
      <c r="I50" s="27">
        <v>-0.12059489169091497</v>
      </c>
      <c r="K50" s="117" t="s">
        <v>319</v>
      </c>
      <c r="L50" s="117" t="s">
        <v>320</v>
      </c>
      <c r="M50" s="117" t="s">
        <v>247</v>
      </c>
      <c r="N50" s="117" t="s">
        <v>323</v>
      </c>
      <c r="O50" s="119">
        <v>0.51260504201680668</v>
      </c>
      <c r="P50" s="119">
        <v>0.47899159663865548</v>
      </c>
      <c r="Q50" s="27">
        <v>8.4033613445378148E-3</v>
      </c>
      <c r="R50" s="27">
        <v>8.2521117608836958E-2</v>
      </c>
      <c r="S50" s="27">
        <v>-0.11359404096834269</v>
      </c>
    </row>
    <row r="51" spans="1:19" x14ac:dyDescent="0.25">
      <c r="A51" s="117" t="s">
        <v>319</v>
      </c>
      <c r="B51" s="117" t="s">
        <v>320</v>
      </c>
      <c r="C51" s="117" t="s">
        <v>217</v>
      </c>
      <c r="D51" s="117" t="s">
        <v>381</v>
      </c>
      <c r="E51" s="119">
        <v>0.80085348506401133</v>
      </c>
      <c r="F51" s="119">
        <v>0.19274537695590327</v>
      </c>
      <c r="G51" s="27">
        <v>6.4011379800853483E-3</v>
      </c>
      <c r="H51" s="27">
        <v>6.8027210884353817E-3</v>
      </c>
      <c r="I51" s="27">
        <v>-5.4948748109561407E-2</v>
      </c>
      <c r="K51" s="117" t="s">
        <v>319</v>
      </c>
      <c r="L51" s="117" t="s">
        <v>320</v>
      </c>
      <c r="M51" s="117" t="s">
        <v>301</v>
      </c>
      <c r="N51" s="117" t="s">
        <v>328</v>
      </c>
      <c r="O51" s="119">
        <v>0.58232931726907633</v>
      </c>
      <c r="P51" s="119">
        <v>0.40829986613119146</v>
      </c>
      <c r="Q51" s="27">
        <v>9.3708165997322627E-3</v>
      </c>
      <c r="R51" s="27">
        <v>6.0326472675656495E-2</v>
      </c>
      <c r="S51" s="27">
        <v>-4.2614546619673233E-2</v>
      </c>
    </row>
    <row r="52" spans="1:19" x14ac:dyDescent="0.25">
      <c r="A52" s="117" t="s">
        <v>319</v>
      </c>
      <c r="B52" s="117" t="s">
        <v>320</v>
      </c>
      <c r="C52" s="117" t="s">
        <v>278</v>
      </c>
      <c r="D52" s="117" t="s">
        <v>363</v>
      </c>
      <c r="E52" s="119">
        <v>0.80105055810899539</v>
      </c>
      <c r="F52" s="119">
        <v>0.19894944189100461</v>
      </c>
      <c r="G52" s="27">
        <v>0</v>
      </c>
      <c r="H52" s="27">
        <v>8.6886708296164183E-2</v>
      </c>
      <c r="I52" s="27">
        <v>3.5702142128527736E-2</v>
      </c>
      <c r="K52" s="117" t="s">
        <v>319</v>
      </c>
      <c r="L52" s="117" t="s">
        <v>320</v>
      </c>
      <c r="M52" s="117" t="s">
        <v>280</v>
      </c>
      <c r="N52" s="117" t="s">
        <v>361</v>
      </c>
      <c r="O52" s="119">
        <v>0.68816358631537555</v>
      </c>
      <c r="P52" s="119">
        <v>0.30200550530869053</v>
      </c>
      <c r="Q52" s="27">
        <v>9.8309083759339361E-3</v>
      </c>
      <c r="R52" s="27">
        <v>-1.7672621921776877E-2</v>
      </c>
      <c r="S52" s="27">
        <v>-8.9346463742166482E-2</v>
      </c>
    </row>
    <row r="53" spans="1:19" x14ac:dyDescent="0.25">
      <c r="A53" s="117" t="s">
        <v>319</v>
      </c>
      <c r="B53" s="117" t="s">
        <v>320</v>
      </c>
      <c r="C53" s="117" t="s">
        <v>293</v>
      </c>
      <c r="D53" s="117" t="s">
        <v>384</v>
      </c>
      <c r="E53" s="119">
        <v>0.80276285495011512</v>
      </c>
      <c r="F53" s="119">
        <v>0.17114351496546432</v>
      </c>
      <c r="G53" s="27">
        <v>2.6093630084420567E-2</v>
      </c>
      <c r="H53" s="27">
        <v>-1.3626040878122581E-2</v>
      </c>
      <c r="I53" s="27">
        <v>-7.6541459957476965E-2</v>
      </c>
      <c r="K53" s="117" t="s">
        <v>319</v>
      </c>
      <c r="L53" s="117" t="s">
        <v>320</v>
      </c>
      <c r="M53" s="117" t="s">
        <v>284</v>
      </c>
      <c r="N53" s="117" t="s">
        <v>347</v>
      </c>
      <c r="O53" s="119">
        <v>0.64400715563506261</v>
      </c>
      <c r="P53" s="119">
        <v>0.34615384615384615</v>
      </c>
      <c r="Q53" s="27">
        <v>9.8389982110912346E-3</v>
      </c>
      <c r="R53" s="27">
        <v>0.2255412441764868</v>
      </c>
      <c r="S53" s="27">
        <v>-3.4958998705222233E-2</v>
      </c>
    </row>
    <row r="54" spans="1:19" x14ac:dyDescent="0.25">
      <c r="A54" s="117" t="s">
        <v>319</v>
      </c>
      <c r="B54" s="117" t="s">
        <v>320</v>
      </c>
      <c r="C54" s="117" t="s">
        <v>121</v>
      </c>
      <c r="D54" s="117" t="s">
        <v>364</v>
      </c>
      <c r="E54" s="119">
        <v>0.80600000000000005</v>
      </c>
      <c r="F54" s="119">
        <v>0.19400000000000001</v>
      </c>
      <c r="G54" s="27">
        <v>0</v>
      </c>
      <c r="H54" s="27">
        <v>-3.9840637450199168E-3</v>
      </c>
      <c r="I54" s="27">
        <v>-5.6158565361019375E-2</v>
      </c>
      <c r="K54" s="117" t="s">
        <v>319</v>
      </c>
      <c r="L54" s="117" t="s">
        <v>320</v>
      </c>
      <c r="M54" s="117" t="s">
        <v>257</v>
      </c>
      <c r="N54" s="117" t="s">
        <v>20</v>
      </c>
      <c r="O54" s="119">
        <v>0.82692307692307687</v>
      </c>
      <c r="P54" s="119">
        <v>0.16093117408906882</v>
      </c>
      <c r="Q54" s="27">
        <v>1.2145748987854251E-2</v>
      </c>
      <c r="R54" s="27">
        <v>-2.7319714496677361E-2</v>
      </c>
      <c r="S54" s="27">
        <v>-4.6562123039807002E-2</v>
      </c>
    </row>
    <row r="55" spans="1:19" x14ac:dyDescent="0.25">
      <c r="A55" s="117" t="s">
        <v>319</v>
      </c>
      <c r="B55" s="117" t="s">
        <v>320</v>
      </c>
      <c r="C55" s="117" t="s">
        <v>240</v>
      </c>
      <c r="D55" s="117" t="s">
        <v>385</v>
      </c>
      <c r="E55" s="119">
        <v>0.80769230769230771</v>
      </c>
      <c r="F55" s="119">
        <v>0.14529914529914531</v>
      </c>
      <c r="G55" s="27">
        <v>4.7008547008547008E-2</v>
      </c>
      <c r="H55" s="27">
        <v>8.0831408775981606E-2</v>
      </c>
      <c r="I55" s="27">
        <v>-2.023726448011165E-2</v>
      </c>
      <c r="K55" s="117" t="s">
        <v>319</v>
      </c>
      <c r="L55" s="117" t="s">
        <v>320</v>
      </c>
      <c r="M55" s="117" t="s">
        <v>210</v>
      </c>
      <c r="N55" s="117" t="s">
        <v>376</v>
      </c>
      <c r="O55" s="119">
        <v>0.75619834710743805</v>
      </c>
      <c r="P55" s="119">
        <v>0.23140495867768596</v>
      </c>
      <c r="Q55" s="27">
        <v>1.2396694214876033E-2</v>
      </c>
      <c r="R55" s="27">
        <v>0.19950433705080539</v>
      </c>
      <c r="S55" s="27">
        <v>1.4887817152442917E-2</v>
      </c>
    </row>
    <row r="56" spans="1:19" x14ac:dyDescent="0.25">
      <c r="A56" s="117" t="s">
        <v>319</v>
      </c>
      <c r="B56" s="117" t="s">
        <v>320</v>
      </c>
      <c r="C56" s="117" t="s">
        <v>276</v>
      </c>
      <c r="D56" s="117" t="s">
        <v>386</v>
      </c>
      <c r="E56" s="119">
        <v>0.80999242997728993</v>
      </c>
      <c r="F56" s="119">
        <v>0.15140045420136261</v>
      </c>
      <c r="G56" s="27">
        <v>3.8607115821347467E-2</v>
      </c>
      <c r="H56" s="27">
        <v>-5.6454648099359961E-3</v>
      </c>
      <c r="I56" s="27">
        <v>-8.2001389854065354E-2</v>
      </c>
      <c r="K56" s="117" t="s">
        <v>319</v>
      </c>
      <c r="L56" s="117" t="s">
        <v>320</v>
      </c>
      <c r="M56" s="117" t="s">
        <v>208</v>
      </c>
      <c r="N56" s="117" t="s">
        <v>356</v>
      </c>
      <c r="O56" s="119">
        <v>0.67669172932330823</v>
      </c>
      <c r="P56" s="119">
        <v>0.31064503363672341</v>
      </c>
      <c r="Q56" s="27">
        <v>1.2663237039968342E-2</v>
      </c>
      <c r="R56" s="27">
        <v>5.09461426491995E-2</v>
      </c>
      <c r="S56" s="27">
        <v>-2.2720680653582126E-2</v>
      </c>
    </row>
    <row r="57" spans="1:19" x14ac:dyDescent="0.25">
      <c r="A57" s="117" t="s">
        <v>319</v>
      </c>
      <c r="B57" s="117" t="s">
        <v>320</v>
      </c>
      <c r="C57" s="117" t="s">
        <v>225</v>
      </c>
      <c r="D57" s="117" t="s">
        <v>366</v>
      </c>
      <c r="E57" s="119">
        <v>0.81109643328929992</v>
      </c>
      <c r="F57" s="119">
        <v>0.18890356671070013</v>
      </c>
      <c r="G57" s="27">
        <v>0</v>
      </c>
      <c r="H57" s="27">
        <v>-5.1081165778752768E-2</v>
      </c>
      <c r="I57" s="27">
        <v>-0.10836277974087161</v>
      </c>
      <c r="K57" s="117" t="s">
        <v>319</v>
      </c>
      <c r="L57" s="117" t="s">
        <v>320</v>
      </c>
      <c r="M57" s="117" t="s">
        <v>134</v>
      </c>
      <c r="N57" s="117" t="s">
        <v>387</v>
      </c>
      <c r="O57" s="119">
        <v>0.84018619084561674</v>
      </c>
      <c r="P57" s="119">
        <v>0.14662529092319629</v>
      </c>
      <c r="Q57" s="27">
        <v>1.3188518231186967E-2</v>
      </c>
      <c r="R57" s="27">
        <v>7.5062552126772264E-2</v>
      </c>
      <c r="S57" s="27">
        <v>-2.403937156918412E-2</v>
      </c>
    </row>
    <row r="58" spans="1:19" x14ac:dyDescent="0.25">
      <c r="A58" s="117" t="s">
        <v>319</v>
      </c>
      <c r="B58" s="117" t="s">
        <v>320</v>
      </c>
      <c r="C58" s="117" t="s">
        <v>140</v>
      </c>
      <c r="D58" s="117" t="s">
        <v>367</v>
      </c>
      <c r="E58" s="119">
        <v>0.81201550387596899</v>
      </c>
      <c r="F58" s="119">
        <v>0.18798449612403101</v>
      </c>
      <c r="G58" s="27">
        <v>0</v>
      </c>
      <c r="H58" s="27">
        <v>5.3580126643935078E-3</v>
      </c>
      <c r="I58" s="27">
        <v>-3.5213462137737572E-2</v>
      </c>
      <c r="K58" s="117" t="s">
        <v>319</v>
      </c>
      <c r="L58" s="117" t="s">
        <v>320</v>
      </c>
      <c r="M58" s="117" t="s">
        <v>206</v>
      </c>
      <c r="N58" s="117" t="s">
        <v>388</v>
      </c>
      <c r="O58" s="119">
        <v>0.81402002861230327</v>
      </c>
      <c r="P58" s="119">
        <v>0.1726275631855031</v>
      </c>
      <c r="Q58" s="27">
        <v>1.335240820219361E-2</v>
      </c>
      <c r="R58" s="27">
        <v>0.23662096417514378</v>
      </c>
      <c r="S58" s="27">
        <v>-9.787050978705103E-2</v>
      </c>
    </row>
    <row r="59" spans="1:19" x14ac:dyDescent="0.25">
      <c r="A59" s="117" t="s">
        <v>319</v>
      </c>
      <c r="B59" s="117" t="s">
        <v>320</v>
      </c>
      <c r="C59" s="117" t="s">
        <v>206</v>
      </c>
      <c r="D59" s="117" t="s">
        <v>388</v>
      </c>
      <c r="E59" s="119">
        <v>0.81402002861230327</v>
      </c>
      <c r="F59" s="119">
        <v>0.1726275631855031</v>
      </c>
      <c r="G59" s="27">
        <v>1.335240820219361E-2</v>
      </c>
      <c r="H59" s="27">
        <v>0.23662096417514378</v>
      </c>
      <c r="I59" s="27">
        <v>-9.787050978705103E-2</v>
      </c>
      <c r="K59" s="117" t="s">
        <v>319</v>
      </c>
      <c r="L59" s="117" t="s">
        <v>320</v>
      </c>
      <c r="M59" s="117" t="s">
        <v>221</v>
      </c>
      <c r="N59" s="117" t="s">
        <v>382</v>
      </c>
      <c r="O59" s="119">
        <v>0.76954314720812178</v>
      </c>
      <c r="P59" s="119">
        <v>0.21522842639593909</v>
      </c>
      <c r="Q59" s="27">
        <v>1.5228426395939087E-2</v>
      </c>
      <c r="R59" s="27">
        <v>1.3113911031113368E-2</v>
      </c>
      <c r="S59" s="27">
        <v>-2.0874751491053667E-2</v>
      </c>
    </row>
    <row r="60" spans="1:19" x14ac:dyDescent="0.25">
      <c r="A60" s="117" t="s">
        <v>319</v>
      </c>
      <c r="B60" s="117" t="s">
        <v>320</v>
      </c>
      <c r="C60" s="117" t="s">
        <v>291</v>
      </c>
      <c r="D60" s="117" t="s">
        <v>368</v>
      </c>
      <c r="E60" s="119">
        <v>0.81469648562300323</v>
      </c>
      <c r="F60" s="119">
        <v>0.1853035143769968</v>
      </c>
      <c r="G60" s="27">
        <v>0</v>
      </c>
      <c r="H60" s="27">
        <v>1.9543973941368087E-2</v>
      </c>
      <c r="I60" s="27">
        <v>-8.613138686131383E-2</v>
      </c>
      <c r="K60" s="117" t="s">
        <v>319</v>
      </c>
      <c r="L60" s="117" t="s">
        <v>320</v>
      </c>
      <c r="M60" s="117" t="s">
        <v>181</v>
      </c>
      <c r="N60" s="117" t="s">
        <v>373</v>
      </c>
      <c r="O60" s="119">
        <v>0.73745519713261654</v>
      </c>
      <c r="P60" s="119">
        <v>0.24641577060931899</v>
      </c>
      <c r="Q60" s="27">
        <v>1.6129032258064516E-2</v>
      </c>
      <c r="R60" s="27">
        <v>0.1597817614964927</v>
      </c>
      <c r="S60" s="27">
        <v>-1.2170834255366247E-2</v>
      </c>
    </row>
    <row r="61" spans="1:19" x14ac:dyDescent="0.25">
      <c r="A61" s="117" t="s">
        <v>319</v>
      </c>
      <c r="B61" s="117" t="s">
        <v>320</v>
      </c>
      <c r="C61" s="117" t="s">
        <v>257</v>
      </c>
      <c r="D61" s="117" t="s">
        <v>20</v>
      </c>
      <c r="E61" s="119">
        <v>0.82692307692307687</v>
      </c>
      <c r="F61" s="119">
        <v>0.16093117408906882</v>
      </c>
      <c r="G61" s="27">
        <v>1.2145748987854251E-2</v>
      </c>
      <c r="H61" s="27">
        <v>-2.7319714496677361E-2</v>
      </c>
      <c r="I61" s="27">
        <v>-4.6562123039807002E-2</v>
      </c>
      <c r="K61" s="117" t="s">
        <v>319</v>
      </c>
      <c r="L61" s="117" t="s">
        <v>320</v>
      </c>
      <c r="M61" s="117" t="s">
        <v>236</v>
      </c>
      <c r="N61" s="117" t="s">
        <v>335</v>
      </c>
      <c r="O61" s="119">
        <v>0.60235640648011779</v>
      </c>
      <c r="P61" s="119">
        <v>0.37923416789396169</v>
      </c>
      <c r="Q61" s="27">
        <v>1.8409425625920472E-2</v>
      </c>
      <c r="R61" s="27">
        <v>2.2782903408021138E-2</v>
      </c>
      <c r="S61" s="27">
        <v>-3.82436260623229E-2</v>
      </c>
    </row>
    <row r="62" spans="1:19" x14ac:dyDescent="0.25">
      <c r="A62" s="117" t="s">
        <v>319</v>
      </c>
      <c r="B62" s="117" t="s">
        <v>320</v>
      </c>
      <c r="C62" s="117" t="s">
        <v>188</v>
      </c>
      <c r="D62" s="117" t="s">
        <v>369</v>
      </c>
      <c r="E62" s="119">
        <v>0.82704186684969117</v>
      </c>
      <c r="F62" s="119">
        <v>0.17295813315030886</v>
      </c>
      <c r="G62" s="27">
        <v>0</v>
      </c>
      <c r="H62" s="27">
        <v>1.8703023946862407E-2</v>
      </c>
      <c r="I62" s="27">
        <v>-5.9544941100532545E-2</v>
      </c>
      <c r="K62" s="117" t="s">
        <v>319</v>
      </c>
      <c r="L62" s="117" t="s">
        <v>320</v>
      </c>
      <c r="M62" s="117" t="s">
        <v>176</v>
      </c>
      <c r="N62" s="117" t="s">
        <v>389</v>
      </c>
      <c r="O62" s="119">
        <v>0.82839787395596054</v>
      </c>
      <c r="P62" s="119">
        <v>0.15261958997722094</v>
      </c>
      <c r="Q62" s="27">
        <v>1.8982536066818528E-2</v>
      </c>
      <c r="R62" s="27">
        <v>6.6396761133603155E-2</v>
      </c>
      <c r="S62" s="27">
        <v>-2.8940092165898657E-2</v>
      </c>
    </row>
    <row r="63" spans="1:19" x14ac:dyDescent="0.25">
      <c r="A63" s="117" t="s">
        <v>319</v>
      </c>
      <c r="B63" s="117" t="s">
        <v>320</v>
      </c>
      <c r="C63" s="117" t="s">
        <v>176</v>
      </c>
      <c r="D63" s="117" t="s">
        <v>389</v>
      </c>
      <c r="E63" s="119">
        <v>0.82839787395596054</v>
      </c>
      <c r="F63" s="119">
        <v>0.15261958997722094</v>
      </c>
      <c r="G63" s="27">
        <v>1.8982536066818528E-2</v>
      </c>
      <c r="H63" s="27">
        <v>6.6396761133603155E-2</v>
      </c>
      <c r="I63" s="27">
        <v>-2.8940092165898657E-2</v>
      </c>
      <c r="K63" s="117" t="s">
        <v>319</v>
      </c>
      <c r="L63" s="117" t="s">
        <v>320</v>
      </c>
      <c r="M63" s="117" t="s">
        <v>115</v>
      </c>
      <c r="N63" s="117" t="s">
        <v>11</v>
      </c>
      <c r="O63" s="119">
        <v>0.86397361912613357</v>
      </c>
      <c r="P63" s="119">
        <v>0.11541632316570487</v>
      </c>
      <c r="Q63" s="27">
        <v>2.0610057708161583E-2</v>
      </c>
      <c r="R63" s="27">
        <v>0.19272369714847581</v>
      </c>
      <c r="S63" s="27">
        <v>0.11207884483153796</v>
      </c>
    </row>
    <row r="64" spans="1:19" x14ac:dyDescent="0.25">
      <c r="A64" s="117" t="s">
        <v>319</v>
      </c>
      <c r="B64" s="117" t="s">
        <v>320</v>
      </c>
      <c r="C64" s="117" t="s">
        <v>305</v>
      </c>
      <c r="D64" s="117" t="s">
        <v>370</v>
      </c>
      <c r="E64" s="119">
        <v>0.82933333333333337</v>
      </c>
      <c r="F64" s="119">
        <v>0.17066666666666666</v>
      </c>
      <c r="G64" s="27">
        <v>0</v>
      </c>
      <c r="H64" s="27">
        <v>7.3875083948959919E-3</v>
      </c>
      <c r="I64" s="27">
        <v>-2.9126213592232997E-2</v>
      </c>
      <c r="K64" s="117" t="s">
        <v>319</v>
      </c>
      <c r="L64" s="117" t="s">
        <v>320</v>
      </c>
      <c r="M64" s="117" t="s">
        <v>286</v>
      </c>
      <c r="N64" s="117" t="s">
        <v>332</v>
      </c>
      <c r="O64" s="119">
        <v>0.58709677419354833</v>
      </c>
      <c r="P64" s="119">
        <v>0.39096774193548389</v>
      </c>
      <c r="Q64" s="27">
        <v>2.1935483870967741E-2</v>
      </c>
      <c r="R64" s="27">
        <v>-1.8366054464851178E-2</v>
      </c>
      <c r="S64" s="27">
        <v>-4.9079754601227044E-2</v>
      </c>
    </row>
    <row r="65" spans="1:19" x14ac:dyDescent="0.25">
      <c r="A65" s="117" t="s">
        <v>319</v>
      </c>
      <c r="B65" s="117" t="s">
        <v>320</v>
      </c>
      <c r="C65" s="117" t="s">
        <v>227</v>
      </c>
      <c r="D65" s="117" t="s">
        <v>371</v>
      </c>
      <c r="E65" s="119">
        <v>0.83221476510067116</v>
      </c>
      <c r="F65" s="119">
        <v>0.16778523489932887</v>
      </c>
      <c r="G65" s="27">
        <v>0</v>
      </c>
      <c r="H65" s="27">
        <v>5.1146384479717755E-2</v>
      </c>
      <c r="I65" s="27">
        <v>-2.5745811197384505E-2</v>
      </c>
      <c r="K65" s="117" t="s">
        <v>319</v>
      </c>
      <c r="L65" s="117" t="s">
        <v>320</v>
      </c>
      <c r="M65" s="117" t="s">
        <v>143</v>
      </c>
      <c r="N65" s="117" t="s">
        <v>390</v>
      </c>
      <c r="O65" s="119">
        <v>0.92800967937084089</v>
      </c>
      <c r="P65" s="119">
        <v>4.9001814882032667E-2</v>
      </c>
      <c r="Q65" s="27">
        <v>2.2988505747126436E-2</v>
      </c>
      <c r="R65" s="27">
        <v>1.3488657265481319E-2</v>
      </c>
      <c r="S65" s="27">
        <v>-3.88137810728304E-2</v>
      </c>
    </row>
    <row r="66" spans="1:19" x14ac:dyDescent="0.25">
      <c r="A66" s="117" t="s">
        <v>319</v>
      </c>
      <c r="B66" s="117" t="s">
        <v>320</v>
      </c>
      <c r="C66" s="117" t="s">
        <v>196</v>
      </c>
      <c r="D66" s="117" t="s">
        <v>375</v>
      </c>
      <c r="E66" s="119">
        <v>0.83815028901734101</v>
      </c>
      <c r="F66" s="119">
        <v>0.15937241948802641</v>
      </c>
      <c r="G66" s="27">
        <v>2.477291494632535E-3</v>
      </c>
      <c r="H66" s="27">
        <v>-2.6918441141020488E-2</v>
      </c>
      <c r="I66" s="27">
        <v>-6.6306861989205879E-2</v>
      </c>
      <c r="K66" s="117" t="s">
        <v>319</v>
      </c>
      <c r="L66" s="117" t="s">
        <v>320</v>
      </c>
      <c r="M66" s="117" t="s">
        <v>166</v>
      </c>
      <c r="N66" s="117" t="s">
        <v>6</v>
      </c>
      <c r="O66" s="119">
        <v>0.90625</v>
      </c>
      <c r="P66" s="119">
        <v>6.805555555555555E-2</v>
      </c>
      <c r="Q66" s="27">
        <v>2.5694444444444443E-2</v>
      </c>
      <c r="R66" s="27">
        <v>5.7621791513882137E-3</v>
      </c>
      <c r="S66" s="27">
        <v>-1.3869625520110951E-3</v>
      </c>
    </row>
    <row r="67" spans="1:19" x14ac:dyDescent="0.25">
      <c r="A67" s="117" t="s">
        <v>319</v>
      </c>
      <c r="B67" s="117" t="s">
        <v>320</v>
      </c>
      <c r="C67" s="117" t="s">
        <v>134</v>
      </c>
      <c r="D67" s="117" t="s">
        <v>387</v>
      </c>
      <c r="E67" s="119">
        <v>0.84018619084561674</v>
      </c>
      <c r="F67" s="119">
        <v>0.14662529092319629</v>
      </c>
      <c r="G67" s="27">
        <v>1.3188518231186967E-2</v>
      </c>
      <c r="H67" s="27">
        <v>7.5062552126772264E-2</v>
      </c>
      <c r="I67" s="27">
        <v>-2.403937156918412E-2</v>
      </c>
      <c r="K67" s="117" t="s">
        <v>319</v>
      </c>
      <c r="L67" s="117" t="s">
        <v>320</v>
      </c>
      <c r="M67" s="117" t="s">
        <v>293</v>
      </c>
      <c r="N67" s="117" t="s">
        <v>384</v>
      </c>
      <c r="O67" s="119">
        <v>0.80276285495011512</v>
      </c>
      <c r="P67" s="119">
        <v>0.17114351496546432</v>
      </c>
      <c r="Q67" s="27">
        <v>2.6093630084420567E-2</v>
      </c>
      <c r="R67" s="27">
        <v>-1.3626040878122581E-2</v>
      </c>
      <c r="S67" s="27">
        <v>-7.6541459957476965E-2</v>
      </c>
    </row>
    <row r="68" spans="1:19" x14ac:dyDescent="0.25">
      <c r="A68" s="117" t="s">
        <v>319</v>
      </c>
      <c r="B68" s="117" t="s">
        <v>320</v>
      </c>
      <c r="C68" s="117" t="s">
        <v>146</v>
      </c>
      <c r="D68" s="117" t="s">
        <v>377</v>
      </c>
      <c r="E68" s="119">
        <v>0.84156378600823045</v>
      </c>
      <c r="F68" s="119">
        <v>0.15432098765432098</v>
      </c>
      <c r="G68" s="27">
        <v>4.11522633744856E-3</v>
      </c>
      <c r="H68" s="27">
        <v>-2.9455816275586577E-2</v>
      </c>
      <c r="I68" s="27">
        <v>-0.15220235499345836</v>
      </c>
      <c r="K68" s="117" t="s">
        <v>319</v>
      </c>
      <c r="L68" s="117" t="s">
        <v>320</v>
      </c>
      <c r="M68" s="117" t="s">
        <v>255</v>
      </c>
      <c r="N68" s="117" t="s">
        <v>326</v>
      </c>
      <c r="O68" s="119">
        <v>0.57567567567567568</v>
      </c>
      <c r="P68" s="119">
        <v>0.39729729729729729</v>
      </c>
      <c r="Q68" s="27">
        <v>2.7027027027027029E-2</v>
      </c>
      <c r="R68" s="27">
        <v>-4.6186895810955919E-2</v>
      </c>
      <c r="S68" s="27">
        <v>-0.1360186806771746</v>
      </c>
    </row>
    <row r="69" spans="1:19" x14ac:dyDescent="0.25">
      <c r="A69" s="117" t="s">
        <v>319</v>
      </c>
      <c r="B69" s="117" t="s">
        <v>320</v>
      </c>
      <c r="C69" s="117" t="s">
        <v>132</v>
      </c>
      <c r="D69" s="117" t="s">
        <v>372</v>
      </c>
      <c r="E69" s="119">
        <v>0.8513853904282116</v>
      </c>
      <c r="F69" s="119">
        <v>0.1486146095717884</v>
      </c>
      <c r="G69" s="27">
        <v>0</v>
      </c>
      <c r="H69" s="27">
        <v>-4.796163069544368E-2</v>
      </c>
      <c r="I69" s="27">
        <v>-8.2964388835418679E-2</v>
      </c>
      <c r="K69" s="117" t="s">
        <v>319</v>
      </c>
      <c r="L69" s="117" t="s">
        <v>320</v>
      </c>
      <c r="M69" s="117" t="s">
        <v>307</v>
      </c>
      <c r="N69" s="117" t="s">
        <v>358</v>
      </c>
      <c r="O69" s="119">
        <v>0.68090249798549551</v>
      </c>
      <c r="P69" s="119">
        <v>0.28686543110394841</v>
      </c>
      <c r="Q69" s="27">
        <v>3.2232070910556E-2</v>
      </c>
      <c r="R69" s="27">
        <v>1.1822258459029733E-2</v>
      </c>
      <c r="S69" s="27">
        <v>-1.3905442987683703E-2</v>
      </c>
    </row>
    <row r="70" spans="1:19" x14ac:dyDescent="0.25">
      <c r="A70" s="117" t="s">
        <v>319</v>
      </c>
      <c r="B70" s="117" t="s">
        <v>320</v>
      </c>
      <c r="C70" s="117" t="s">
        <v>115</v>
      </c>
      <c r="D70" s="117" t="s">
        <v>11</v>
      </c>
      <c r="E70" s="119">
        <v>0.86397361912613357</v>
      </c>
      <c r="F70" s="119">
        <v>0.11541632316570487</v>
      </c>
      <c r="G70" s="27">
        <v>2.0610057708161583E-2</v>
      </c>
      <c r="H70" s="27">
        <v>0.19272369714847581</v>
      </c>
      <c r="I70" s="27">
        <v>0.11207884483153796</v>
      </c>
      <c r="K70" s="117" t="s">
        <v>319</v>
      </c>
      <c r="L70" s="117" t="s">
        <v>320</v>
      </c>
      <c r="M70" s="117" t="s">
        <v>223</v>
      </c>
      <c r="N70" s="117" t="s">
        <v>391</v>
      </c>
      <c r="O70" s="119">
        <v>0.89722222222222225</v>
      </c>
      <c r="P70" s="119">
        <v>6.805555555555555E-2</v>
      </c>
      <c r="Q70" s="27">
        <v>3.4722222222222224E-2</v>
      </c>
      <c r="R70" s="27">
        <v>-5.6356487549148127E-2</v>
      </c>
      <c r="S70" s="27">
        <v>-9.2913385826771666E-2</v>
      </c>
    </row>
    <row r="71" spans="1:19" x14ac:dyDescent="0.25">
      <c r="A71" s="117" t="s">
        <v>319</v>
      </c>
      <c r="B71" s="117" t="s">
        <v>320</v>
      </c>
      <c r="C71" s="117" t="s">
        <v>95</v>
      </c>
      <c r="D71" s="117" t="s">
        <v>379</v>
      </c>
      <c r="E71" s="119">
        <v>0.88766368022053754</v>
      </c>
      <c r="F71" s="119">
        <v>0.10751206064782909</v>
      </c>
      <c r="G71" s="27">
        <v>4.8242591316333561E-3</v>
      </c>
      <c r="H71" s="27">
        <v>3.2189222834785758E-2</v>
      </c>
      <c r="I71" s="27">
        <v>-6.5046217048956301E-3</v>
      </c>
      <c r="K71" s="117" t="s">
        <v>319</v>
      </c>
      <c r="L71" s="117" t="s">
        <v>320</v>
      </c>
      <c r="M71" s="117" t="s">
        <v>231</v>
      </c>
      <c r="N71" s="117" t="s">
        <v>339</v>
      </c>
      <c r="O71" s="119">
        <v>0.60858895705521476</v>
      </c>
      <c r="P71" s="119">
        <v>0.35582822085889571</v>
      </c>
      <c r="Q71" s="27">
        <v>3.5582822085889573E-2</v>
      </c>
      <c r="R71" s="27">
        <v>7.4843389383448811E-2</v>
      </c>
      <c r="S71" s="27">
        <v>-9.494725152692951E-2</v>
      </c>
    </row>
    <row r="72" spans="1:19" x14ac:dyDescent="0.25">
      <c r="A72" s="117" t="s">
        <v>319</v>
      </c>
      <c r="B72" s="117" t="s">
        <v>320</v>
      </c>
      <c r="C72" s="117" t="s">
        <v>223</v>
      </c>
      <c r="D72" s="117" t="s">
        <v>391</v>
      </c>
      <c r="E72" s="119">
        <v>0.89722222222222225</v>
      </c>
      <c r="F72" s="119">
        <v>6.805555555555555E-2</v>
      </c>
      <c r="G72" s="27">
        <v>3.4722222222222224E-2</v>
      </c>
      <c r="H72" s="27">
        <v>-5.6356487549148127E-2</v>
      </c>
      <c r="I72" s="27">
        <v>-9.2913385826771666E-2</v>
      </c>
      <c r="K72" s="117" t="s">
        <v>319</v>
      </c>
      <c r="L72" s="117" t="s">
        <v>320</v>
      </c>
      <c r="M72" s="117" t="s">
        <v>162</v>
      </c>
      <c r="N72" s="117" t="s">
        <v>353</v>
      </c>
      <c r="O72" s="119">
        <v>0.67147613762486125</v>
      </c>
      <c r="P72" s="119">
        <v>0.29189789123196447</v>
      </c>
      <c r="Q72" s="27">
        <v>3.662597114317425E-2</v>
      </c>
      <c r="R72" s="27">
        <v>-3.970157207567282E-2</v>
      </c>
      <c r="S72" s="27">
        <v>-5.232711017617675E-2</v>
      </c>
    </row>
    <row r="73" spans="1:19" x14ac:dyDescent="0.25">
      <c r="A73" s="117" t="s">
        <v>319</v>
      </c>
      <c r="B73" s="117" t="s">
        <v>320</v>
      </c>
      <c r="C73" s="117" t="s">
        <v>166</v>
      </c>
      <c r="D73" s="117" t="s">
        <v>6</v>
      </c>
      <c r="E73" s="119">
        <v>0.90625</v>
      </c>
      <c r="F73" s="119">
        <v>6.805555555555555E-2</v>
      </c>
      <c r="G73" s="27">
        <v>2.5694444444444443E-2</v>
      </c>
      <c r="H73" s="27">
        <v>5.7621791513882137E-3</v>
      </c>
      <c r="I73" s="27">
        <v>-1.3869625520110951E-3</v>
      </c>
      <c r="K73" s="117" t="s">
        <v>319</v>
      </c>
      <c r="L73" s="117" t="s">
        <v>320</v>
      </c>
      <c r="M73" s="117" t="s">
        <v>276</v>
      </c>
      <c r="N73" s="117" t="s">
        <v>386</v>
      </c>
      <c r="O73" s="119">
        <v>0.80999242997728993</v>
      </c>
      <c r="P73" s="119">
        <v>0.15140045420136261</v>
      </c>
      <c r="Q73" s="27">
        <v>3.8607115821347467E-2</v>
      </c>
      <c r="R73" s="27">
        <v>-5.6454648099359961E-3</v>
      </c>
      <c r="S73" s="27">
        <v>-8.2001389854065354E-2</v>
      </c>
    </row>
    <row r="74" spans="1:19" x14ac:dyDescent="0.25">
      <c r="A74" s="117" t="s">
        <v>319</v>
      </c>
      <c r="B74" s="117" t="s">
        <v>320</v>
      </c>
      <c r="C74" s="117" t="s">
        <v>153</v>
      </c>
      <c r="D74" s="117" t="s">
        <v>374</v>
      </c>
      <c r="E74" s="119">
        <v>0.91205862758161227</v>
      </c>
      <c r="F74" s="119">
        <v>8.7941372418387745E-2</v>
      </c>
      <c r="G74" s="27">
        <v>0</v>
      </c>
      <c r="H74" s="27">
        <v>0.35960144927536231</v>
      </c>
      <c r="I74" s="27">
        <v>0.19126984126984126</v>
      </c>
      <c r="K74" s="117" t="s">
        <v>319</v>
      </c>
      <c r="L74" s="117" t="s">
        <v>320</v>
      </c>
      <c r="M74" s="117" t="s">
        <v>299</v>
      </c>
      <c r="N74" s="117" t="s">
        <v>341</v>
      </c>
      <c r="O74" s="119">
        <v>0.62609871534820827</v>
      </c>
      <c r="P74" s="119">
        <v>0.32792427315753886</v>
      </c>
      <c r="Q74" s="27">
        <v>4.5977011494252873E-2</v>
      </c>
      <c r="R74" s="27">
        <v>6.1927840603123396E-2</v>
      </c>
      <c r="S74" s="27">
        <v>-3.4122448979591824E-2</v>
      </c>
    </row>
    <row r="75" spans="1:19" x14ac:dyDescent="0.25">
      <c r="A75" s="117" t="s">
        <v>319</v>
      </c>
      <c r="B75" s="117" t="s">
        <v>320</v>
      </c>
      <c r="C75" s="117" t="s">
        <v>143</v>
      </c>
      <c r="D75" s="117" t="s">
        <v>390</v>
      </c>
      <c r="E75" s="119">
        <v>0.92800967937084089</v>
      </c>
      <c r="F75" s="119">
        <v>4.9001814882032667E-2</v>
      </c>
      <c r="G75" s="27">
        <v>2.2988505747126436E-2</v>
      </c>
      <c r="H75" s="27">
        <v>1.3488657265481319E-2</v>
      </c>
      <c r="I75" s="27">
        <v>-3.88137810728304E-2</v>
      </c>
      <c r="K75" s="117" t="s">
        <v>319</v>
      </c>
      <c r="L75" s="117" t="s">
        <v>320</v>
      </c>
      <c r="M75" s="117" t="s">
        <v>240</v>
      </c>
      <c r="N75" s="117" t="s">
        <v>385</v>
      </c>
      <c r="O75" s="119">
        <v>0.80769230769230771</v>
      </c>
      <c r="P75" s="119">
        <v>0.14529914529914531</v>
      </c>
      <c r="Q75" s="27">
        <v>4.7008547008547008E-2</v>
      </c>
      <c r="R75" s="27">
        <v>8.0831408775981606E-2</v>
      </c>
      <c r="S75" s="27">
        <v>-2.023726448011165E-2</v>
      </c>
    </row>
    <row r="76" spans="1:19" x14ac:dyDescent="0.25">
      <c r="A76" s="117" t="s">
        <v>319</v>
      </c>
      <c r="B76" s="117" t="s">
        <v>320</v>
      </c>
      <c r="C76" s="117" t="s">
        <v>189</v>
      </c>
      <c r="D76" s="117" t="s">
        <v>392</v>
      </c>
      <c r="E76" s="119">
        <v>0.80602006688963213</v>
      </c>
      <c r="F76" s="119">
        <v>0.14314381270903009</v>
      </c>
      <c r="G76" s="27">
        <v>5.0836120401337795E-2</v>
      </c>
      <c r="H76" s="27">
        <v>-7.0707070707070718E-2</v>
      </c>
      <c r="I76" s="27">
        <v>-0.18528610354223429</v>
      </c>
      <c r="K76" s="117" t="s">
        <v>319</v>
      </c>
      <c r="L76" s="117" t="s">
        <v>320</v>
      </c>
      <c r="M76" s="117" t="s">
        <v>189</v>
      </c>
      <c r="N76" s="117" t="s">
        <v>392</v>
      </c>
      <c r="O76" s="119">
        <v>0.80602006688963213</v>
      </c>
      <c r="P76" s="119">
        <v>0.14314381270903009</v>
      </c>
      <c r="Q76" s="27">
        <v>5.0836120401337795E-2</v>
      </c>
      <c r="R76" s="27">
        <v>-7.0707070707070718E-2</v>
      </c>
      <c r="S76" s="27">
        <v>-0.18528610354223429</v>
      </c>
    </row>
    <row r="77" spans="1:19" x14ac:dyDescent="0.25">
      <c r="A77" s="117" t="s">
        <v>319</v>
      </c>
      <c r="B77" s="117" t="s">
        <v>320</v>
      </c>
      <c r="C77" s="117" t="s">
        <v>160</v>
      </c>
      <c r="D77" s="117" t="s">
        <v>393</v>
      </c>
      <c r="E77" s="119">
        <v>0.64622641509433965</v>
      </c>
      <c r="F77" s="119">
        <v>0.30188679245283018</v>
      </c>
      <c r="G77" s="27">
        <v>5.1886792452830191E-2</v>
      </c>
      <c r="H77" s="27">
        <v>-0.2252169940612152</v>
      </c>
      <c r="I77" s="27">
        <v>-0.24922532093846839</v>
      </c>
      <c r="K77" s="117" t="s">
        <v>319</v>
      </c>
      <c r="L77" s="117" t="s">
        <v>320</v>
      </c>
      <c r="M77" s="117" t="s">
        <v>160</v>
      </c>
      <c r="N77" s="117" t="s">
        <v>393</v>
      </c>
      <c r="O77" s="119">
        <v>0.64622641509433965</v>
      </c>
      <c r="P77" s="119">
        <v>0.30188679245283018</v>
      </c>
      <c r="Q77" s="27">
        <v>5.1886792452830191E-2</v>
      </c>
      <c r="R77" s="27">
        <v>-0.2252169940612152</v>
      </c>
      <c r="S77" s="27">
        <v>-0.24922532093846839</v>
      </c>
    </row>
    <row r="78" spans="1:19" x14ac:dyDescent="0.25">
      <c r="A78" s="117" t="s">
        <v>319</v>
      </c>
      <c r="B78" s="117" t="s">
        <v>320</v>
      </c>
      <c r="C78" s="117" t="s">
        <v>295</v>
      </c>
      <c r="D78" s="117" t="s">
        <v>394</v>
      </c>
      <c r="E78" s="119">
        <v>0.78846153846153844</v>
      </c>
      <c r="F78" s="119">
        <v>0.15384615384615385</v>
      </c>
      <c r="G78" s="27">
        <v>5.7692307692307696E-2</v>
      </c>
      <c r="H78" s="27">
        <v>-0.15447154471544711</v>
      </c>
      <c r="I78" s="27">
        <v>-0.26501766784452296</v>
      </c>
      <c r="K78" s="117" t="s">
        <v>319</v>
      </c>
      <c r="L78" s="117" t="s">
        <v>320</v>
      </c>
      <c r="M78" s="117" t="s">
        <v>295</v>
      </c>
      <c r="N78" s="117" t="s">
        <v>394</v>
      </c>
      <c r="O78" s="119">
        <v>0.78846153846153844</v>
      </c>
      <c r="P78" s="119">
        <v>0.15384615384615385</v>
      </c>
      <c r="Q78" s="27">
        <v>5.7692307692307696E-2</v>
      </c>
      <c r="R78" s="27">
        <v>-0.15447154471544711</v>
      </c>
      <c r="S78" s="27">
        <v>-0.26501766784452296</v>
      </c>
    </row>
    <row r="79" spans="1:19" x14ac:dyDescent="0.25">
      <c r="A79" s="117" t="s">
        <v>319</v>
      </c>
      <c r="B79" s="117" t="s">
        <v>320</v>
      </c>
      <c r="C79" s="117" t="s">
        <v>138</v>
      </c>
      <c r="D79" s="117" t="s">
        <v>395</v>
      </c>
      <c r="E79" s="119">
        <v>0.5216572504708098</v>
      </c>
      <c r="F79" s="119">
        <v>0.41242937853107342</v>
      </c>
      <c r="G79" s="27">
        <v>6.5913370998116755E-2</v>
      </c>
      <c r="H79" s="27">
        <v>-5.6838365896980436E-2</v>
      </c>
      <c r="I79" s="27">
        <v>-0.11536859641815911</v>
      </c>
      <c r="K79" s="117" t="s">
        <v>319</v>
      </c>
      <c r="L79" s="117" t="s">
        <v>320</v>
      </c>
      <c r="M79" s="117" t="s">
        <v>138</v>
      </c>
      <c r="N79" s="117" t="s">
        <v>395</v>
      </c>
      <c r="O79" s="119">
        <v>0.5216572504708098</v>
      </c>
      <c r="P79" s="119">
        <v>0.41242937853107342</v>
      </c>
      <c r="Q79" s="27">
        <v>6.5913370998116755E-2</v>
      </c>
      <c r="R79" s="27">
        <v>-5.6838365896980436E-2</v>
      </c>
      <c r="S79" s="27">
        <v>-0.11536859641815911</v>
      </c>
    </row>
    <row r="80" spans="1:19" x14ac:dyDescent="0.25">
      <c r="A80" s="117" t="s">
        <v>319</v>
      </c>
      <c r="B80" s="117" t="s">
        <v>320</v>
      </c>
      <c r="C80" s="117" t="s">
        <v>282</v>
      </c>
      <c r="D80" s="117" t="s">
        <v>396</v>
      </c>
      <c r="E80" s="119">
        <v>0.62515413070283599</v>
      </c>
      <c r="F80" s="119">
        <v>0.30332922318125771</v>
      </c>
      <c r="G80" s="27">
        <v>7.1516646115906288E-2</v>
      </c>
      <c r="H80" s="27">
        <v>-3.3661006851355424E-2</v>
      </c>
      <c r="I80" s="27">
        <v>-8.2059988681380869E-2</v>
      </c>
      <c r="K80" s="117" t="s">
        <v>319</v>
      </c>
      <c r="L80" s="117" t="s">
        <v>320</v>
      </c>
      <c r="M80" s="117" t="s">
        <v>282</v>
      </c>
      <c r="N80" s="117" t="s">
        <v>396</v>
      </c>
      <c r="O80" s="119">
        <v>0.62515413070283599</v>
      </c>
      <c r="P80" s="119">
        <v>0.30332922318125771</v>
      </c>
      <c r="Q80" s="27">
        <v>7.1516646115906288E-2</v>
      </c>
      <c r="R80" s="27">
        <v>-3.3661006851355424E-2</v>
      </c>
      <c r="S80" s="27">
        <v>-8.2059988681380869E-2</v>
      </c>
    </row>
    <row r="81" spans="1:19" x14ac:dyDescent="0.25">
      <c r="A81" s="117" t="s">
        <v>319</v>
      </c>
      <c r="B81" s="117" t="s">
        <v>320</v>
      </c>
      <c r="C81" s="117" t="s">
        <v>164</v>
      </c>
      <c r="D81" s="117" t="s">
        <v>397</v>
      </c>
      <c r="E81" s="119">
        <v>0.80963130173062448</v>
      </c>
      <c r="F81" s="119">
        <v>0.11286681715575621</v>
      </c>
      <c r="G81" s="27">
        <v>7.7501881113619261E-2</v>
      </c>
      <c r="H81" s="27">
        <v>0.23055555555555562</v>
      </c>
      <c r="I81" s="27">
        <v>-9.3179276928810895E-3</v>
      </c>
      <c r="K81" s="117" t="s">
        <v>319</v>
      </c>
      <c r="L81" s="117" t="s">
        <v>320</v>
      </c>
      <c r="M81" s="117" t="s">
        <v>164</v>
      </c>
      <c r="N81" s="117" t="s">
        <v>397</v>
      </c>
      <c r="O81" s="119">
        <v>0.80963130173062448</v>
      </c>
      <c r="P81" s="119">
        <v>0.11286681715575621</v>
      </c>
      <c r="Q81" s="27">
        <v>7.7501881113619261E-2</v>
      </c>
      <c r="R81" s="27">
        <v>0.23055555555555562</v>
      </c>
      <c r="S81" s="27">
        <v>-9.3179276928810895E-3</v>
      </c>
    </row>
    <row r="82" spans="1:19" x14ac:dyDescent="0.25">
      <c r="A82" s="117" t="s">
        <v>319</v>
      </c>
      <c r="B82" s="117" t="s">
        <v>320</v>
      </c>
      <c r="C82" s="117" t="s">
        <v>219</v>
      </c>
      <c r="D82" s="117" t="s">
        <v>398</v>
      </c>
      <c r="E82" s="119">
        <v>0.64519140989729229</v>
      </c>
      <c r="F82" s="119">
        <v>0.27637721755368816</v>
      </c>
      <c r="G82" s="27">
        <v>7.8431372549019607E-2</v>
      </c>
      <c r="H82" s="27">
        <v>2.2434367541766198E-2</v>
      </c>
      <c r="I82" s="27">
        <v>-9.791535060012635E-2</v>
      </c>
      <c r="K82" s="117" t="s">
        <v>319</v>
      </c>
      <c r="L82" s="117" t="s">
        <v>320</v>
      </c>
      <c r="M82" s="117" t="s">
        <v>219</v>
      </c>
      <c r="N82" s="117" t="s">
        <v>398</v>
      </c>
      <c r="O82" s="119">
        <v>0.64519140989729229</v>
      </c>
      <c r="P82" s="119">
        <v>0.27637721755368816</v>
      </c>
      <c r="Q82" s="27">
        <v>7.8431372549019607E-2</v>
      </c>
      <c r="R82" s="27">
        <v>2.2434367541766198E-2</v>
      </c>
      <c r="S82" s="27">
        <v>-9.791535060012635E-2</v>
      </c>
    </row>
    <row r="83" spans="1:19" x14ac:dyDescent="0.25">
      <c r="A83" s="117" t="s">
        <v>319</v>
      </c>
      <c r="B83" s="117" t="s">
        <v>320</v>
      </c>
      <c r="C83" s="117" t="s">
        <v>127</v>
      </c>
      <c r="D83" s="117" t="s">
        <v>399</v>
      </c>
      <c r="E83" s="119">
        <v>0.67551622418879054</v>
      </c>
      <c r="F83" s="119">
        <v>0.24070796460176991</v>
      </c>
      <c r="G83" s="27">
        <v>8.3775811209439527E-2</v>
      </c>
      <c r="H83" s="27">
        <v>0.26069170695425803</v>
      </c>
      <c r="I83" s="27">
        <v>-6.4956557716177032E-2</v>
      </c>
      <c r="K83" s="117" t="s">
        <v>319</v>
      </c>
      <c r="L83" s="117" t="s">
        <v>320</v>
      </c>
      <c r="M83" s="117" t="s">
        <v>127</v>
      </c>
      <c r="N83" s="117" t="s">
        <v>399</v>
      </c>
      <c r="O83" s="119">
        <v>0.67551622418879054</v>
      </c>
      <c r="P83" s="119">
        <v>0.24070796460176991</v>
      </c>
      <c r="Q83" s="27">
        <v>8.3775811209439527E-2</v>
      </c>
      <c r="R83" s="27">
        <v>0.26069170695425803</v>
      </c>
      <c r="S83" s="27">
        <v>-6.4956557716177032E-2</v>
      </c>
    </row>
    <row r="84" spans="1:19" x14ac:dyDescent="0.25">
      <c r="A84" s="117" t="s">
        <v>319</v>
      </c>
      <c r="B84" s="117" t="s">
        <v>320</v>
      </c>
      <c r="C84" s="117" t="s">
        <v>270</v>
      </c>
      <c r="D84" s="117" t="s">
        <v>400</v>
      </c>
      <c r="E84" s="119">
        <v>0.86268472906403937</v>
      </c>
      <c r="F84" s="119">
        <v>4.064039408866995E-2</v>
      </c>
      <c r="G84" s="27">
        <v>9.6674876847290647E-2</v>
      </c>
      <c r="H84" s="27">
        <v>0.23709769567701389</v>
      </c>
      <c r="I84" s="27">
        <v>9.5262181756870623E-2</v>
      </c>
      <c r="K84" s="117" t="s">
        <v>319</v>
      </c>
      <c r="L84" s="117" t="s">
        <v>320</v>
      </c>
      <c r="M84" s="117" t="s">
        <v>270</v>
      </c>
      <c r="N84" s="117" t="s">
        <v>400</v>
      </c>
      <c r="O84" s="119">
        <v>0.86268472906403937</v>
      </c>
      <c r="P84" s="119">
        <v>4.064039408866995E-2</v>
      </c>
      <c r="Q84" s="27">
        <v>9.6674876847290647E-2</v>
      </c>
      <c r="R84" s="27">
        <v>0.23709769567701389</v>
      </c>
      <c r="S84" s="27">
        <v>9.5262181756870623E-2</v>
      </c>
    </row>
    <row r="85" spans="1:19" x14ac:dyDescent="0.25">
      <c r="A85" s="117" t="s">
        <v>319</v>
      </c>
      <c r="B85" s="117" t="s">
        <v>320</v>
      </c>
      <c r="C85" s="117" t="s">
        <v>87</v>
      </c>
      <c r="D85" s="117" t="s">
        <v>401</v>
      </c>
      <c r="E85" s="119">
        <v>0.75607385811467442</v>
      </c>
      <c r="F85" s="119">
        <v>1.020408163265306E-2</v>
      </c>
      <c r="G85" s="27">
        <v>0.2337220602526725</v>
      </c>
      <c r="H85" s="27">
        <v>0.18258870851889086</v>
      </c>
      <c r="I85" s="27">
        <v>4.1761579347000755E-2</v>
      </c>
      <c r="K85" s="117" t="s">
        <v>319</v>
      </c>
      <c r="L85" s="117" t="s">
        <v>320</v>
      </c>
      <c r="M85" s="117" t="s">
        <v>87</v>
      </c>
      <c r="N85" s="117" t="s">
        <v>401</v>
      </c>
      <c r="O85" s="119">
        <v>0.75607385811467442</v>
      </c>
      <c r="P85" s="119">
        <v>1.020408163265306E-2</v>
      </c>
      <c r="Q85" s="27">
        <v>0.2337220602526725</v>
      </c>
      <c r="R85" s="27">
        <v>0.18258870851889086</v>
      </c>
      <c r="S85" s="27">
        <v>4.1761579347000755E-2</v>
      </c>
    </row>
    <row r="86" spans="1:19" x14ac:dyDescent="0.25">
      <c r="A86" s="117" t="s">
        <v>319</v>
      </c>
      <c r="B86" s="117" t="s">
        <v>320</v>
      </c>
      <c r="C86" s="117" t="s">
        <v>215</v>
      </c>
      <c r="D86" s="117" t="s">
        <v>402</v>
      </c>
      <c r="E86" s="119">
        <v>0.67402945113788493</v>
      </c>
      <c r="F86" s="119">
        <v>1.8072289156626505E-2</v>
      </c>
      <c r="G86" s="27">
        <v>0.30789825970548862</v>
      </c>
      <c r="H86" s="27">
        <v>7.587253414264028E-3</v>
      </c>
      <c r="I86" s="27">
        <v>-9.7763048881523984E-3</v>
      </c>
      <c r="K86" s="117" t="s">
        <v>319</v>
      </c>
      <c r="L86" s="117" t="s">
        <v>320</v>
      </c>
      <c r="M86" s="117" t="s">
        <v>215</v>
      </c>
      <c r="N86" s="117" t="s">
        <v>402</v>
      </c>
      <c r="O86" s="119">
        <v>0.67402945113788493</v>
      </c>
      <c r="P86" s="119">
        <v>1.8072289156626505E-2</v>
      </c>
      <c r="Q86" s="27">
        <v>0.30789825970548862</v>
      </c>
      <c r="R86" s="27">
        <v>7.587253414264028E-3</v>
      </c>
      <c r="S86" s="27">
        <v>-9.7763048881523984E-3</v>
      </c>
    </row>
    <row r="87" spans="1:19" x14ac:dyDescent="0.25">
      <c r="A87" s="117" t="s">
        <v>319</v>
      </c>
      <c r="B87" s="117" t="s">
        <v>320</v>
      </c>
      <c r="C87" s="117" t="s">
        <v>245</v>
      </c>
      <c r="D87" s="117" t="s">
        <v>403</v>
      </c>
      <c r="E87" s="119">
        <v>0</v>
      </c>
      <c r="F87" s="119">
        <v>0</v>
      </c>
      <c r="G87" s="27">
        <v>1</v>
      </c>
      <c r="H87" s="27">
        <v>-4.2680494615077835E-2</v>
      </c>
      <c r="I87" s="27">
        <v>-9.0047393364928952E-2</v>
      </c>
      <c r="K87" s="117" t="s">
        <v>319</v>
      </c>
      <c r="L87" s="117" t="s">
        <v>320</v>
      </c>
      <c r="M87" s="117" t="s">
        <v>245</v>
      </c>
      <c r="N87" s="117" t="s">
        <v>403</v>
      </c>
      <c r="O87" s="119">
        <v>0</v>
      </c>
      <c r="P87" s="119">
        <v>0</v>
      </c>
      <c r="Q87" s="27">
        <v>1</v>
      </c>
      <c r="R87" s="27">
        <v>-4.2680494615077835E-2</v>
      </c>
      <c r="S87" s="27">
        <v>-9.0047393364928952E-2</v>
      </c>
    </row>
    <row r="88" spans="1:19" x14ac:dyDescent="0.25">
      <c r="A88" s="117" t="s">
        <v>319</v>
      </c>
      <c r="B88" s="117" t="s">
        <v>320</v>
      </c>
      <c r="C88" s="117" t="s">
        <v>104</v>
      </c>
      <c r="D88" s="117" t="s">
        <v>404</v>
      </c>
      <c r="E88" s="119">
        <v>0.90531561461794019</v>
      </c>
      <c r="F88" s="119">
        <v>9.4684385382059796E-2</v>
      </c>
      <c r="G88" s="27">
        <v>0</v>
      </c>
      <c r="H88" s="27">
        <v>-0.12324776988894959</v>
      </c>
      <c r="I88" s="27">
        <v>-0.18400542189088442</v>
      </c>
      <c r="K88" s="117" t="s">
        <v>319</v>
      </c>
      <c r="L88" s="117" t="s">
        <v>320</v>
      </c>
      <c r="M88" s="117" t="s">
        <v>104</v>
      </c>
      <c r="N88" s="117" t="s">
        <v>404</v>
      </c>
      <c r="O88" s="119">
        <v>0.90531561461794019</v>
      </c>
      <c r="P88" s="119">
        <v>9.4684385382059796E-2</v>
      </c>
      <c r="Q88" s="27">
        <v>0</v>
      </c>
      <c r="R88" s="27">
        <v>-0.12324776988894959</v>
      </c>
      <c r="S88" s="27">
        <v>-0.18400542189088442</v>
      </c>
    </row>
    <row r="89" spans="1:19" x14ac:dyDescent="0.25">
      <c r="A89" s="117" t="s">
        <v>319</v>
      </c>
      <c r="B89" s="117" t="s">
        <v>320</v>
      </c>
      <c r="C89" s="117" t="s">
        <v>252</v>
      </c>
      <c r="D89" s="117" t="s">
        <v>405</v>
      </c>
      <c r="E89" s="119">
        <v>0.5982608695652174</v>
      </c>
      <c r="F89" s="119">
        <v>0.4017391304347826</v>
      </c>
      <c r="G89" s="27">
        <v>0</v>
      </c>
      <c r="H89" s="27">
        <v>-0.13174782936957341</v>
      </c>
      <c r="I89" s="27">
        <v>-0.28792569659442724</v>
      </c>
      <c r="K89" s="117" t="s">
        <v>319</v>
      </c>
      <c r="L89" s="117" t="s">
        <v>320</v>
      </c>
      <c r="M89" s="117" t="s">
        <v>252</v>
      </c>
      <c r="N89" s="117" t="s">
        <v>405</v>
      </c>
      <c r="O89" s="119">
        <v>0.5982608695652174</v>
      </c>
      <c r="P89" s="119">
        <v>0.4017391304347826</v>
      </c>
      <c r="Q89" s="27">
        <v>0</v>
      </c>
      <c r="R89" s="27">
        <v>-0.13174782936957341</v>
      </c>
      <c r="S89" s="27">
        <v>-0.28792569659442724</v>
      </c>
    </row>
    <row r="90" spans="1:19" x14ac:dyDescent="0.25">
      <c r="A90" s="117" t="s">
        <v>319</v>
      </c>
      <c r="B90" s="117" t="s">
        <v>320</v>
      </c>
      <c r="C90" s="117" t="s">
        <v>123</v>
      </c>
      <c r="D90" s="117" t="s">
        <v>15</v>
      </c>
      <c r="E90" s="119">
        <v>0.87868852459016389</v>
      </c>
      <c r="F90" s="119">
        <v>8.1967213114754092E-2</v>
      </c>
      <c r="G90" s="27">
        <v>3.9344262295081971E-2</v>
      </c>
      <c r="H90" s="27">
        <v>-0.15395284327323167</v>
      </c>
      <c r="I90" s="27">
        <v>-0.20495275333985008</v>
      </c>
      <c r="K90" s="117" t="s">
        <v>319</v>
      </c>
      <c r="L90" s="117" t="s">
        <v>320</v>
      </c>
      <c r="M90" s="117" t="s">
        <v>123</v>
      </c>
      <c r="N90" s="117" t="s">
        <v>15</v>
      </c>
      <c r="O90" s="119">
        <v>0.87868852459016389</v>
      </c>
      <c r="P90" s="119">
        <v>8.1967213114754092E-2</v>
      </c>
      <c r="Q90" s="27">
        <v>3.9344262295081971E-2</v>
      </c>
      <c r="R90" s="27">
        <v>-0.15395284327323167</v>
      </c>
      <c r="S90" s="27">
        <v>-0.20495275333985008</v>
      </c>
    </row>
    <row r="91" spans="1:19" x14ac:dyDescent="0.25">
      <c r="A91" s="117" t="s">
        <v>319</v>
      </c>
      <c r="B91" s="117" t="s">
        <v>320</v>
      </c>
      <c r="C91" s="117" t="s">
        <v>303</v>
      </c>
      <c r="D91" s="117" t="s">
        <v>406</v>
      </c>
      <c r="E91" s="119">
        <v>0.835509138381201</v>
      </c>
      <c r="F91" s="119">
        <v>0.16449086161879894</v>
      </c>
      <c r="G91" s="27">
        <v>0</v>
      </c>
      <c r="H91" s="27">
        <v>-0.17456896551724133</v>
      </c>
      <c r="I91" s="27">
        <v>-0.23361680840420207</v>
      </c>
      <c r="K91" s="117" t="s">
        <v>319</v>
      </c>
      <c r="L91" s="117" t="s">
        <v>320</v>
      </c>
      <c r="M91" s="117" t="s">
        <v>303</v>
      </c>
      <c r="N91" s="117" t="s">
        <v>406</v>
      </c>
      <c r="O91" s="119">
        <v>0.835509138381201</v>
      </c>
      <c r="P91" s="119">
        <v>0.16449086161879894</v>
      </c>
      <c r="Q91" s="27">
        <v>0</v>
      </c>
      <c r="R91" s="27">
        <v>-0.17456896551724133</v>
      </c>
      <c r="S91" s="27">
        <v>-0.23361680840420207</v>
      </c>
    </row>
    <row r="92" spans="1:19" x14ac:dyDescent="0.25">
      <c r="A92" s="117" t="s">
        <v>319</v>
      </c>
      <c r="B92" s="117" t="s">
        <v>320</v>
      </c>
      <c r="C92" s="117" t="s">
        <v>297</v>
      </c>
      <c r="D92" s="117" t="s">
        <v>407</v>
      </c>
      <c r="E92" s="119">
        <v>0.58391123439667125</v>
      </c>
      <c r="F92" s="119">
        <v>0.41192787794729541</v>
      </c>
      <c r="G92" s="27">
        <v>4.160887656033287E-3</v>
      </c>
      <c r="H92" s="27">
        <v>-0.17951635846372693</v>
      </c>
      <c r="I92" s="27">
        <v>-0.21137544435329503</v>
      </c>
      <c r="K92" s="117" t="s">
        <v>319</v>
      </c>
      <c r="L92" s="117" t="s">
        <v>320</v>
      </c>
      <c r="M92" s="117" t="s">
        <v>297</v>
      </c>
      <c r="N92" s="117" t="s">
        <v>407</v>
      </c>
      <c r="O92" s="119">
        <v>0.58391123439667125</v>
      </c>
      <c r="P92" s="119">
        <v>0.41192787794729541</v>
      </c>
      <c r="Q92" s="27">
        <v>4.160887656033287E-3</v>
      </c>
      <c r="R92" s="27">
        <v>-0.17951635846372693</v>
      </c>
      <c r="S92" s="27">
        <v>-0.21137544435329503</v>
      </c>
    </row>
    <row r="93" spans="1:19" x14ac:dyDescent="0.25">
      <c r="A93" s="117" t="s">
        <v>319</v>
      </c>
      <c r="B93" s="117" t="s">
        <v>320</v>
      </c>
      <c r="C93" s="117" t="s">
        <v>111</v>
      </c>
      <c r="D93" s="117" t="s">
        <v>408</v>
      </c>
      <c r="E93" s="119">
        <v>0.68288854003139721</v>
      </c>
      <c r="F93" s="119">
        <v>0.31711145996860285</v>
      </c>
      <c r="G93" s="27">
        <v>0</v>
      </c>
      <c r="H93" s="27">
        <v>-0.18982511923688394</v>
      </c>
      <c r="I93" s="27">
        <v>-0.22007958371594738</v>
      </c>
      <c r="K93" s="117" t="s">
        <v>319</v>
      </c>
      <c r="L93" s="117" t="s">
        <v>320</v>
      </c>
      <c r="M93" s="117" t="s">
        <v>111</v>
      </c>
      <c r="N93" s="117" t="s">
        <v>408</v>
      </c>
      <c r="O93" s="119">
        <v>0.68288854003139721</v>
      </c>
      <c r="P93" s="119">
        <v>0.31711145996860285</v>
      </c>
      <c r="Q93" s="27">
        <v>0</v>
      </c>
      <c r="R93" s="27">
        <v>-0.18982511923688394</v>
      </c>
      <c r="S93" s="27">
        <v>-0.22007958371594738</v>
      </c>
    </row>
    <row r="94" spans="1:19" x14ac:dyDescent="0.25">
      <c r="A94" s="117" t="s">
        <v>319</v>
      </c>
      <c r="B94" s="117" t="s">
        <v>320</v>
      </c>
      <c r="C94" s="117" t="s">
        <v>204</v>
      </c>
      <c r="D94" s="117" t="s">
        <v>409</v>
      </c>
      <c r="E94" s="119" t="e">
        <v>#DIV/0!</v>
      </c>
      <c r="F94" s="119" t="e">
        <v>#DIV/0!</v>
      </c>
      <c r="G94" s="27" t="e">
        <v>#DIV/0!</v>
      </c>
      <c r="H94" s="27">
        <v>-1</v>
      </c>
      <c r="I94" s="27">
        <v>-1</v>
      </c>
      <c r="K94" s="117" t="s">
        <v>319</v>
      </c>
      <c r="L94" s="117" t="s">
        <v>320</v>
      </c>
      <c r="M94" s="117" t="s">
        <v>204</v>
      </c>
      <c r="N94" s="117" t="s">
        <v>409</v>
      </c>
      <c r="O94" s="119" t="e">
        <v>#DIV/0!</v>
      </c>
      <c r="P94" s="119" t="e">
        <v>#DIV/0!</v>
      </c>
      <c r="Q94" s="27" t="e">
        <v>#DIV/0!</v>
      </c>
      <c r="R94" s="27">
        <v>-1</v>
      </c>
      <c r="S94" s="27">
        <v>-1</v>
      </c>
    </row>
    <row r="95" spans="1:19" x14ac:dyDescent="0.25">
      <c r="A95" s="117" t="s">
        <v>319</v>
      </c>
      <c r="B95" s="117" t="s">
        <v>320</v>
      </c>
      <c r="C95" s="117" t="s">
        <v>79</v>
      </c>
      <c r="D95" s="117" t="s">
        <v>410</v>
      </c>
      <c r="E95" s="119" t="e">
        <v>#N/A</v>
      </c>
      <c r="F95" s="119" t="e">
        <v>#N/A</v>
      </c>
      <c r="G95" s="27" t="e">
        <v>#N/A</v>
      </c>
      <c r="H95" s="27" t="e">
        <v>#N/A</v>
      </c>
      <c r="I95" s="27" t="e">
        <v>#N/A</v>
      </c>
      <c r="K95" s="117" t="s">
        <v>319</v>
      </c>
      <c r="L95" s="117" t="s">
        <v>320</v>
      </c>
      <c r="M95" s="117" t="s">
        <v>79</v>
      </c>
      <c r="N95" s="117" t="s">
        <v>410</v>
      </c>
      <c r="O95" s="119" t="e">
        <v>#N/A</v>
      </c>
      <c r="P95" s="119" t="e">
        <v>#N/A</v>
      </c>
      <c r="Q95" s="27" t="e">
        <v>#N/A</v>
      </c>
      <c r="R95" s="27" t="e">
        <v>#N/A</v>
      </c>
      <c r="S95" s="27" t="e">
        <v>#N/A</v>
      </c>
    </row>
    <row r="96" spans="1:19" x14ac:dyDescent="0.25">
      <c r="A96" s="117" t="s">
        <v>319</v>
      </c>
      <c r="B96" s="117" t="s">
        <v>320</v>
      </c>
      <c r="C96" s="117" t="s">
        <v>80</v>
      </c>
      <c r="D96" s="117" t="s">
        <v>411</v>
      </c>
      <c r="E96" s="119" t="e">
        <v>#N/A</v>
      </c>
      <c r="F96" s="119" t="e">
        <v>#N/A</v>
      </c>
      <c r="G96" s="27" t="e">
        <v>#N/A</v>
      </c>
      <c r="H96" s="27" t="e">
        <v>#N/A</v>
      </c>
      <c r="I96" s="27" t="e">
        <v>#N/A</v>
      </c>
      <c r="K96" s="117" t="s">
        <v>319</v>
      </c>
      <c r="L96" s="117" t="s">
        <v>320</v>
      </c>
      <c r="M96" s="117" t="s">
        <v>80</v>
      </c>
      <c r="N96" s="117" t="s">
        <v>411</v>
      </c>
      <c r="O96" s="119" t="e">
        <v>#N/A</v>
      </c>
      <c r="P96" s="119" t="e">
        <v>#N/A</v>
      </c>
      <c r="Q96" s="27" t="e">
        <v>#N/A</v>
      </c>
      <c r="R96" s="27" t="e">
        <v>#N/A</v>
      </c>
      <c r="S96" s="27" t="e">
        <v>#N/A</v>
      </c>
    </row>
    <row r="97" spans="1:19" x14ac:dyDescent="0.25">
      <c r="A97" s="117" t="s">
        <v>319</v>
      </c>
      <c r="B97" s="117" t="s">
        <v>320</v>
      </c>
      <c r="C97" s="117" t="s">
        <v>81</v>
      </c>
      <c r="D97" s="117" t="s">
        <v>412</v>
      </c>
      <c r="E97" s="119" t="e">
        <v>#N/A</v>
      </c>
      <c r="F97" s="119" t="e">
        <v>#N/A</v>
      </c>
      <c r="G97" s="27" t="e">
        <v>#N/A</v>
      </c>
      <c r="H97" s="27" t="e">
        <v>#N/A</v>
      </c>
      <c r="I97" s="27" t="e">
        <v>#N/A</v>
      </c>
      <c r="K97" s="117" t="s">
        <v>319</v>
      </c>
      <c r="L97" s="117" t="s">
        <v>320</v>
      </c>
      <c r="M97" s="117" t="s">
        <v>81</v>
      </c>
      <c r="N97" s="117" t="s">
        <v>412</v>
      </c>
      <c r="O97" s="119" t="e">
        <v>#N/A</v>
      </c>
      <c r="P97" s="119" t="e">
        <v>#N/A</v>
      </c>
      <c r="Q97" s="27" t="e">
        <v>#N/A</v>
      </c>
      <c r="R97" s="27" t="e">
        <v>#N/A</v>
      </c>
      <c r="S97" s="27" t="e">
        <v>#N/A</v>
      </c>
    </row>
    <row r="98" spans="1:19" x14ac:dyDescent="0.25">
      <c r="A98" s="117" t="s">
        <v>319</v>
      </c>
      <c r="B98" s="117" t="s">
        <v>320</v>
      </c>
      <c r="C98" s="117" t="s">
        <v>84</v>
      </c>
      <c r="D98" s="117" t="s">
        <v>413</v>
      </c>
      <c r="E98" s="119" t="e">
        <v>#N/A</v>
      </c>
      <c r="F98" s="119" t="e">
        <v>#N/A</v>
      </c>
      <c r="G98" s="27" t="e">
        <v>#N/A</v>
      </c>
      <c r="H98" s="27" t="e">
        <v>#N/A</v>
      </c>
      <c r="I98" s="27" t="e">
        <v>#N/A</v>
      </c>
      <c r="K98" s="117" t="s">
        <v>319</v>
      </c>
      <c r="L98" s="117" t="s">
        <v>320</v>
      </c>
      <c r="M98" s="117" t="s">
        <v>84</v>
      </c>
      <c r="N98" s="117" t="s">
        <v>413</v>
      </c>
      <c r="O98" s="119" t="e">
        <v>#N/A</v>
      </c>
      <c r="P98" s="119" t="e">
        <v>#N/A</v>
      </c>
      <c r="Q98" s="27" t="e">
        <v>#N/A</v>
      </c>
      <c r="R98" s="27" t="e">
        <v>#N/A</v>
      </c>
      <c r="S98" s="27" t="e">
        <v>#N/A</v>
      </c>
    </row>
    <row r="99" spans="1:19" x14ac:dyDescent="0.25">
      <c r="A99" s="117" t="s">
        <v>319</v>
      </c>
      <c r="B99" s="117" t="s">
        <v>320</v>
      </c>
      <c r="C99" s="117" t="s">
        <v>85</v>
      </c>
      <c r="D99" s="117" t="s">
        <v>414</v>
      </c>
      <c r="E99" s="119" t="e">
        <v>#N/A</v>
      </c>
      <c r="F99" s="119" t="e">
        <v>#N/A</v>
      </c>
      <c r="G99" s="27" t="e">
        <v>#N/A</v>
      </c>
      <c r="H99" s="27" t="e">
        <v>#N/A</v>
      </c>
      <c r="I99" s="27" t="e">
        <v>#N/A</v>
      </c>
      <c r="K99" s="117" t="s">
        <v>319</v>
      </c>
      <c r="L99" s="117" t="s">
        <v>320</v>
      </c>
      <c r="M99" s="117" t="s">
        <v>85</v>
      </c>
      <c r="N99" s="117" t="s">
        <v>414</v>
      </c>
      <c r="O99" s="119" t="e">
        <v>#N/A</v>
      </c>
      <c r="P99" s="119" t="e">
        <v>#N/A</v>
      </c>
      <c r="Q99" s="27" t="e">
        <v>#N/A</v>
      </c>
      <c r="R99" s="27" t="e">
        <v>#N/A</v>
      </c>
      <c r="S99" s="27" t="e">
        <v>#N/A</v>
      </c>
    </row>
    <row r="100" spans="1:19" x14ac:dyDescent="0.25">
      <c r="A100" s="117" t="s">
        <v>319</v>
      </c>
      <c r="B100" s="117" t="s">
        <v>320</v>
      </c>
      <c r="C100" s="117" t="s">
        <v>86</v>
      </c>
      <c r="D100" s="117" t="s">
        <v>415</v>
      </c>
      <c r="E100" s="119" t="e">
        <v>#N/A</v>
      </c>
      <c r="F100" s="119" t="e">
        <v>#N/A</v>
      </c>
      <c r="G100" s="27" t="e">
        <v>#N/A</v>
      </c>
      <c r="H100" s="27" t="e">
        <v>#N/A</v>
      </c>
      <c r="I100" s="27" t="e">
        <v>#N/A</v>
      </c>
      <c r="K100" s="117" t="s">
        <v>319</v>
      </c>
      <c r="L100" s="117" t="s">
        <v>320</v>
      </c>
      <c r="M100" s="117" t="s">
        <v>86</v>
      </c>
      <c r="N100" s="117" t="s">
        <v>415</v>
      </c>
      <c r="O100" s="119" t="e">
        <v>#N/A</v>
      </c>
      <c r="P100" s="119" t="e">
        <v>#N/A</v>
      </c>
      <c r="Q100" s="27" t="e">
        <v>#N/A</v>
      </c>
      <c r="R100" s="27" t="e">
        <v>#N/A</v>
      </c>
      <c r="S100" s="27" t="e">
        <v>#N/A</v>
      </c>
    </row>
    <row r="101" spans="1:19" x14ac:dyDescent="0.25">
      <c r="A101" s="117" t="s">
        <v>319</v>
      </c>
      <c r="B101" s="117" t="s">
        <v>320</v>
      </c>
      <c r="C101" s="117" t="s">
        <v>89</v>
      </c>
      <c r="D101" s="117" t="s">
        <v>416</v>
      </c>
      <c r="E101" s="119" t="e">
        <v>#N/A</v>
      </c>
      <c r="F101" s="119" t="e">
        <v>#N/A</v>
      </c>
      <c r="G101" s="27" t="e">
        <v>#N/A</v>
      </c>
      <c r="H101" s="27" t="e">
        <v>#N/A</v>
      </c>
      <c r="I101" s="27" t="e">
        <v>#N/A</v>
      </c>
      <c r="K101" s="117" t="s">
        <v>319</v>
      </c>
      <c r="L101" s="117" t="s">
        <v>320</v>
      </c>
      <c r="M101" s="117" t="s">
        <v>89</v>
      </c>
      <c r="N101" s="117" t="s">
        <v>416</v>
      </c>
      <c r="O101" s="119" t="e">
        <v>#N/A</v>
      </c>
      <c r="P101" s="119" t="e">
        <v>#N/A</v>
      </c>
      <c r="Q101" s="27" t="e">
        <v>#N/A</v>
      </c>
      <c r="R101" s="27" t="e">
        <v>#N/A</v>
      </c>
      <c r="S101" s="27" t="e">
        <v>#N/A</v>
      </c>
    </row>
    <row r="102" spans="1:19" x14ac:dyDescent="0.25">
      <c r="A102" s="117" t="s">
        <v>319</v>
      </c>
      <c r="B102" s="117" t="s">
        <v>320</v>
      </c>
      <c r="C102" s="117" t="s">
        <v>97</v>
      </c>
      <c r="D102" s="117" t="s">
        <v>417</v>
      </c>
      <c r="E102" s="119" t="e">
        <v>#N/A</v>
      </c>
      <c r="F102" s="119" t="e">
        <v>#N/A</v>
      </c>
      <c r="G102" s="27" t="e">
        <v>#N/A</v>
      </c>
      <c r="H102" s="27" t="e">
        <v>#N/A</v>
      </c>
      <c r="I102" s="27" t="e">
        <v>#N/A</v>
      </c>
      <c r="K102" s="117" t="s">
        <v>319</v>
      </c>
      <c r="L102" s="117" t="s">
        <v>320</v>
      </c>
      <c r="M102" s="117" t="s">
        <v>97</v>
      </c>
      <c r="N102" s="117" t="s">
        <v>417</v>
      </c>
      <c r="O102" s="119" t="e">
        <v>#N/A</v>
      </c>
      <c r="P102" s="119" t="e">
        <v>#N/A</v>
      </c>
      <c r="Q102" s="27" t="e">
        <v>#N/A</v>
      </c>
      <c r="R102" s="27" t="e">
        <v>#N/A</v>
      </c>
      <c r="S102" s="27" t="e">
        <v>#N/A</v>
      </c>
    </row>
    <row r="103" spans="1:19" x14ac:dyDescent="0.25">
      <c r="A103" s="117" t="s">
        <v>319</v>
      </c>
      <c r="B103" s="117" t="s">
        <v>320</v>
      </c>
      <c r="C103" s="117" t="s">
        <v>100</v>
      </c>
      <c r="D103" s="117" t="s">
        <v>418</v>
      </c>
      <c r="E103" s="119" t="e">
        <v>#N/A</v>
      </c>
      <c r="F103" s="119" t="e">
        <v>#N/A</v>
      </c>
      <c r="G103" s="27" t="e">
        <v>#N/A</v>
      </c>
      <c r="H103" s="27" t="e">
        <v>#N/A</v>
      </c>
      <c r="I103" s="27" t="e">
        <v>#N/A</v>
      </c>
      <c r="K103" s="117" t="s">
        <v>319</v>
      </c>
      <c r="L103" s="117" t="s">
        <v>320</v>
      </c>
      <c r="M103" s="117" t="s">
        <v>100</v>
      </c>
      <c r="N103" s="117" t="s">
        <v>418</v>
      </c>
      <c r="O103" s="119" t="e">
        <v>#N/A</v>
      </c>
      <c r="P103" s="119" t="e">
        <v>#N/A</v>
      </c>
      <c r="Q103" s="27" t="e">
        <v>#N/A</v>
      </c>
      <c r="R103" s="27" t="e">
        <v>#N/A</v>
      </c>
      <c r="S103" s="27" t="e">
        <v>#N/A</v>
      </c>
    </row>
    <row r="104" spans="1:19" x14ac:dyDescent="0.25">
      <c r="A104" s="117" t="s">
        <v>319</v>
      </c>
      <c r="B104" s="117" t="s">
        <v>320</v>
      </c>
      <c r="C104" s="117" t="s">
        <v>101</v>
      </c>
      <c r="D104" s="117" t="s">
        <v>419</v>
      </c>
      <c r="E104" s="119" t="e">
        <v>#N/A</v>
      </c>
      <c r="F104" s="119" t="e">
        <v>#N/A</v>
      </c>
      <c r="G104" s="27" t="e">
        <v>#N/A</v>
      </c>
      <c r="H104" s="27" t="e">
        <v>#N/A</v>
      </c>
      <c r="I104" s="27" t="e">
        <v>#N/A</v>
      </c>
      <c r="K104" s="117" t="s">
        <v>319</v>
      </c>
      <c r="L104" s="117" t="s">
        <v>320</v>
      </c>
      <c r="M104" s="117" t="s">
        <v>101</v>
      </c>
      <c r="N104" s="117" t="s">
        <v>419</v>
      </c>
      <c r="O104" s="119" t="e">
        <v>#N/A</v>
      </c>
      <c r="P104" s="119" t="e">
        <v>#N/A</v>
      </c>
      <c r="Q104" s="27" t="e">
        <v>#N/A</v>
      </c>
      <c r="R104" s="27" t="e">
        <v>#N/A</v>
      </c>
      <c r="S104" s="27" t="e">
        <v>#N/A</v>
      </c>
    </row>
    <row r="105" spans="1:19" x14ac:dyDescent="0.25">
      <c r="A105" s="117" t="s">
        <v>319</v>
      </c>
      <c r="B105" s="117" t="s">
        <v>320</v>
      </c>
      <c r="C105" s="117" t="s">
        <v>108</v>
      </c>
      <c r="D105" s="117" t="s">
        <v>420</v>
      </c>
      <c r="E105" s="119" t="e">
        <v>#N/A</v>
      </c>
      <c r="F105" s="119" t="e">
        <v>#N/A</v>
      </c>
      <c r="G105" s="27" t="e">
        <v>#N/A</v>
      </c>
      <c r="H105" s="27" t="e">
        <v>#N/A</v>
      </c>
      <c r="I105" s="27" t="e">
        <v>#N/A</v>
      </c>
      <c r="K105" s="117" t="s">
        <v>319</v>
      </c>
      <c r="L105" s="117" t="s">
        <v>320</v>
      </c>
      <c r="M105" s="117" t="s">
        <v>108</v>
      </c>
      <c r="N105" s="117" t="s">
        <v>420</v>
      </c>
      <c r="O105" s="119" t="e">
        <v>#N/A</v>
      </c>
      <c r="P105" s="119" t="e">
        <v>#N/A</v>
      </c>
      <c r="Q105" s="27" t="e">
        <v>#N/A</v>
      </c>
      <c r="R105" s="27" t="e">
        <v>#N/A</v>
      </c>
      <c r="S105" s="27" t="e">
        <v>#N/A</v>
      </c>
    </row>
    <row r="106" spans="1:19" x14ac:dyDescent="0.25">
      <c r="A106" s="117" t="s">
        <v>319</v>
      </c>
      <c r="B106" s="117" t="s">
        <v>320</v>
      </c>
      <c r="C106" s="117" t="s">
        <v>117</v>
      </c>
      <c r="D106" s="117" t="s">
        <v>421</v>
      </c>
      <c r="E106" s="119" t="e">
        <v>#N/A</v>
      </c>
      <c r="F106" s="119" t="e">
        <v>#N/A</v>
      </c>
      <c r="G106" s="27" t="e">
        <v>#N/A</v>
      </c>
      <c r="H106" s="27" t="e">
        <v>#N/A</v>
      </c>
      <c r="I106" s="27" t="e">
        <v>#N/A</v>
      </c>
      <c r="K106" s="117" t="s">
        <v>319</v>
      </c>
      <c r="L106" s="117" t="s">
        <v>320</v>
      </c>
      <c r="M106" s="117" t="s">
        <v>117</v>
      </c>
      <c r="N106" s="117" t="s">
        <v>421</v>
      </c>
      <c r="O106" s="119" t="e">
        <v>#N/A</v>
      </c>
      <c r="P106" s="119" t="e">
        <v>#N/A</v>
      </c>
      <c r="Q106" s="27" t="e">
        <v>#N/A</v>
      </c>
      <c r="R106" s="27" t="e">
        <v>#N/A</v>
      </c>
      <c r="S106" s="27" t="e">
        <v>#N/A</v>
      </c>
    </row>
    <row r="107" spans="1:19" x14ac:dyDescent="0.25">
      <c r="A107" s="117" t="s">
        <v>319</v>
      </c>
      <c r="B107" s="117" t="s">
        <v>320</v>
      </c>
      <c r="C107" s="117" t="s">
        <v>120</v>
      </c>
      <c r="D107" s="117" t="s">
        <v>422</v>
      </c>
      <c r="E107" s="119" t="e">
        <v>#N/A</v>
      </c>
      <c r="F107" s="119" t="e">
        <v>#N/A</v>
      </c>
      <c r="G107" s="27" t="e">
        <v>#N/A</v>
      </c>
      <c r="H107" s="27" t="e">
        <v>#N/A</v>
      </c>
      <c r="I107" s="27" t="e">
        <v>#N/A</v>
      </c>
      <c r="K107" s="117" t="s">
        <v>319</v>
      </c>
      <c r="L107" s="117" t="s">
        <v>320</v>
      </c>
      <c r="M107" s="117" t="s">
        <v>120</v>
      </c>
      <c r="N107" s="117" t="s">
        <v>422</v>
      </c>
      <c r="O107" s="119" t="e">
        <v>#N/A</v>
      </c>
      <c r="P107" s="119" t="e">
        <v>#N/A</v>
      </c>
      <c r="Q107" s="27" t="e">
        <v>#N/A</v>
      </c>
      <c r="R107" s="27" t="e">
        <v>#N/A</v>
      </c>
      <c r="S107" s="27" t="e">
        <v>#N/A</v>
      </c>
    </row>
    <row r="108" spans="1:19" x14ac:dyDescent="0.25">
      <c r="A108" s="117" t="s">
        <v>319</v>
      </c>
      <c r="B108" s="117" t="s">
        <v>320</v>
      </c>
      <c r="C108" s="117" t="s">
        <v>125</v>
      </c>
      <c r="D108" s="117" t="s">
        <v>423</v>
      </c>
      <c r="E108" s="119" t="e">
        <v>#N/A</v>
      </c>
      <c r="F108" s="119" t="e">
        <v>#N/A</v>
      </c>
      <c r="G108" s="27" t="e">
        <v>#N/A</v>
      </c>
      <c r="H108" s="27" t="e">
        <v>#N/A</v>
      </c>
      <c r="I108" s="27" t="e">
        <v>#N/A</v>
      </c>
      <c r="K108" s="117" t="s">
        <v>319</v>
      </c>
      <c r="L108" s="117" t="s">
        <v>320</v>
      </c>
      <c r="M108" s="117" t="s">
        <v>125</v>
      </c>
      <c r="N108" s="117" t="s">
        <v>423</v>
      </c>
      <c r="O108" s="119" t="e">
        <v>#N/A</v>
      </c>
      <c r="P108" s="119" t="e">
        <v>#N/A</v>
      </c>
      <c r="Q108" s="27" t="e">
        <v>#N/A</v>
      </c>
      <c r="R108" s="27" t="e">
        <v>#N/A</v>
      </c>
      <c r="S108" s="27" t="e">
        <v>#N/A</v>
      </c>
    </row>
    <row r="109" spans="1:19" x14ac:dyDescent="0.25">
      <c r="A109" s="117" t="s">
        <v>319</v>
      </c>
      <c r="B109" s="117" t="s">
        <v>320</v>
      </c>
      <c r="C109" s="117" t="s">
        <v>126</v>
      </c>
      <c r="D109" s="117" t="s">
        <v>424</v>
      </c>
      <c r="E109" s="119" t="e">
        <v>#N/A</v>
      </c>
      <c r="F109" s="119" t="e">
        <v>#N/A</v>
      </c>
      <c r="G109" s="27" t="e">
        <v>#N/A</v>
      </c>
      <c r="H109" s="27" t="e">
        <v>#N/A</v>
      </c>
      <c r="I109" s="27" t="e">
        <v>#N/A</v>
      </c>
      <c r="K109" s="117" t="s">
        <v>319</v>
      </c>
      <c r="L109" s="117" t="s">
        <v>320</v>
      </c>
      <c r="M109" s="117" t="s">
        <v>126</v>
      </c>
      <c r="N109" s="117" t="s">
        <v>424</v>
      </c>
      <c r="O109" s="119" t="e">
        <v>#N/A</v>
      </c>
      <c r="P109" s="119" t="e">
        <v>#N/A</v>
      </c>
      <c r="Q109" s="27" t="e">
        <v>#N/A</v>
      </c>
      <c r="R109" s="27" t="e">
        <v>#N/A</v>
      </c>
      <c r="S109" s="27" t="e">
        <v>#N/A</v>
      </c>
    </row>
    <row r="110" spans="1:19" x14ac:dyDescent="0.25">
      <c r="A110" s="117" t="s">
        <v>319</v>
      </c>
      <c r="B110" s="117" t="s">
        <v>320</v>
      </c>
      <c r="C110" s="117" t="s">
        <v>131</v>
      </c>
      <c r="D110" s="117" t="s">
        <v>425</v>
      </c>
      <c r="E110" s="119" t="e">
        <v>#N/A</v>
      </c>
      <c r="F110" s="119" t="e">
        <v>#N/A</v>
      </c>
      <c r="G110" s="27" t="e">
        <v>#N/A</v>
      </c>
      <c r="H110" s="27" t="e">
        <v>#N/A</v>
      </c>
      <c r="I110" s="27" t="e">
        <v>#N/A</v>
      </c>
      <c r="K110" s="117" t="s">
        <v>319</v>
      </c>
      <c r="L110" s="117" t="s">
        <v>320</v>
      </c>
      <c r="M110" s="117" t="s">
        <v>131</v>
      </c>
      <c r="N110" s="117" t="s">
        <v>425</v>
      </c>
      <c r="O110" s="119" t="e">
        <v>#N/A</v>
      </c>
      <c r="P110" s="119" t="e">
        <v>#N/A</v>
      </c>
      <c r="Q110" s="27" t="e">
        <v>#N/A</v>
      </c>
      <c r="R110" s="27" t="e">
        <v>#N/A</v>
      </c>
      <c r="S110" s="27" t="e">
        <v>#N/A</v>
      </c>
    </row>
    <row r="111" spans="1:19" x14ac:dyDescent="0.25">
      <c r="A111" s="117" t="s">
        <v>319</v>
      </c>
      <c r="B111" s="117" t="s">
        <v>320</v>
      </c>
      <c r="C111" s="117" t="s">
        <v>142</v>
      </c>
      <c r="D111" s="117" t="s">
        <v>426</v>
      </c>
      <c r="E111" s="119" t="e">
        <v>#N/A</v>
      </c>
      <c r="F111" s="119" t="e">
        <v>#N/A</v>
      </c>
      <c r="G111" s="27" t="e">
        <v>#N/A</v>
      </c>
      <c r="H111" s="27" t="e">
        <v>#N/A</v>
      </c>
      <c r="I111" s="27" t="e">
        <v>#N/A</v>
      </c>
      <c r="K111" s="117" t="s">
        <v>319</v>
      </c>
      <c r="L111" s="117" t="s">
        <v>320</v>
      </c>
      <c r="M111" s="117" t="s">
        <v>142</v>
      </c>
      <c r="N111" s="117" t="s">
        <v>426</v>
      </c>
      <c r="O111" s="119" t="e">
        <v>#N/A</v>
      </c>
      <c r="P111" s="119" t="e">
        <v>#N/A</v>
      </c>
      <c r="Q111" s="27" t="e">
        <v>#N/A</v>
      </c>
      <c r="R111" s="27" t="e">
        <v>#N/A</v>
      </c>
      <c r="S111" s="27" t="e">
        <v>#N/A</v>
      </c>
    </row>
    <row r="112" spans="1:19" x14ac:dyDescent="0.25">
      <c r="A112" s="117" t="s">
        <v>319</v>
      </c>
      <c r="B112" s="117" t="s">
        <v>320</v>
      </c>
      <c r="C112" s="117" t="s">
        <v>145</v>
      </c>
      <c r="D112" s="117" t="s">
        <v>427</v>
      </c>
      <c r="E112" s="119" t="e">
        <v>#N/A</v>
      </c>
      <c r="F112" s="119" t="e">
        <v>#N/A</v>
      </c>
      <c r="G112" s="27" t="e">
        <v>#N/A</v>
      </c>
      <c r="H112" s="27" t="e">
        <v>#N/A</v>
      </c>
      <c r="I112" s="27" t="e">
        <v>#N/A</v>
      </c>
      <c r="K112" s="117" t="s">
        <v>319</v>
      </c>
      <c r="L112" s="117" t="s">
        <v>320</v>
      </c>
      <c r="M112" s="117" t="s">
        <v>145</v>
      </c>
      <c r="N112" s="117" t="s">
        <v>427</v>
      </c>
      <c r="O112" s="119" t="e">
        <v>#N/A</v>
      </c>
      <c r="P112" s="119" t="e">
        <v>#N/A</v>
      </c>
      <c r="Q112" s="27" t="e">
        <v>#N/A</v>
      </c>
      <c r="R112" s="27" t="e">
        <v>#N/A</v>
      </c>
      <c r="S112" s="27" t="e">
        <v>#N/A</v>
      </c>
    </row>
    <row r="113" spans="1:19" x14ac:dyDescent="0.25">
      <c r="A113" s="117" t="s">
        <v>319</v>
      </c>
      <c r="B113" s="117" t="s">
        <v>320</v>
      </c>
      <c r="C113" s="117" t="s">
        <v>150</v>
      </c>
      <c r="D113" s="117" t="s">
        <v>428</v>
      </c>
      <c r="E113" s="119" t="e">
        <v>#N/A</v>
      </c>
      <c r="F113" s="119" t="e">
        <v>#N/A</v>
      </c>
      <c r="G113" s="27" t="e">
        <v>#N/A</v>
      </c>
      <c r="H113" s="27" t="e">
        <v>#N/A</v>
      </c>
      <c r="I113" s="27" t="e">
        <v>#N/A</v>
      </c>
      <c r="K113" s="117" t="s">
        <v>319</v>
      </c>
      <c r="L113" s="117" t="s">
        <v>320</v>
      </c>
      <c r="M113" s="117" t="s">
        <v>150</v>
      </c>
      <c r="N113" s="117" t="s">
        <v>428</v>
      </c>
      <c r="O113" s="119" t="e">
        <v>#N/A</v>
      </c>
      <c r="P113" s="119" t="e">
        <v>#N/A</v>
      </c>
      <c r="Q113" s="27" t="e">
        <v>#N/A</v>
      </c>
      <c r="R113" s="27" t="e">
        <v>#N/A</v>
      </c>
      <c r="S113" s="27" t="e">
        <v>#N/A</v>
      </c>
    </row>
    <row r="114" spans="1:19" x14ac:dyDescent="0.25">
      <c r="A114" s="117" t="s">
        <v>319</v>
      </c>
      <c r="B114" s="117" t="s">
        <v>320</v>
      </c>
      <c r="C114" s="117" t="s">
        <v>155</v>
      </c>
      <c r="D114" s="117" t="s">
        <v>429</v>
      </c>
      <c r="E114" s="119" t="e">
        <v>#N/A</v>
      </c>
      <c r="F114" s="119" t="e">
        <v>#N/A</v>
      </c>
      <c r="G114" s="27" t="e">
        <v>#N/A</v>
      </c>
      <c r="H114" s="27" t="e">
        <v>#N/A</v>
      </c>
      <c r="I114" s="27" t="e">
        <v>#N/A</v>
      </c>
      <c r="K114" s="117" t="s">
        <v>319</v>
      </c>
      <c r="L114" s="117" t="s">
        <v>320</v>
      </c>
      <c r="M114" s="117" t="s">
        <v>155</v>
      </c>
      <c r="N114" s="117" t="s">
        <v>429</v>
      </c>
      <c r="O114" s="119" t="e">
        <v>#N/A</v>
      </c>
      <c r="P114" s="119" t="e">
        <v>#N/A</v>
      </c>
      <c r="Q114" s="27" t="e">
        <v>#N/A</v>
      </c>
      <c r="R114" s="27" t="e">
        <v>#N/A</v>
      </c>
      <c r="S114" s="27" t="e">
        <v>#N/A</v>
      </c>
    </row>
    <row r="115" spans="1:19" x14ac:dyDescent="0.25">
      <c r="A115" s="117" t="s">
        <v>319</v>
      </c>
      <c r="B115" s="117" t="s">
        <v>320</v>
      </c>
      <c r="C115" s="117" t="s">
        <v>156</v>
      </c>
      <c r="D115" s="117" t="s">
        <v>430</v>
      </c>
      <c r="E115" s="119" t="e">
        <v>#N/A</v>
      </c>
      <c r="F115" s="119" t="e">
        <v>#N/A</v>
      </c>
      <c r="G115" s="27" t="e">
        <v>#N/A</v>
      </c>
      <c r="H115" s="27" t="e">
        <v>#N/A</v>
      </c>
      <c r="I115" s="27" t="e">
        <v>#N/A</v>
      </c>
      <c r="K115" s="117" t="s">
        <v>319</v>
      </c>
      <c r="L115" s="117" t="s">
        <v>320</v>
      </c>
      <c r="M115" s="117" t="s">
        <v>156</v>
      </c>
      <c r="N115" s="117" t="s">
        <v>430</v>
      </c>
      <c r="O115" s="119" t="e">
        <v>#N/A</v>
      </c>
      <c r="P115" s="119" t="e">
        <v>#N/A</v>
      </c>
      <c r="Q115" s="27" t="e">
        <v>#N/A</v>
      </c>
      <c r="R115" s="27" t="e">
        <v>#N/A</v>
      </c>
      <c r="S115" s="27" t="e">
        <v>#N/A</v>
      </c>
    </row>
    <row r="116" spans="1:19" x14ac:dyDescent="0.25">
      <c r="A116" s="117" t="s">
        <v>319</v>
      </c>
      <c r="B116" s="117" t="s">
        <v>320</v>
      </c>
      <c r="C116" s="117" t="s">
        <v>157</v>
      </c>
      <c r="D116" s="117" t="s">
        <v>431</v>
      </c>
      <c r="E116" s="119" t="e">
        <v>#N/A</v>
      </c>
      <c r="F116" s="119" t="e">
        <v>#N/A</v>
      </c>
      <c r="G116" s="27" t="e">
        <v>#N/A</v>
      </c>
      <c r="H116" s="27" t="e">
        <v>#N/A</v>
      </c>
      <c r="I116" s="27" t="e">
        <v>#N/A</v>
      </c>
      <c r="K116" s="117" t="s">
        <v>319</v>
      </c>
      <c r="L116" s="117" t="s">
        <v>320</v>
      </c>
      <c r="M116" s="117" t="s">
        <v>157</v>
      </c>
      <c r="N116" s="117" t="s">
        <v>431</v>
      </c>
      <c r="O116" s="119" t="e">
        <v>#N/A</v>
      </c>
      <c r="P116" s="119" t="e">
        <v>#N/A</v>
      </c>
      <c r="Q116" s="27" t="e">
        <v>#N/A</v>
      </c>
      <c r="R116" s="27" t="e">
        <v>#N/A</v>
      </c>
      <c r="S116" s="27" t="e">
        <v>#N/A</v>
      </c>
    </row>
    <row r="117" spans="1:19" x14ac:dyDescent="0.25">
      <c r="A117" s="117" t="s">
        <v>319</v>
      </c>
      <c r="B117" s="117" t="s">
        <v>320</v>
      </c>
      <c r="C117" s="117" t="s">
        <v>171</v>
      </c>
      <c r="D117" s="117" t="s">
        <v>432</v>
      </c>
      <c r="E117" s="119" t="e">
        <v>#N/A</v>
      </c>
      <c r="F117" s="119" t="e">
        <v>#N/A</v>
      </c>
      <c r="G117" s="27" t="e">
        <v>#N/A</v>
      </c>
      <c r="H117" s="27" t="e">
        <v>#N/A</v>
      </c>
      <c r="I117" s="27" t="e">
        <v>#N/A</v>
      </c>
      <c r="K117" s="117" t="s">
        <v>319</v>
      </c>
      <c r="L117" s="117" t="s">
        <v>320</v>
      </c>
      <c r="M117" s="117" t="s">
        <v>171</v>
      </c>
      <c r="N117" s="117" t="s">
        <v>432</v>
      </c>
      <c r="O117" s="119" t="e">
        <v>#N/A</v>
      </c>
      <c r="P117" s="119" t="e">
        <v>#N/A</v>
      </c>
      <c r="Q117" s="27" t="e">
        <v>#N/A</v>
      </c>
      <c r="R117" s="27" t="e">
        <v>#N/A</v>
      </c>
      <c r="S117" s="27" t="e">
        <v>#N/A</v>
      </c>
    </row>
    <row r="118" spans="1:19" x14ac:dyDescent="0.25">
      <c r="A118" s="117" t="s">
        <v>319</v>
      </c>
      <c r="B118" s="117" t="s">
        <v>320</v>
      </c>
      <c r="C118" s="117" t="s">
        <v>172</v>
      </c>
      <c r="D118" s="117" t="s">
        <v>433</v>
      </c>
      <c r="E118" s="119" t="e">
        <v>#N/A</v>
      </c>
      <c r="F118" s="119" t="e">
        <v>#N/A</v>
      </c>
      <c r="G118" s="27" t="e">
        <v>#N/A</v>
      </c>
      <c r="H118" s="27" t="e">
        <v>#N/A</v>
      </c>
      <c r="I118" s="27" t="e">
        <v>#N/A</v>
      </c>
      <c r="K118" s="117" t="s">
        <v>319</v>
      </c>
      <c r="L118" s="117" t="s">
        <v>320</v>
      </c>
      <c r="M118" s="117" t="s">
        <v>172</v>
      </c>
      <c r="N118" s="117" t="s">
        <v>433</v>
      </c>
      <c r="O118" s="119" t="e">
        <v>#N/A</v>
      </c>
      <c r="P118" s="119" t="e">
        <v>#N/A</v>
      </c>
      <c r="Q118" s="27" t="e">
        <v>#N/A</v>
      </c>
      <c r="R118" s="27" t="e">
        <v>#N/A</v>
      </c>
      <c r="S118" s="27" t="e">
        <v>#N/A</v>
      </c>
    </row>
    <row r="119" spans="1:19" x14ac:dyDescent="0.25">
      <c r="A119" s="117" t="s">
        <v>319</v>
      </c>
      <c r="B119" s="117" t="s">
        <v>320</v>
      </c>
      <c r="C119" s="117" t="s">
        <v>178</v>
      </c>
      <c r="D119" s="117" t="s">
        <v>434</v>
      </c>
      <c r="E119" s="119" t="e">
        <v>#N/A</v>
      </c>
      <c r="F119" s="119" t="e">
        <v>#N/A</v>
      </c>
      <c r="G119" s="27" t="e">
        <v>#N/A</v>
      </c>
      <c r="H119" s="27" t="e">
        <v>#N/A</v>
      </c>
      <c r="I119" s="27" t="e">
        <v>#N/A</v>
      </c>
      <c r="K119" s="117" t="s">
        <v>319</v>
      </c>
      <c r="L119" s="117" t="s">
        <v>320</v>
      </c>
      <c r="M119" s="117" t="s">
        <v>178</v>
      </c>
      <c r="N119" s="117" t="s">
        <v>434</v>
      </c>
      <c r="O119" s="119" t="e">
        <v>#N/A</v>
      </c>
      <c r="P119" s="119" t="e">
        <v>#N/A</v>
      </c>
      <c r="Q119" s="27" t="e">
        <v>#N/A</v>
      </c>
      <c r="R119" s="27" t="e">
        <v>#N/A</v>
      </c>
      <c r="S119" s="27" t="e">
        <v>#N/A</v>
      </c>
    </row>
    <row r="120" spans="1:19" x14ac:dyDescent="0.25">
      <c r="A120" s="117" t="s">
        <v>319</v>
      </c>
      <c r="B120" s="117" t="s">
        <v>320</v>
      </c>
      <c r="C120" s="117" t="s">
        <v>183</v>
      </c>
      <c r="D120" s="117" t="s">
        <v>435</v>
      </c>
      <c r="E120" s="119" t="e">
        <v>#N/A</v>
      </c>
      <c r="F120" s="119" t="e">
        <v>#N/A</v>
      </c>
      <c r="G120" s="27" t="e">
        <v>#N/A</v>
      </c>
      <c r="H120" s="27" t="e">
        <v>#N/A</v>
      </c>
      <c r="I120" s="27" t="e">
        <v>#N/A</v>
      </c>
      <c r="K120" s="117" t="s">
        <v>319</v>
      </c>
      <c r="L120" s="117" t="s">
        <v>320</v>
      </c>
      <c r="M120" s="117" t="s">
        <v>183</v>
      </c>
      <c r="N120" s="117" t="s">
        <v>435</v>
      </c>
      <c r="O120" s="119" t="e">
        <v>#N/A</v>
      </c>
      <c r="P120" s="119" t="e">
        <v>#N/A</v>
      </c>
      <c r="Q120" s="27" t="e">
        <v>#N/A</v>
      </c>
      <c r="R120" s="27" t="e">
        <v>#N/A</v>
      </c>
      <c r="S120" s="27" t="e">
        <v>#N/A</v>
      </c>
    </row>
    <row r="121" spans="1:19" x14ac:dyDescent="0.25">
      <c r="A121" s="117" t="s">
        <v>319</v>
      </c>
      <c r="B121" s="117" t="s">
        <v>320</v>
      </c>
      <c r="C121" s="117" t="s">
        <v>195</v>
      </c>
      <c r="D121" s="117" t="s">
        <v>436</v>
      </c>
      <c r="E121" s="119" t="e">
        <v>#N/A</v>
      </c>
      <c r="F121" s="119" t="e">
        <v>#N/A</v>
      </c>
      <c r="G121" s="27" t="e">
        <v>#N/A</v>
      </c>
      <c r="H121" s="27" t="e">
        <v>#N/A</v>
      </c>
      <c r="I121" s="27" t="e">
        <v>#N/A</v>
      </c>
      <c r="K121" s="117" t="s">
        <v>319</v>
      </c>
      <c r="L121" s="117" t="s">
        <v>320</v>
      </c>
      <c r="M121" s="117" t="s">
        <v>195</v>
      </c>
      <c r="N121" s="117" t="s">
        <v>436</v>
      </c>
      <c r="O121" s="119" t="e">
        <v>#N/A</v>
      </c>
      <c r="P121" s="119" t="e">
        <v>#N/A</v>
      </c>
      <c r="Q121" s="27" t="e">
        <v>#N/A</v>
      </c>
      <c r="R121" s="27" t="e">
        <v>#N/A</v>
      </c>
      <c r="S121" s="27" t="e">
        <v>#N/A</v>
      </c>
    </row>
    <row r="122" spans="1:19" x14ac:dyDescent="0.25">
      <c r="A122" s="117" t="s">
        <v>319</v>
      </c>
      <c r="B122" s="117" t="s">
        <v>320</v>
      </c>
      <c r="C122" s="117" t="s">
        <v>200</v>
      </c>
      <c r="D122" s="117" t="s">
        <v>437</v>
      </c>
      <c r="E122" s="119" t="e">
        <v>#N/A</v>
      </c>
      <c r="F122" s="119" t="e">
        <v>#N/A</v>
      </c>
      <c r="G122" s="27" t="e">
        <v>#N/A</v>
      </c>
      <c r="H122" s="27" t="e">
        <v>#N/A</v>
      </c>
      <c r="I122" s="27" t="e">
        <v>#N/A</v>
      </c>
      <c r="K122" s="117" t="s">
        <v>319</v>
      </c>
      <c r="L122" s="117" t="s">
        <v>320</v>
      </c>
      <c r="M122" s="117" t="s">
        <v>200</v>
      </c>
      <c r="N122" s="117" t="s">
        <v>437</v>
      </c>
      <c r="O122" s="119" t="e">
        <v>#N/A</v>
      </c>
      <c r="P122" s="119" t="e">
        <v>#N/A</v>
      </c>
      <c r="Q122" s="27" t="e">
        <v>#N/A</v>
      </c>
      <c r="R122" s="27" t="e">
        <v>#N/A</v>
      </c>
      <c r="S122" s="27" t="e">
        <v>#N/A</v>
      </c>
    </row>
    <row r="123" spans="1:19" x14ac:dyDescent="0.25">
      <c r="A123" s="117" t="s">
        <v>319</v>
      </c>
      <c r="B123" s="117" t="s">
        <v>320</v>
      </c>
      <c r="C123" s="117" t="s">
        <v>201</v>
      </c>
      <c r="D123" s="117" t="s">
        <v>438</v>
      </c>
      <c r="E123" s="119" t="e">
        <v>#N/A</v>
      </c>
      <c r="F123" s="119" t="e">
        <v>#N/A</v>
      </c>
      <c r="G123" s="27" t="e">
        <v>#N/A</v>
      </c>
      <c r="H123" s="27" t="e">
        <v>#N/A</v>
      </c>
      <c r="I123" s="27" t="e">
        <v>#N/A</v>
      </c>
      <c r="K123" s="117" t="s">
        <v>319</v>
      </c>
      <c r="L123" s="117" t="s">
        <v>320</v>
      </c>
      <c r="M123" s="117" t="s">
        <v>201</v>
      </c>
      <c r="N123" s="117" t="s">
        <v>438</v>
      </c>
      <c r="O123" s="119" t="e">
        <v>#N/A</v>
      </c>
      <c r="P123" s="119" t="e">
        <v>#N/A</v>
      </c>
      <c r="Q123" s="27" t="e">
        <v>#N/A</v>
      </c>
      <c r="R123" s="27" t="e">
        <v>#N/A</v>
      </c>
      <c r="S123" s="27" t="e">
        <v>#N/A</v>
      </c>
    </row>
    <row r="124" spans="1:19" x14ac:dyDescent="0.25">
      <c r="A124" s="117" t="s">
        <v>319</v>
      </c>
      <c r="B124" s="117" t="s">
        <v>320</v>
      </c>
      <c r="C124" s="117" t="s">
        <v>214</v>
      </c>
      <c r="D124" s="117" t="s">
        <v>439</v>
      </c>
      <c r="E124" s="119" t="e">
        <v>#N/A</v>
      </c>
      <c r="F124" s="119" t="e">
        <v>#N/A</v>
      </c>
      <c r="G124" s="27" t="e">
        <v>#N/A</v>
      </c>
      <c r="H124" s="27" t="e">
        <v>#N/A</v>
      </c>
      <c r="I124" s="27" t="e">
        <v>#N/A</v>
      </c>
      <c r="K124" s="117" t="s">
        <v>319</v>
      </c>
      <c r="L124" s="117" t="s">
        <v>320</v>
      </c>
      <c r="M124" s="117" t="s">
        <v>214</v>
      </c>
      <c r="N124" s="117" t="s">
        <v>439</v>
      </c>
      <c r="O124" s="119" t="e">
        <v>#N/A</v>
      </c>
      <c r="P124" s="119" t="e">
        <v>#N/A</v>
      </c>
      <c r="Q124" s="27" t="e">
        <v>#N/A</v>
      </c>
      <c r="R124" s="27" t="e">
        <v>#N/A</v>
      </c>
      <c r="S124" s="27" t="e">
        <v>#N/A</v>
      </c>
    </row>
    <row r="125" spans="1:19" x14ac:dyDescent="0.25">
      <c r="A125" s="117" t="s">
        <v>319</v>
      </c>
      <c r="B125" s="117" t="s">
        <v>320</v>
      </c>
      <c r="C125" s="117" t="s">
        <v>229</v>
      </c>
      <c r="D125" s="117" t="s">
        <v>440</v>
      </c>
      <c r="E125" s="119" t="e">
        <v>#N/A</v>
      </c>
      <c r="F125" s="119" t="e">
        <v>#N/A</v>
      </c>
      <c r="G125" s="27" t="e">
        <v>#N/A</v>
      </c>
      <c r="H125" s="27" t="e">
        <v>#N/A</v>
      </c>
      <c r="I125" s="27" t="e">
        <v>#N/A</v>
      </c>
      <c r="K125" s="117" t="s">
        <v>319</v>
      </c>
      <c r="L125" s="117" t="s">
        <v>320</v>
      </c>
      <c r="M125" s="117" t="s">
        <v>229</v>
      </c>
      <c r="N125" s="117" t="s">
        <v>440</v>
      </c>
      <c r="O125" s="119" t="e">
        <v>#N/A</v>
      </c>
      <c r="P125" s="119" t="e">
        <v>#N/A</v>
      </c>
      <c r="Q125" s="27" t="e">
        <v>#N/A</v>
      </c>
      <c r="R125" s="27" t="e">
        <v>#N/A</v>
      </c>
      <c r="S125" s="27" t="e">
        <v>#N/A</v>
      </c>
    </row>
    <row r="126" spans="1:19" x14ac:dyDescent="0.25">
      <c r="A126" s="117" t="s">
        <v>319</v>
      </c>
      <c r="B126" s="117" t="s">
        <v>320</v>
      </c>
      <c r="C126" s="117" t="s">
        <v>230</v>
      </c>
      <c r="D126" s="117" t="s">
        <v>441</v>
      </c>
      <c r="E126" s="119" t="e">
        <v>#N/A</v>
      </c>
      <c r="F126" s="119" t="e">
        <v>#N/A</v>
      </c>
      <c r="G126" s="27" t="e">
        <v>#N/A</v>
      </c>
      <c r="H126" s="27" t="e">
        <v>#N/A</v>
      </c>
      <c r="I126" s="27" t="e">
        <v>#N/A</v>
      </c>
      <c r="K126" s="117" t="s">
        <v>319</v>
      </c>
      <c r="L126" s="117" t="s">
        <v>320</v>
      </c>
      <c r="M126" s="117" t="s">
        <v>230</v>
      </c>
      <c r="N126" s="117" t="s">
        <v>441</v>
      </c>
      <c r="O126" s="119" t="e">
        <v>#N/A</v>
      </c>
      <c r="P126" s="119" t="e">
        <v>#N/A</v>
      </c>
      <c r="Q126" s="27" t="e">
        <v>#N/A</v>
      </c>
      <c r="R126" s="27" t="e">
        <v>#N/A</v>
      </c>
      <c r="S126" s="27" t="e">
        <v>#N/A</v>
      </c>
    </row>
    <row r="127" spans="1:19" x14ac:dyDescent="0.25">
      <c r="A127" s="117" t="s">
        <v>319</v>
      </c>
      <c r="B127" s="117" t="s">
        <v>320</v>
      </c>
      <c r="C127" s="117" t="s">
        <v>233</v>
      </c>
      <c r="D127" s="117" t="s">
        <v>442</v>
      </c>
      <c r="E127" s="119" t="e">
        <v>#N/A</v>
      </c>
      <c r="F127" s="119" t="e">
        <v>#N/A</v>
      </c>
      <c r="G127" s="27" t="e">
        <v>#N/A</v>
      </c>
      <c r="H127" s="27" t="e">
        <v>#N/A</v>
      </c>
      <c r="I127" s="27" t="e">
        <v>#N/A</v>
      </c>
      <c r="K127" s="117" t="s">
        <v>319</v>
      </c>
      <c r="L127" s="117" t="s">
        <v>320</v>
      </c>
      <c r="M127" s="117" t="s">
        <v>233</v>
      </c>
      <c r="N127" s="117" t="s">
        <v>442</v>
      </c>
      <c r="O127" s="119" t="e">
        <v>#N/A</v>
      </c>
      <c r="P127" s="119" t="e">
        <v>#N/A</v>
      </c>
      <c r="Q127" s="27" t="e">
        <v>#N/A</v>
      </c>
      <c r="R127" s="27" t="e">
        <v>#N/A</v>
      </c>
      <c r="S127" s="27" t="e">
        <v>#N/A</v>
      </c>
    </row>
    <row r="128" spans="1:19" x14ac:dyDescent="0.25">
      <c r="A128" s="117" t="s">
        <v>319</v>
      </c>
      <c r="B128" s="117" t="s">
        <v>320</v>
      </c>
      <c r="C128" s="117" t="s">
        <v>234</v>
      </c>
      <c r="D128" s="117" t="s">
        <v>443</v>
      </c>
      <c r="E128" s="119" t="e">
        <v>#N/A</v>
      </c>
      <c r="F128" s="119" t="e">
        <v>#N/A</v>
      </c>
      <c r="G128" s="27" t="e">
        <v>#N/A</v>
      </c>
      <c r="H128" s="27" t="e">
        <v>#N/A</v>
      </c>
      <c r="I128" s="27" t="e">
        <v>#N/A</v>
      </c>
      <c r="K128" s="117" t="s">
        <v>319</v>
      </c>
      <c r="L128" s="117" t="s">
        <v>320</v>
      </c>
      <c r="M128" s="117" t="s">
        <v>234</v>
      </c>
      <c r="N128" s="117" t="s">
        <v>443</v>
      </c>
      <c r="O128" s="119" t="e">
        <v>#N/A</v>
      </c>
      <c r="P128" s="119" t="e">
        <v>#N/A</v>
      </c>
      <c r="Q128" s="27" t="e">
        <v>#N/A</v>
      </c>
      <c r="R128" s="27" t="e">
        <v>#N/A</v>
      </c>
      <c r="S128" s="27" t="e">
        <v>#N/A</v>
      </c>
    </row>
    <row r="129" spans="1:19" x14ac:dyDescent="0.25">
      <c r="A129" s="117" t="s">
        <v>319</v>
      </c>
      <c r="B129" s="117" t="s">
        <v>320</v>
      </c>
      <c r="C129" s="117" t="s">
        <v>235</v>
      </c>
      <c r="D129" s="117" t="s">
        <v>444</v>
      </c>
      <c r="E129" s="119" t="e">
        <v>#N/A</v>
      </c>
      <c r="F129" s="119" t="e">
        <v>#N/A</v>
      </c>
      <c r="G129" s="27" t="e">
        <v>#N/A</v>
      </c>
      <c r="H129" s="27" t="e">
        <v>#N/A</v>
      </c>
      <c r="I129" s="27" t="e">
        <v>#N/A</v>
      </c>
      <c r="K129" s="117" t="s">
        <v>319</v>
      </c>
      <c r="L129" s="117" t="s">
        <v>320</v>
      </c>
      <c r="M129" s="117" t="s">
        <v>235</v>
      </c>
      <c r="N129" s="117" t="s">
        <v>444</v>
      </c>
      <c r="O129" s="119" t="e">
        <v>#N/A</v>
      </c>
      <c r="P129" s="119" t="e">
        <v>#N/A</v>
      </c>
      <c r="Q129" s="27" t="e">
        <v>#N/A</v>
      </c>
      <c r="R129" s="27" t="e">
        <v>#N/A</v>
      </c>
      <c r="S129" s="27" t="e">
        <v>#N/A</v>
      </c>
    </row>
    <row r="130" spans="1:19" x14ac:dyDescent="0.25">
      <c r="A130" s="117" t="s">
        <v>319</v>
      </c>
      <c r="B130" s="117" t="s">
        <v>320</v>
      </c>
      <c r="C130" s="117" t="s">
        <v>242</v>
      </c>
      <c r="D130" s="117" t="s">
        <v>445</v>
      </c>
      <c r="E130" s="119" t="e">
        <v>#N/A</v>
      </c>
      <c r="F130" s="119" t="e">
        <v>#N/A</v>
      </c>
      <c r="G130" s="27" t="e">
        <v>#N/A</v>
      </c>
      <c r="H130" s="27" t="e">
        <v>#N/A</v>
      </c>
      <c r="I130" s="27" t="e">
        <v>#N/A</v>
      </c>
      <c r="K130" s="117" t="s">
        <v>319</v>
      </c>
      <c r="L130" s="117" t="s">
        <v>320</v>
      </c>
      <c r="M130" s="117" t="s">
        <v>242</v>
      </c>
      <c r="N130" s="117" t="s">
        <v>445</v>
      </c>
      <c r="O130" s="119" t="e">
        <v>#N/A</v>
      </c>
      <c r="P130" s="119" t="e">
        <v>#N/A</v>
      </c>
      <c r="Q130" s="27" t="e">
        <v>#N/A</v>
      </c>
      <c r="R130" s="27" t="e">
        <v>#N/A</v>
      </c>
      <c r="S130" s="27" t="e">
        <v>#N/A</v>
      </c>
    </row>
    <row r="131" spans="1:19" x14ac:dyDescent="0.25">
      <c r="A131" s="117" t="s">
        <v>319</v>
      </c>
      <c r="B131" s="117" t="s">
        <v>320</v>
      </c>
      <c r="C131" s="117" t="s">
        <v>251</v>
      </c>
      <c r="D131" s="117" t="s">
        <v>446</v>
      </c>
      <c r="E131" s="119" t="e">
        <v>#N/A</v>
      </c>
      <c r="F131" s="119" t="e">
        <v>#N/A</v>
      </c>
      <c r="G131" s="27" t="e">
        <v>#N/A</v>
      </c>
      <c r="H131" s="27" t="e">
        <v>#N/A</v>
      </c>
      <c r="I131" s="27" t="e">
        <v>#N/A</v>
      </c>
      <c r="K131" s="117" t="s">
        <v>319</v>
      </c>
      <c r="L131" s="117" t="s">
        <v>320</v>
      </c>
      <c r="M131" s="117" t="s">
        <v>251</v>
      </c>
      <c r="N131" s="117" t="s">
        <v>446</v>
      </c>
      <c r="O131" s="119" t="e">
        <v>#N/A</v>
      </c>
      <c r="P131" s="119" t="e">
        <v>#N/A</v>
      </c>
      <c r="Q131" s="27" t="e">
        <v>#N/A</v>
      </c>
      <c r="R131" s="27" t="e">
        <v>#N/A</v>
      </c>
      <c r="S131" s="27" t="e">
        <v>#N/A</v>
      </c>
    </row>
    <row r="132" spans="1:19" x14ac:dyDescent="0.25">
      <c r="A132" s="117" t="s">
        <v>319</v>
      </c>
      <c r="B132" s="117" t="s">
        <v>320</v>
      </c>
      <c r="C132" s="117" t="s">
        <v>254</v>
      </c>
      <c r="D132" s="117" t="s">
        <v>447</v>
      </c>
      <c r="E132" s="119" t="e">
        <v>#N/A</v>
      </c>
      <c r="F132" s="119" t="e">
        <v>#N/A</v>
      </c>
      <c r="G132" s="27" t="e">
        <v>#N/A</v>
      </c>
      <c r="H132" s="27" t="e">
        <v>#N/A</v>
      </c>
      <c r="I132" s="27" t="e">
        <v>#N/A</v>
      </c>
      <c r="K132" s="117" t="s">
        <v>319</v>
      </c>
      <c r="L132" s="117" t="s">
        <v>320</v>
      </c>
      <c r="M132" s="117" t="s">
        <v>254</v>
      </c>
      <c r="N132" s="117" t="s">
        <v>447</v>
      </c>
      <c r="O132" s="119" t="e">
        <v>#N/A</v>
      </c>
      <c r="P132" s="119" t="e">
        <v>#N/A</v>
      </c>
      <c r="Q132" s="27" t="e">
        <v>#N/A</v>
      </c>
      <c r="R132" s="27" t="e">
        <v>#N/A</v>
      </c>
      <c r="S132" s="27" t="e">
        <v>#N/A</v>
      </c>
    </row>
    <row r="133" spans="1:19" x14ac:dyDescent="0.25">
      <c r="A133" s="117" t="s">
        <v>319</v>
      </c>
      <c r="B133" s="117" t="s">
        <v>320</v>
      </c>
      <c r="C133" s="117" t="s">
        <v>259</v>
      </c>
      <c r="D133" s="117" t="s">
        <v>448</v>
      </c>
      <c r="E133" s="119" t="e">
        <v>#N/A</v>
      </c>
      <c r="F133" s="119" t="e">
        <v>#N/A</v>
      </c>
      <c r="G133" s="27" t="e">
        <v>#N/A</v>
      </c>
      <c r="H133" s="27" t="e">
        <v>#N/A</v>
      </c>
      <c r="I133" s="27" t="e">
        <v>#N/A</v>
      </c>
      <c r="K133" s="117" t="s">
        <v>319</v>
      </c>
      <c r="L133" s="117" t="s">
        <v>320</v>
      </c>
      <c r="M133" s="117" t="s">
        <v>259</v>
      </c>
      <c r="N133" s="117" t="s">
        <v>448</v>
      </c>
      <c r="O133" s="119" t="e">
        <v>#N/A</v>
      </c>
      <c r="P133" s="119" t="e">
        <v>#N/A</v>
      </c>
      <c r="Q133" s="27" t="e">
        <v>#N/A</v>
      </c>
      <c r="R133" s="27" t="e">
        <v>#N/A</v>
      </c>
      <c r="S133" s="27" t="e">
        <v>#N/A</v>
      </c>
    </row>
    <row r="134" spans="1:19" x14ac:dyDescent="0.25">
      <c r="A134" s="117" t="s">
        <v>319</v>
      </c>
      <c r="B134" s="117" t="s">
        <v>320</v>
      </c>
      <c r="C134" s="117" t="s">
        <v>260</v>
      </c>
      <c r="D134" s="117" t="s">
        <v>449</v>
      </c>
      <c r="E134" s="119" t="e">
        <v>#N/A</v>
      </c>
      <c r="F134" s="119" t="e">
        <v>#N/A</v>
      </c>
      <c r="G134" s="27" t="e">
        <v>#N/A</v>
      </c>
      <c r="H134" s="27" t="e">
        <v>#N/A</v>
      </c>
      <c r="I134" s="27" t="e">
        <v>#N/A</v>
      </c>
      <c r="K134" s="117" t="s">
        <v>319</v>
      </c>
      <c r="L134" s="117" t="s">
        <v>320</v>
      </c>
      <c r="M134" s="117" t="s">
        <v>260</v>
      </c>
      <c r="N134" s="117" t="s">
        <v>449</v>
      </c>
      <c r="O134" s="119" t="e">
        <v>#N/A</v>
      </c>
      <c r="P134" s="119" t="e">
        <v>#N/A</v>
      </c>
      <c r="Q134" s="27" t="e">
        <v>#N/A</v>
      </c>
      <c r="R134" s="27" t="e">
        <v>#N/A</v>
      </c>
      <c r="S134" s="27" t="e">
        <v>#N/A</v>
      </c>
    </row>
    <row r="135" spans="1:19" x14ac:dyDescent="0.25">
      <c r="A135" s="117" t="s">
        <v>319</v>
      </c>
      <c r="B135" s="117" t="s">
        <v>320</v>
      </c>
      <c r="C135" s="117" t="s">
        <v>261</v>
      </c>
      <c r="D135" s="117" t="s">
        <v>450</v>
      </c>
      <c r="E135" s="119" t="e">
        <v>#N/A</v>
      </c>
      <c r="F135" s="119" t="e">
        <v>#N/A</v>
      </c>
      <c r="G135" s="27" t="e">
        <v>#N/A</v>
      </c>
      <c r="H135" s="27" t="e">
        <v>#N/A</v>
      </c>
      <c r="I135" s="27" t="e">
        <v>#N/A</v>
      </c>
      <c r="K135" s="117" t="s">
        <v>319</v>
      </c>
      <c r="L135" s="117" t="s">
        <v>320</v>
      </c>
      <c r="M135" s="117" t="s">
        <v>261</v>
      </c>
      <c r="N135" s="117" t="s">
        <v>450</v>
      </c>
      <c r="O135" s="119" t="e">
        <v>#N/A</v>
      </c>
      <c r="P135" s="119" t="e">
        <v>#N/A</v>
      </c>
      <c r="Q135" s="27" t="e">
        <v>#N/A</v>
      </c>
      <c r="R135" s="27" t="e">
        <v>#N/A</v>
      </c>
      <c r="S135" s="27" t="e">
        <v>#N/A</v>
      </c>
    </row>
    <row r="136" spans="1:19" x14ac:dyDescent="0.25">
      <c r="A136" s="117" t="s">
        <v>319</v>
      </c>
      <c r="B136" s="117" t="s">
        <v>320</v>
      </c>
      <c r="C136" s="117" t="s">
        <v>264</v>
      </c>
      <c r="D136" s="117" t="s">
        <v>451</v>
      </c>
      <c r="E136" s="119" t="e">
        <v>#N/A</v>
      </c>
      <c r="F136" s="119" t="e">
        <v>#N/A</v>
      </c>
      <c r="G136" s="27" t="e">
        <v>#N/A</v>
      </c>
      <c r="H136" s="27" t="e">
        <v>#N/A</v>
      </c>
      <c r="I136" s="27" t="e">
        <v>#N/A</v>
      </c>
      <c r="K136" s="117" t="s">
        <v>319</v>
      </c>
      <c r="L136" s="117" t="s">
        <v>320</v>
      </c>
      <c r="M136" s="117" t="s">
        <v>264</v>
      </c>
      <c r="N136" s="117" t="s">
        <v>451</v>
      </c>
      <c r="O136" s="119" t="e">
        <v>#N/A</v>
      </c>
      <c r="P136" s="119" t="e">
        <v>#N/A</v>
      </c>
      <c r="Q136" s="27" t="e">
        <v>#N/A</v>
      </c>
      <c r="R136" s="27" t="e">
        <v>#N/A</v>
      </c>
      <c r="S136" s="27" t="e">
        <v>#N/A</v>
      </c>
    </row>
    <row r="137" spans="1:19" x14ac:dyDescent="0.25">
      <c r="A137" s="117" t="s">
        <v>319</v>
      </c>
      <c r="B137" s="117" t="s">
        <v>320</v>
      </c>
      <c r="C137" s="117" t="s">
        <v>267</v>
      </c>
      <c r="D137" s="117" t="s">
        <v>452</v>
      </c>
      <c r="E137" s="119" t="e">
        <v>#N/A</v>
      </c>
      <c r="F137" s="119" t="e">
        <v>#N/A</v>
      </c>
      <c r="G137" s="27" t="e">
        <v>#N/A</v>
      </c>
      <c r="H137" s="27" t="e">
        <v>#N/A</v>
      </c>
      <c r="I137" s="27" t="e">
        <v>#N/A</v>
      </c>
      <c r="K137" s="117" t="s">
        <v>319</v>
      </c>
      <c r="L137" s="117" t="s">
        <v>320</v>
      </c>
      <c r="M137" s="117" t="s">
        <v>267</v>
      </c>
      <c r="N137" s="117" t="s">
        <v>452</v>
      </c>
      <c r="O137" s="119" t="e">
        <v>#N/A</v>
      </c>
      <c r="P137" s="119" t="e">
        <v>#N/A</v>
      </c>
      <c r="Q137" s="27" t="e">
        <v>#N/A</v>
      </c>
      <c r="R137" s="27" t="e">
        <v>#N/A</v>
      </c>
      <c r="S137" s="27" t="e">
        <v>#N/A</v>
      </c>
    </row>
    <row r="138" spans="1:19" x14ac:dyDescent="0.25">
      <c r="A138" s="117" t="s">
        <v>319</v>
      </c>
      <c r="B138" s="117" t="s">
        <v>320</v>
      </c>
      <c r="C138" s="117" t="s">
        <v>272</v>
      </c>
      <c r="D138" s="117" t="s">
        <v>453</v>
      </c>
      <c r="E138" s="119" t="e">
        <v>#N/A</v>
      </c>
      <c r="F138" s="119" t="e">
        <v>#N/A</v>
      </c>
      <c r="G138" s="27" t="e">
        <v>#N/A</v>
      </c>
      <c r="H138" s="27" t="e">
        <v>#N/A</v>
      </c>
      <c r="I138" s="27" t="e">
        <v>#N/A</v>
      </c>
      <c r="K138" s="117" t="s">
        <v>319</v>
      </c>
      <c r="L138" s="117" t="s">
        <v>320</v>
      </c>
      <c r="M138" s="117" t="s">
        <v>272</v>
      </c>
      <c r="N138" s="117" t="s">
        <v>453</v>
      </c>
      <c r="O138" s="119" t="e">
        <v>#N/A</v>
      </c>
      <c r="P138" s="119" t="e">
        <v>#N/A</v>
      </c>
      <c r="Q138" s="27" t="e">
        <v>#N/A</v>
      </c>
      <c r="R138" s="27" t="e">
        <v>#N/A</v>
      </c>
      <c r="S138" s="27" t="e">
        <v>#N/A</v>
      </c>
    </row>
    <row r="139" spans="1:19" x14ac:dyDescent="0.25">
      <c r="A139" s="117" t="s">
        <v>319</v>
      </c>
      <c r="B139" s="117" t="s">
        <v>320</v>
      </c>
      <c r="C139" s="117" t="s">
        <v>275</v>
      </c>
      <c r="D139" s="117" t="s">
        <v>454</v>
      </c>
      <c r="E139" s="119" t="e">
        <v>#N/A</v>
      </c>
      <c r="F139" s="119" t="e">
        <v>#N/A</v>
      </c>
      <c r="G139" s="27" t="e">
        <v>#N/A</v>
      </c>
      <c r="H139" s="27" t="e">
        <v>#N/A</v>
      </c>
      <c r="I139" s="27" t="e">
        <v>#N/A</v>
      </c>
      <c r="K139" s="117" t="s">
        <v>319</v>
      </c>
      <c r="L139" s="117" t="s">
        <v>320</v>
      </c>
      <c r="M139" s="117" t="s">
        <v>275</v>
      </c>
      <c r="N139" s="117" t="s">
        <v>454</v>
      </c>
      <c r="O139" s="119" t="e">
        <v>#N/A</v>
      </c>
      <c r="P139" s="119" t="e">
        <v>#N/A</v>
      </c>
      <c r="Q139" s="27" t="e">
        <v>#N/A</v>
      </c>
      <c r="R139" s="27" t="e">
        <v>#N/A</v>
      </c>
      <c r="S139" s="27" t="e">
        <v>#N/A</v>
      </c>
    </row>
    <row r="140" spans="1:19" x14ac:dyDescent="0.25">
      <c r="A140" s="117" t="s">
        <v>319</v>
      </c>
      <c r="B140" s="117" t="s">
        <v>320</v>
      </c>
      <c r="C140" s="117" t="s">
        <v>290</v>
      </c>
      <c r="D140" s="117" t="s">
        <v>455</v>
      </c>
      <c r="E140" s="119" t="e">
        <v>#N/A</v>
      </c>
      <c r="F140" s="119" t="e">
        <v>#N/A</v>
      </c>
      <c r="G140" s="27" t="e">
        <v>#N/A</v>
      </c>
      <c r="H140" s="27" t="e">
        <v>#N/A</v>
      </c>
      <c r="I140" s="27" t="e">
        <v>#N/A</v>
      </c>
      <c r="K140" s="117" t="s">
        <v>319</v>
      </c>
      <c r="L140" s="117" t="s">
        <v>320</v>
      </c>
      <c r="M140" s="117" t="s">
        <v>290</v>
      </c>
      <c r="N140" s="117" t="s">
        <v>455</v>
      </c>
      <c r="O140" s="119" t="e">
        <v>#N/A</v>
      </c>
      <c r="P140" s="119" t="e">
        <v>#N/A</v>
      </c>
      <c r="Q140" s="27" t="e">
        <v>#N/A</v>
      </c>
      <c r="R140" s="27" t="e">
        <v>#N/A</v>
      </c>
      <c r="S140" s="27" t="e">
        <v>#N/A</v>
      </c>
    </row>
  </sheetData>
  <conditionalFormatting sqref="H2:H140">
    <cfRule type="cellIs" dxfId="142" priority="8" stopIfTrue="1" operator="lessThan">
      <formula>-0.1</formula>
    </cfRule>
  </conditionalFormatting>
  <conditionalFormatting sqref="I2:I140">
    <cfRule type="cellIs" dxfId="141" priority="7" stopIfTrue="1" operator="greaterThan">
      <formula>0.2</formula>
    </cfRule>
  </conditionalFormatting>
  <conditionalFormatting sqref="G2:G140">
    <cfRule type="cellIs" dxfId="140" priority="6" stopIfTrue="1" operator="greaterThan">
      <formula>0.05</formula>
    </cfRule>
  </conditionalFormatting>
  <conditionalFormatting sqref="G2:G140">
    <cfRule type="cellIs" dxfId="139" priority="5" stopIfTrue="1" operator="lessThan">
      <formula>0</formula>
    </cfRule>
  </conditionalFormatting>
  <conditionalFormatting sqref="R2:R140">
    <cfRule type="cellIs" dxfId="138" priority="4" stopIfTrue="1" operator="lessThan">
      <formula>-0.1</formula>
    </cfRule>
  </conditionalFormatting>
  <conditionalFormatting sqref="S2:S140">
    <cfRule type="cellIs" dxfId="137" priority="3" stopIfTrue="1" operator="greaterThan">
      <formula>0.2</formula>
    </cfRule>
  </conditionalFormatting>
  <conditionalFormatting sqref="Q2:Q140">
    <cfRule type="cellIs" dxfId="136" priority="2" stopIfTrue="1" operator="greaterThan">
      <formula>0.05</formula>
    </cfRule>
  </conditionalFormatting>
  <conditionalFormatting sqref="Q2:Q140">
    <cfRule type="cellIs" dxfId="135" priority="1" stopIfTrue="1" operator="lessThan">
      <formula>0</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37</vt:i4>
      </vt:variant>
    </vt:vector>
  </HeadingPairs>
  <TitlesOfParts>
    <vt:vector size="63" baseType="lpstr">
      <vt:lpstr>Frontsheet</vt:lpstr>
      <vt:lpstr>TitlePage</vt:lpstr>
      <vt:lpstr>Context</vt:lpstr>
      <vt:lpstr>Summary</vt:lpstr>
      <vt:lpstr>T1_Init_National</vt:lpstr>
      <vt:lpstr>T2_Prev_National</vt:lpstr>
      <vt:lpstr>T3_DropOff_National</vt:lpstr>
      <vt:lpstr>T4_TrustBFI_201314</vt:lpstr>
      <vt:lpstr>Data1</vt:lpstr>
      <vt:lpstr>T5_TrustBFIOT</vt:lpstr>
      <vt:lpstr>T6_CCGBFI_201314</vt:lpstr>
      <vt:lpstr>Data2</vt:lpstr>
      <vt:lpstr>T7_CCGBFIOT</vt:lpstr>
      <vt:lpstr>T8_LADBFI_201314OT</vt:lpstr>
      <vt:lpstr>T10_Prev68CCG_1314Q1</vt:lpstr>
      <vt:lpstr>T11_Prev68CCG_1314Q2</vt:lpstr>
      <vt:lpstr>T12_Prev68CCG_1314Q3</vt:lpstr>
      <vt:lpstr>Data3</vt:lpstr>
      <vt:lpstr>T13_Prev68CCG_1314Q4</vt:lpstr>
      <vt:lpstr>T14_Prev68CCG_OT</vt:lpstr>
      <vt:lpstr>T15_Prev68LAD_OT</vt:lpstr>
      <vt:lpstr>T16_CCGDropOffTrend</vt:lpstr>
      <vt:lpstr>Data Quality</vt:lpstr>
      <vt:lpstr>InitDefinitions</vt:lpstr>
      <vt:lpstr>Prev68Definitions</vt:lpstr>
      <vt:lpstr>Contacts</vt:lpstr>
      <vt:lpstr>Contacts!Print_Area</vt:lpstr>
      <vt:lpstr>Context!Print_Area</vt:lpstr>
      <vt:lpstr>'Data Quality'!Print_Area</vt:lpstr>
      <vt:lpstr>Frontsheet!Print_Area</vt:lpstr>
      <vt:lpstr>InitDefinitions!Print_Area</vt:lpstr>
      <vt:lpstr>Prev68Definitions!Print_Area</vt:lpstr>
      <vt:lpstr>Summary!Print_Area</vt:lpstr>
      <vt:lpstr>T10_Prev68CCG_1314Q1!Print_Area</vt:lpstr>
      <vt:lpstr>T11_Prev68CCG_1314Q2!Print_Area</vt:lpstr>
      <vt:lpstr>T12_Prev68CCG_1314Q3!Print_Area</vt:lpstr>
      <vt:lpstr>T13_Prev68CCG_1314Q4!Print_Area</vt:lpstr>
      <vt:lpstr>T14_Prev68CCG_OT!Print_Area</vt:lpstr>
      <vt:lpstr>T15_Prev68LAD_OT!Print_Area</vt:lpstr>
      <vt:lpstr>T16_CCGDropOffTrend!Print_Area</vt:lpstr>
      <vt:lpstr>T2_Prev_National!Print_Area</vt:lpstr>
      <vt:lpstr>T3_DropOff_National!Print_Area</vt:lpstr>
      <vt:lpstr>T4_TrustBFI_201314!Print_Area</vt:lpstr>
      <vt:lpstr>T5_TrustBFIOT!Print_Area</vt:lpstr>
      <vt:lpstr>T6_CCGBFI_201314!Print_Area</vt:lpstr>
      <vt:lpstr>T7_CCGBFIOT!Print_Area</vt:lpstr>
      <vt:lpstr>T8_LADBFI_201314OT!Print_Area</vt:lpstr>
      <vt:lpstr>TitlePage!Print_Area</vt:lpstr>
      <vt:lpstr>T1_Init_National!Print_Titles</vt:lpstr>
      <vt:lpstr>T10_Prev68CCG_1314Q1!Print_Titles</vt:lpstr>
      <vt:lpstr>T11_Prev68CCG_1314Q2!Print_Titles</vt:lpstr>
      <vt:lpstr>T12_Prev68CCG_1314Q3!Print_Titles</vt:lpstr>
      <vt:lpstr>T13_Prev68CCG_1314Q4!Print_Titles</vt:lpstr>
      <vt:lpstr>T14_Prev68CCG_OT!Print_Titles</vt:lpstr>
      <vt:lpstr>T15_Prev68LAD_OT!Print_Titles</vt:lpstr>
      <vt:lpstr>T16_CCGDropOffTrend!Print_Titles</vt:lpstr>
      <vt:lpstr>T2_Prev_National!Print_Titles</vt:lpstr>
      <vt:lpstr>T3_DropOff_National!Print_Titles</vt:lpstr>
      <vt:lpstr>T4_TrustBFI_201314!Print_Titles</vt:lpstr>
      <vt:lpstr>T5_TrustBFIOT!Print_Titles</vt:lpstr>
      <vt:lpstr>T6_CCGBFI_201314!Print_Titles</vt:lpstr>
      <vt:lpstr>T7_CCGBFIOT!Print_Titles</vt:lpstr>
      <vt:lpstr>T8_LADBFI_201314OT!Print_Titles</vt:lpstr>
    </vt:vector>
  </TitlesOfParts>
  <Company>Department of Health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 User</dc:creator>
  <cp:lastModifiedBy>Sarah Blundell</cp:lastModifiedBy>
  <cp:lastPrinted>2014-07-25T10:44:57Z</cp:lastPrinted>
  <dcterms:created xsi:type="dcterms:W3CDTF">2003-08-01T14:12:13Z</dcterms:created>
  <dcterms:modified xsi:type="dcterms:W3CDTF">2014-09-22T08:49:30Z</dcterms:modified>
</cp:coreProperties>
</file>